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praha5.cz\Users\Home\ilona.kechnerova\Documents\VEŘEJNÉ ZAKÁZKY 2025\25_05_33 trafostanice\"/>
    </mc:Choice>
  </mc:AlternateContent>
  <xr:revisionPtr revIDLastSave="0" documentId="8_{9B067606-E451-4D03-9C20-C855B9AC7AB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kapitulace stavby" sheetId="1" r:id="rId1"/>
    <sheet name="VRN - Vedlejší rozpočtové..." sheetId="2" r:id="rId2"/>
    <sheet name="01 - Stavební práce" sheetId="3" r:id="rId3"/>
    <sheet name="02 - Prvky interiéru" sheetId="4" r:id="rId4"/>
    <sheet name="UT - Vytápění" sheetId="5" r:id="rId5"/>
    <sheet name="VZT - Vzduchotechnika" sheetId="6" r:id="rId6"/>
    <sheet name="EL - Elektroinstalace" sheetId="7" r:id="rId7"/>
    <sheet name="VO - Veřejné osvětlení" sheetId="8" r:id="rId8"/>
    <sheet name="ZTI-PK - Přípojka kanalizace" sheetId="9" r:id="rId9"/>
    <sheet name="ZTI-PP - Přípojka plynovodu" sheetId="10" r:id="rId10"/>
    <sheet name="ZTI-PV - Přípojka vodovodu" sheetId="11" r:id="rId11"/>
    <sheet name="ZTI - Zdravotechnika" sheetId="12" r:id="rId12"/>
    <sheet name="Seznam figur" sheetId="13" r:id="rId13"/>
    <sheet name="Pokyny pro vyplnění" sheetId="14" r:id="rId14"/>
  </sheets>
  <definedNames>
    <definedName name="_xlnm._FilterDatabase" localSheetId="2" hidden="1">'01 - Stavební práce'!$C$109:$K$2362</definedName>
    <definedName name="_xlnm._FilterDatabase" localSheetId="3" hidden="1">'02 - Prvky interiéru'!$C$79:$K$165</definedName>
    <definedName name="_xlnm._FilterDatabase" localSheetId="6" hidden="1">'EL - Elektroinstalace'!$C$112:$K$295</definedName>
    <definedName name="_xlnm._FilterDatabase" localSheetId="4" hidden="1">'UT - Vytápění'!$C$88:$K$134</definedName>
    <definedName name="_xlnm._FilterDatabase" localSheetId="7" hidden="1">'VO - Veřejné osvětlení'!$C$92:$K$142</definedName>
    <definedName name="_xlnm._FilterDatabase" localSheetId="1" hidden="1">'VRN - Vedlejší rozpočtové...'!$C$84:$K$113</definedName>
    <definedName name="_xlnm._FilterDatabase" localSheetId="5" hidden="1">'VZT - Vzduchotechnika'!$C$87:$K$105</definedName>
    <definedName name="_xlnm._FilterDatabase" localSheetId="11" hidden="1">'ZTI - Zdravotechnika'!$C$99:$K$293</definedName>
    <definedName name="_xlnm._FilterDatabase" localSheetId="8" hidden="1">'ZTI-PK - Přípojka kanalizace'!$C$90:$K$177</definedName>
    <definedName name="_xlnm._FilterDatabase" localSheetId="9" hidden="1">'ZTI-PP - Přípojka plynovodu'!$C$91:$K$195</definedName>
    <definedName name="_xlnm._FilterDatabase" localSheetId="10" hidden="1">'ZTI-PV - Přípojka vodovodu'!$C$90:$K$191</definedName>
    <definedName name="_xlnm.Print_Titles" localSheetId="2">'01 - Stavební práce'!$109:$109</definedName>
    <definedName name="_xlnm.Print_Titles" localSheetId="3">'02 - Prvky interiéru'!$79:$79</definedName>
    <definedName name="_xlnm.Print_Titles" localSheetId="6">'EL - Elektroinstalace'!$112:$112</definedName>
    <definedName name="_xlnm.Print_Titles" localSheetId="0">'Rekapitulace stavby'!$52:$52</definedName>
    <definedName name="_xlnm.Print_Titles" localSheetId="12">'Seznam figur'!$9:$9</definedName>
    <definedName name="_xlnm.Print_Titles" localSheetId="4">'UT - Vytápění'!$88:$88</definedName>
    <definedName name="_xlnm.Print_Titles" localSheetId="7">'VO - Veřejné osvětlení'!$92:$92</definedName>
    <definedName name="_xlnm.Print_Titles" localSheetId="1">'VRN - Vedlejší rozpočtové...'!$84:$84</definedName>
    <definedName name="_xlnm.Print_Titles" localSheetId="5">'VZT - Vzduchotechnika'!$87:$87</definedName>
    <definedName name="_xlnm.Print_Titles" localSheetId="11">'ZTI - Zdravotechnika'!$99:$99</definedName>
    <definedName name="_xlnm.Print_Titles" localSheetId="8">'ZTI-PK - Přípojka kanalizace'!$90:$90</definedName>
    <definedName name="_xlnm.Print_Titles" localSheetId="9">'ZTI-PP - Přípojka plynovodu'!$91:$91</definedName>
    <definedName name="_xlnm.Print_Titles" localSheetId="10">'ZTI-PV - Přípojka vodovodu'!$90:$90</definedName>
    <definedName name="_xlnm.Print_Area" localSheetId="2">'01 - Stavební práce'!$C$4:$J$39,'01 - Stavební práce'!$C$45:$J$91,'01 - Stavební práce'!$C$97:$K$2362</definedName>
    <definedName name="_xlnm.Print_Area" localSheetId="3">'02 - Prvky interiéru'!$C$4:$J$39,'02 - Prvky interiéru'!$C$45:$J$61,'02 - Prvky interiéru'!$C$67:$K$165</definedName>
    <definedName name="_xlnm.Print_Area" localSheetId="6">'EL - Elektroinstalace'!$C$4:$J$41,'EL - Elektroinstalace'!$C$47:$J$92,'EL - Elektroinstalace'!$C$98:$K$295</definedName>
    <definedName name="_xlnm.Print_Area" localSheetId="1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stavby'!$C$42:$AQ$67</definedName>
    <definedName name="_xlnm.Print_Area" localSheetId="12">'Seznam figur'!$C$4:$G$267</definedName>
    <definedName name="_xlnm.Print_Area" localSheetId="4">'UT - Vytápění'!$C$4:$J$41,'UT - Vytápění'!$C$47:$J$68,'UT - Vytápění'!$C$74:$K$134</definedName>
    <definedName name="_xlnm.Print_Area" localSheetId="7">'VO - Veřejné osvětlení'!$C$4:$J$41,'VO - Veřejné osvětlení'!$C$47:$J$72,'VO - Veřejné osvětlení'!$C$78:$K$142</definedName>
    <definedName name="_xlnm.Print_Area" localSheetId="1">'VRN - Vedlejší rozpočtové...'!$C$4:$J$39,'VRN - Vedlejší rozpočtové...'!$C$45:$J$66,'VRN - Vedlejší rozpočtové...'!$C$72:$K$113</definedName>
    <definedName name="_xlnm.Print_Area" localSheetId="5">'VZT - Vzduchotechnika'!$C$4:$J$41,'VZT - Vzduchotechnika'!$C$47:$J$67,'VZT - Vzduchotechnika'!$C$73:$K$105</definedName>
    <definedName name="_xlnm.Print_Area" localSheetId="11">'ZTI - Zdravotechnika'!$C$4:$J$41,'ZTI - Zdravotechnika'!$C$47:$J$79,'ZTI - Zdravotechnika'!$C$85:$K$293</definedName>
    <definedName name="_xlnm.Print_Area" localSheetId="8">'ZTI-PK - Přípojka kanalizace'!$C$4:$J$41,'ZTI-PK - Přípojka kanalizace'!$C$47:$J$70,'ZTI-PK - Přípojka kanalizace'!$C$76:$K$177</definedName>
    <definedName name="_xlnm.Print_Area" localSheetId="9">'ZTI-PP - Přípojka plynovodu'!$C$4:$J$41,'ZTI-PP - Přípojka plynovodu'!$C$47:$J$71,'ZTI-PP - Přípojka plynovodu'!$C$77:$K$195</definedName>
    <definedName name="_xlnm.Print_Area" localSheetId="10">'ZTI-PV - Přípojka vodovodu'!$C$4:$J$41,'ZTI-PV - Přípojka vodovodu'!$C$47:$J$70,'ZTI-PV - Přípojka vodovodu'!$C$76:$K$191</definedName>
  </definedNames>
  <calcPr calcId="191029"/>
</workbook>
</file>

<file path=xl/calcChain.xml><?xml version="1.0" encoding="utf-8"?>
<calcChain xmlns="http://schemas.openxmlformats.org/spreadsheetml/2006/main">
  <c r="D7" i="13" l="1"/>
  <c r="J39" i="12"/>
  <c r="J38" i="12"/>
  <c r="AY66" i="1" s="1"/>
  <c r="J37" i="12"/>
  <c r="AX66" i="1"/>
  <c r="BI293" i="12"/>
  <c r="BH293" i="12"/>
  <c r="BG293" i="12"/>
  <c r="BF293" i="12"/>
  <c r="T293" i="12"/>
  <c r="R293" i="12"/>
  <c r="P293" i="12"/>
  <c r="BI292" i="12"/>
  <c r="BH292" i="12"/>
  <c r="BG292" i="12"/>
  <c r="BF292" i="12"/>
  <c r="T292" i="12"/>
  <c r="R292" i="12"/>
  <c r="P292" i="12"/>
  <c r="BI291" i="12"/>
  <c r="BH291" i="12"/>
  <c r="BG291" i="12"/>
  <c r="BF291" i="12"/>
  <c r="T291" i="12"/>
  <c r="R291" i="12"/>
  <c r="P291" i="12"/>
  <c r="BI290" i="12"/>
  <c r="BH290" i="12"/>
  <c r="BG290" i="12"/>
  <c r="BF290" i="12"/>
  <c r="T290" i="12"/>
  <c r="R290" i="12"/>
  <c r="P290" i="12"/>
  <c r="BI289" i="12"/>
  <c r="BH289" i="12"/>
  <c r="BG289" i="12"/>
  <c r="BF289" i="12"/>
  <c r="T289" i="12"/>
  <c r="R289" i="12"/>
  <c r="P289" i="12"/>
  <c r="BI288" i="12"/>
  <c r="BH288" i="12"/>
  <c r="BG288" i="12"/>
  <c r="BF288" i="12"/>
  <c r="T288" i="12"/>
  <c r="R288" i="12"/>
  <c r="P288" i="12"/>
  <c r="BI287" i="12"/>
  <c r="BH287" i="12"/>
  <c r="BG287" i="12"/>
  <c r="BF287" i="12"/>
  <c r="T287" i="12"/>
  <c r="R287" i="12"/>
  <c r="P287" i="12"/>
  <c r="BI286" i="12"/>
  <c r="BH286" i="12"/>
  <c r="BG286" i="12"/>
  <c r="BF286" i="12"/>
  <c r="T286" i="12"/>
  <c r="R286" i="12"/>
  <c r="P286" i="12"/>
  <c r="BI284" i="12"/>
  <c r="BH284" i="12"/>
  <c r="BG284" i="12"/>
  <c r="BF284" i="12"/>
  <c r="T284" i="12"/>
  <c r="R284" i="12"/>
  <c r="P284" i="12"/>
  <c r="BI281" i="12"/>
  <c r="BH281" i="12"/>
  <c r="BG281" i="12"/>
  <c r="BF281" i="12"/>
  <c r="T281" i="12"/>
  <c r="R281" i="12"/>
  <c r="P281" i="12"/>
  <c r="BI279" i="12"/>
  <c r="BH279" i="12"/>
  <c r="BG279" i="12"/>
  <c r="BF279" i="12"/>
  <c r="T279" i="12"/>
  <c r="R279" i="12"/>
  <c r="P279" i="12"/>
  <c r="BI277" i="12"/>
  <c r="BH277" i="12"/>
  <c r="BG277" i="12"/>
  <c r="BF277" i="12"/>
  <c r="T277" i="12"/>
  <c r="R277" i="12"/>
  <c r="P277" i="12"/>
  <c r="BI275" i="12"/>
  <c r="BH275" i="12"/>
  <c r="BG275" i="12"/>
  <c r="BF275" i="12"/>
  <c r="T275" i="12"/>
  <c r="R275" i="12"/>
  <c r="P275" i="12"/>
  <c r="BI271" i="12"/>
  <c r="BH271" i="12"/>
  <c r="BG271" i="12"/>
  <c r="BF271" i="12"/>
  <c r="T271" i="12"/>
  <c r="R271" i="12"/>
  <c r="P271" i="12"/>
  <c r="BI270" i="12"/>
  <c r="BH270" i="12"/>
  <c r="BG270" i="12"/>
  <c r="BF270" i="12"/>
  <c r="T270" i="12"/>
  <c r="R270" i="12"/>
  <c r="P270" i="12"/>
  <c r="BI269" i="12"/>
  <c r="BH269" i="12"/>
  <c r="BG269" i="12"/>
  <c r="BF269" i="12"/>
  <c r="T269" i="12"/>
  <c r="R269" i="12"/>
  <c r="P269" i="12"/>
  <c r="BI268" i="12"/>
  <c r="BH268" i="12"/>
  <c r="BG268" i="12"/>
  <c r="BF268" i="12"/>
  <c r="T268" i="12"/>
  <c r="R268" i="12"/>
  <c r="P268" i="12"/>
  <c r="BI267" i="12"/>
  <c r="BH267" i="12"/>
  <c r="BG267" i="12"/>
  <c r="BF267" i="12"/>
  <c r="T267" i="12"/>
  <c r="R267" i="12"/>
  <c r="P267" i="12"/>
  <c r="BI266" i="12"/>
  <c r="BH266" i="12"/>
  <c r="BG266" i="12"/>
  <c r="BF266" i="12"/>
  <c r="T266" i="12"/>
  <c r="R266" i="12"/>
  <c r="P266" i="12"/>
  <c r="BI265" i="12"/>
  <c r="BH265" i="12"/>
  <c r="BG265" i="12"/>
  <c r="BF265" i="12"/>
  <c r="T265" i="12"/>
  <c r="R265" i="12"/>
  <c r="P265" i="12"/>
  <c r="BI264" i="12"/>
  <c r="BH264" i="12"/>
  <c r="BG264" i="12"/>
  <c r="BF264" i="12"/>
  <c r="T264" i="12"/>
  <c r="R264" i="12"/>
  <c r="P264" i="12"/>
  <c r="BI263" i="12"/>
  <c r="BH263" i="12"/>
  <c r="BG263" i="12"/>
  <c r="BF263" i="12"/>
  <c r="T263" i="12"/>
  <c r="R263" i="12"/>
  <c r="P263" i="12"/>
  <c r="BI262" i="12"/>
  <c r="BH262" i="12"/>
  <c r="BG262" i="12"/>
  <c r="BF262" i="12"/>
  <c r="T262" i="12"/>
  <c r="R262" i="12"/>
  <c r="P262" i="12"/>
  <c r="BI261" i="12"/>
  <c r="BH261" i="12"/>
  <c r="BG261" i="12"/>
  <c r="BF261" i="12"/>
  <c r="T261" i="12"/>
  <c r="R261" i="12"/>
  <c r="P261" i="12"/>
  <c r="BI260" i="12"/>
  <c r="BH260" i="12"/>
  <c r="BG260" i="12"/>
  <c r="BF260" i="12"/>
  <c r="T260" i="12"/>
  <c r="R260" i="12"/>
  <c r="P260" i="12"/>
  <c r="BI259" i="12"/>
  <c r="BH259" i="12"/>
  <c r="BG259" i="12"/>
  <c r="BF259" i="12"/>
  <c r="T259" i="12"/>
  <c r="R259" i="12"/>
  <c r="P259" i="12"/>
  <c r="BI257" i="12"/>
  <c r="BH257" i="12"/>
  <c r="BG257" i="12"/>
  <c r="BF257" i="12"/>
  <c r="T257" i="12"/>
  <c r="R257" i="12"/>
  <c r="P257" i="12"/>
  <c r="BI256" i="12"/>
  <c r="BH256" i="12"/>
  <c r="BG256" i="12"/>
  <c r="BF256" i="12"/>
  <c r="T256" i="12"/>
  <c r="R256" i="12"/>
  <c r="P256" i="12"/>
  <c r="BI255" i="12"/>
  <c r="BH255" i="12"/>
  <c r="BG255" i="12"/>
  <c r="BF255" i="12"/>
  <c r="T255" i="12"/>
  <c r="R255" i="12"/>
  <c r="P255" i="12"/>
  <c r="BI253" i="12"/>
  <c r="BH253" i="12"/>
  <c r="BG253" i="12"/>
  <c r="BF253" i="12"/>
  <c r="T253" i="12"/>
  <c r="R253" i="12"/>
  <c r="P253" i="12"/>
  <c r="BI250" i="12"/>
  <c r="BH250" i="12"/>
  <c r="BG250" i="12"/>
  <c r="BF250" i="12"/>
  <c r="T250" i="12"/>
  <c r="R250" i="12"/>
  <c r="P250" i="12"/>
  <c r="BI249" i="12"/>
  <c r="BH249" i="12"/>
  <c r="BG249" i="12"/>
  <c r="BF249" i="12"/>
  <c r="T249" i="12"/>
  <c r="R249" i="12"/>
  <c r="P249" i="12"/>
  <c r="BI248" i="12"/>
  <c r="BH248" i="12"/>
  <c r="BG248" i="12"/>
  <c r="BF248" i="12"/>
  <c r="T248" i="12"/>
  <c r="R248" i="12"/>
  <c r="P248" i="12"/>
  <c r="BI246" i="12"/>
  <c r="BH246" i="12"/>
  <c r="BG246" i="12"/>
  <c r="BF246" i="12"/>
  <c r="T246" i="12"/>
  <c r="R246" i="12"/>
  <c r="P246" i="12"/>
  <c r="BI245" i="12"/>
  <c r="BH245" i="12"/>
  <c r="BG245" i="12"/>
  <c r="BF245" i="12"/>
  <c r="T245" i="12"/>
  <c r="R245" i="12"/>
  <c r="P245" i="12"/>
  <c r="BI243" i="12"/>
  <c r="BH243" i="12"/>
  <c r="BG243" i="12"/>
  <c r="BF243" i="12"/>
  <c r="T243" i="12"/>
  <c r="R243" i="12"/>
  <c r="P243" i="12"/>
  <c r="BI241" i="12"/>
  <c r="BH241" i="12"/>
  <c r="BG241" i="12"/>
  <c r="BF241" i="12"/>
  <c r="T241" i="12"/>
  <c r="R241" i="12"/>
  <c r="P241" i="12"/>
  <c r="BI237" i="12"/>
  <c r="BH237" i="12"/>
  <c r="BG237" i="12"/>
  <c r="BF237" i="12"/>
  <c r="T237" i="12"/>
  <c r="R237" i="12"/>
  <c r="P237" i="12"/>
  <c r="BI233" i="12"/>
  <c r="BH233" i="12"/>
  <c r="BG233" i="12"/>
  <c r="BF233" i="12"/>
  <c r="T233" i="12"/>
  <c r="R233" i="12"/>
  <c r="P233" i="12"/>
  <c r="BI230" i="12"/>
  <c r="BH230" i="12"/>
  <c r="BG230" i="12"/>
  <c r="BF230" i="12"/>
  <c r="T230" i="12"/>
  <c r="R230" i="12"/>
  <c r="P230" i="12"/>
  <c r="BI229" i="12"/>
  <c r="BH229" i="12"/>
  <c r="BG229" i="12"/>
  <c r="BF229" i="12"/>
  <c r="T229" i="12"/>
  <c r="R229" i="12"/>
  <c r="P229" i="12"/>
  <c r="BI228" i="12"/>
  <c r="BH228" i="12"/>
  <c r="BG228" i="12"/>
  <c r="BF228" i="12"/>
  <c r="T228" i="12"/>
  <c r="R228" i="12"/>
  <c r="P228" i="12"/>
  <c r="BI227" i="12"/>
  <c r="BH227" i="12"/>
  <c r="BG227" i="12"/>
  <c r="BF227" i="12"/>
  <c r="T227" i="12"/>
  <c r="R227" i="12"/>
  <c r="P227" i="12"/>
  <c r="BI226" i="12"/>
  <c r="BH226" i="12"/>
  <c r="BG226" i="12"/>
  <c r="BF226" i="12"/>
  <c r="T226" i="12"/>
  <c r="R226" i="12"/>
  <c r="P226" i="12"/>
  <c r="BI225" i="12"/>
  <c r="BH225" i="12"/>
  <c r="BG225" i="12"/>
  <c r="BF225" i="12"/>
  <c r="T225" i="12"/>
  <c r="R225" i="12"/>
  <c r="P225" i="12"/>
  <c r="BI224" i="12"/>
  <c r="BH224" i="12"/>
  <c r="BG224" i="12"/>
  <c r="BF224" i="12"/>
  <c r="T224" i="12"/>
  <c r="R224" i="12"/>
  <c r="P224" i="12"/>
  <c r="BI220" i="12"/>
  <c r="BH220" i="12"/>
  <c r="BG220" i="12"/>
  <c r="BF220" i="12"/>
  <c r="T220" i="12"/>
  <c r="R220" i="12"/>
  <c r="P220" i="12"/>
  <c r="BI216" i="12"/>
  <c r="BH216" i="12"/>
  <c r="BG216" i="12"/>
  <c r="BF216" i="12"/>
  <c r="T216" i="12"/>
  <c r="R216" i="12"/>
  <c r="P216" i="12"/>
  <c r="BI212" i="12"/>
  <c r="BH212" i="12"/>
  <c r="BG212" i="12"/>
  <c r="BF212" i="12"/>
  <c r="T212" i="12"/>
  <c r="R212" i="12"/>
  <c r="P212" i="12"/>
  <c r="BI210" i="12"/>
  <c r="BH210" i="12"/>
  <c r="BG210" i="12"/>
  <c r="BF210" i="12"/>
  <c r="T210" i="12"/>
  <c r="R210" i="12"/>
  <c r="P210" i="12"/>
  <c r="BI208" i="12"/>
  <c r="BH208" i="12"/>
  <c r="BG208" i="12"/>
  <c r="BF208" i="12"/>
  <c r="T208" i="12"/>
  <c r="R208" i="12"/>
  <c r="P208" i="12"/>
  <c r="BI204" i="12"/>
  <c r="BH204" i="12"/>
  <c r="BG204" i="12"/>
  <c r="BF204" i="12"/>
  <c r="T204" i="12"/>
  <c r="R204" i="12"/>
  <c r="P204" i="12"/>
  <c r="BI202" i="12"/>
  <c r="BH202" i="12"/>
  <c r="BG202" i="12"/>
  <c r="BF202" i="12"/>
  <c r="T202" i="12"/>
  <c r="R202" i="12"/>
  <c r="P202" i="12"/>
  <c r="BI200" i="12"/>
  <c r="BH200" i="12"/>
  <c r="BG200" i="12"/>
  <c r="BF200" i="12"/>
  <c r="T200" i="12"/>
  <c r="R200" i="12"/>
  <c r="P200" i="12"/>
  <c r="BI197" i="12"/>
  <c r="BH197" i="12"/>
  <c r="BG197" i="12"/>
  <c r="BF197" i="12"/>
  <c r="T197" i="12"/>
  <c r="R197" i="12"/>
  <c r="P197" i="12"/>
  <c r="BI194" i="12"/>
  <c r="BH194" i="12"/>
  <c r="BG194" i="12"/>
  <c r="BF194" i="12"/>
  <c r="T194" i="12"/>
  <c r="R194" i="12"/>
  <c r="P194" i="12"/>
  <c r="BI191" i="12"/>
  <c r="BH191" i="12"/>
  <c r="BG191" i="12"/>
  <c r="BF191" i="12"/>
  <c r="T191" i="12"/>
  <c r="R191" i="12"/>
  <c r="P191" i="12"/>
  <c r="BI185" i="12"/>
  <c r="BH185" i="12"/>
  <c r="BG185" i="12"/>
  <c r="BF185" i="12"/>
  <c r="T185" i="12"/>
  <c r="R185" i="12"/>
  <c r="P185" i="12"/>
  <c r="BI181" i="12"/>
  <c r="BH181" i="12"/>
  <c r="BG181" i="12"/>
  <c r="BF181" i="12"/>
  <c r="T181" i="12"/>
  <c r="T180" i="12"/>
  <c r="R181" i="12"/>
  <c r="R180" i="12" s="1"/>
  <c r="P181" i="12"/>
  <c r="P180" i="12" s="1"/>
  <c r="BI178" i="12"/>
  <c r="BH178" i="12"/>
  <c r="BG178" i="12"/>
  <c r="BF178" i="12"/>
  <c r="T178" i="12"/>
  <c r="R178" i="12"/>
  <c r="P178" i="12"/>
  <c r="BI174" i="12"/>
  <c r="BH174" i="12"/>
  <c r="BG174" i="12"/>
  <c r="BF174" i="12"/>
  <c r="T174" i="12"/>
  <c r="R174" i="12"/>
  <c r="P174" i="12"/>
  <c r="BI172" i="12"/>
  <c r="BH172" i="12"/>
  <c r="BG172" i="12"/>
  <c r="BF172" i="12"/>
  <c r="T172" i="12"/>
  <c r="R172" i="12"/>
  <c r="P172" i="12"/>
  <c r="BI170" i="12"/>
  <c r="BH170" i="12"/>
  <c r="BG170" i="12"/>
  <c r="BF170" i="12"/>
  <c r="T170" i="12"/>
  <c r="R170" i="12"/>
  <c r="P170" i="12"/>
  <c r="BI165" i="12"/>
  <c r="BH165" i="12"/>
  <c r="BG165" i="12"/>
  <c r="BF165" i="12"/>
  <c r="T165" i="12"/>
  <c r="R165" i="12"/>
  <c r="P165" i="12"/>
  <c r="BI160" i="12"/>
  <c r="BH160" i="12"/>
  <c r="BG160" i="12"/>
  <c r="BF160" i="12"/>
  <c r="T160" i="12"/>
  <c r="R160" i="12"/>
  <c r="P160" i="12"/>
  <c r="BI159" i="12"/>
  <c r="BH159" i="12"/>
  <c r="BG159" i="12"/>
  <c r="BF159" i="12"/>
  <c r="T159" i="12"/>
  <c r="T158" i="12" s="1"/>
  <c r="R159" i="12"/>
  <c r="R158" i="12" s="1"/>
  <c r="P159" i="12"/>
  <c r="P158" i="12" s="1"/>
  <c r="BI152" i="12"/>
  <c r="BH152" i="12"/>
  <c r="BG152" i="12"/>
  <c r="BF152" i="12"/>
  <c r="T152" i="12"/>
  <c r="T151" i="12" s="1"/>
  <c r="R152" i="12"/>
  <c r="R151" i="12" s="1"/>
  <c r="P152" i="12"/>
  <c r="P151" i="12" s="1"/>
  <c r="BI149" i="12"/>
  <c r="BH149" i="12"/>
  <c r="BG149" i="12"/>
  <c r="BF149" i="12"/>
  <c r="T149" i="12"/>
  <c r="T148" i="12"/>
  <c r="R149" i="12"/>
  <c r="R148" i="12" s="1"/>
  <c r="P149" i="12"/>
  <c r="P148" i="12" s="1"/>
  <c r="BI142" i="12"/>
  <c r="BH142" i="12"/>
  <c r="BG142" i="12"/>
  <c r="BF142" i="12"/>
  <c r="T142" i="12"/>
  <c r="T141" i="12"/>
  <c r="R142" i="12"/>
  <c r="R141" i="12"/>
  <c r="P142" i="12"/>
  <c r="P141" i="12" s="1"/>
  <c r="BI138" i="12"/>
  <c r="BH138" i="12"/>
  <c r="BG138" i="12"/>
  <c r="BF138" i="12"/>
  <c r="T138" i="12"/>
  <c r="R138" i="12"/>
  <c r="P138" i="12"/>
  <c r="BI132" i="12"/>
  <c r="BH132" i="12"/>
  <c r="BG132" i="12"/>
  <c r="BF132" i="12"/>
  <c r="T132" i="12"/>
  <c r="R132" i="12"/>
  <c r="P132" i="12"/>
  <c r="BI127" i="12"/>
  <c r="BH127" i="12"/>
  <c r="BG127" i="12"/>
  <c r="BF127" i="12"/>
  <c r="T127" i="12"/>
  <c r="R127" i="12"/>
  <c r="P127" i="12"/>
  <c r="BI123" i="12"/>
  <c r="BH123" i="12"/>
  <c r="BG123" i="12"/>
  <c r="BF123" i="12"/>
  <c r="T123" i="12"/>
  <c r="R123" i="12"/>
  <c r="P123" i="12"/>
  <c r="BI119" i="12"/>
  <c r="BH119" i="12"/>
  <c r="BG119" i="12"/>
  <c r="BF119" i="12"/>
  <c r="T119" i="12"/>
  <c r="R119" i="12"/>
  <c r="P119" i="12"/>
  <c r="BI115" i="12"/>
  <c r="BH115" i="12"/>
  <c r="BG115" i="12"/>
  <c r="BF115" i="12"/>
  <c r="T115" i="12"/>
  <c r="R115" i="12"/>
  <c r="P115" i="12"/>
  <c r="BI113" i="12"/>
  <c r="BH113" i="12"/>
  <c r="BG113" i="12"/>
  <c r="BF113" i="12"/>
  <c r="T113" i="12"/>
  <c r="R113" i="12"/>
  <c r="P113" i="12"/>
  <c r="BI109" i="12"/>
  <c r="BH109" i="12"/>
  <c r="BG109" i="12"/>
  <c r="BF109" i="12"/>
  <c r="T109" i="12"/>
  <c r="R109" i="12"/>
  <c r="P109" i="12"/>
  <c r="BI103" i="12"/>
  <c r="BH103" i="12"/>
  <c r="BG103" i="12"/>
  <c r="BF103" i="12"/>
  <c r="T103" i="12"/>
  <c r="R103" i="12"/>
  <c r="P103" i="12"/>
  <c r="J96" i="12"/>
  <c r="F96" i="12"/>
  <c r="F94" i="12"/>
  <c r="E92" i="12"/>
  <c r="J58" i="12"/>
  <c r="F58" i="12"/>
  <c r="F56" i="12"/>
  <c r="E54" i="12"/>
  <c r="J26" i="12"/>
  <c r="E26" i="12"/>
  <c r="J59" i="12" s="1"/>
  <c r="J25" i="12"/>
  <c r="J20" i="12"/>
  <c r="E20" i="12"/>
  <c r="F97" i="12"/>
  <c r="J19" i="12"/>
  <c r="J14" i="12"/>
  <c r="J94" i="12" s="1"/>
  <c r="E7" i="12"/>
  <c r="E88" i="12"/>
  <c r="J39" i="11"/>
  <c r="J38" i="11"/>
  <c r="AY65" i="1" s="1"/>
  <c r="J37" i="11"/>
  <c r="AX65" i="1" s="1"/>
  <c r="BI190" i="11"/>
  <c r="BH190" i="11"/>
  <c r="BG190" i="11"/>
  <c r="BF190" i="11"/>
  <c r="T190" i="11"/>
  <c r="T189" i="11"/>
  <c r="R190" i="11"/>
  <c r="R189" i="11" s="1"/>
  <c r="P190" i="11"/>
  <c r="P189" i="11" s="1"/>
  <c r="BI187" i="11"/>
  <c r="BH187" i="11"/>
  <c r="BG187" i="11"/>
  <c r="BF187" i="11"/>
  <c r="T187" i="11"/>
  <c r="R187" i="11"/>
  <c r="P187" i="11"/>
  <c r="BI185" i="11"/>
  <c r="BH185" i="11"/>
  <c r="BG185" i="11"/>
  <c r="BF185" i="11"/>
  <c r="T185" i="11"/>
  <c r="R185" i="11"/>
  <c r="P185" i="11"/>
  <c r="BI184" i="11"/>
  <c r="BH184" i="11"/>
  <c r="BG184" i="11"/>
  <c r="BF184" i="11"/>
  <c r="T184" i="11"/>
  <c r="R184" i="11"/>
  <c r="P184" i="11"/>
  <c r="BI182" i="11"/>
  <c r="BH182" i="11"/>
  <c r="BG182" i="11"/>
  <c r="BF182" i="11"/>
  <c r="T182" i="11"/>
  <c r="R182" i="11"/>
  <c r="P182" i="11"/>
  <c r="BI179" i="11"/>
  <c r="BH179" i="11"/>
  <c r="BG179" i="11"/>
  <c r="BF179" i="11"/>
  <c r="T179" i="11"/>
  <c r="R179" i="11"/>
  <c r="P179" i="11"/>
  <c r="BI177" i="11"/>
  <c r="BH177" i="11"/>
  <c r="BG177" i="11"/>
  <c r="BF177" i="11"/>
  <c r="T177" i="11"/>
  <c r="R177" i="11"/>
  <c r="P177" i="11"/>
  <c r="BI175" i="11"/>
  <c r="BH175" i="11"/>
  <c r="BG175" i="11"/>
  <c r="BF175" i="11"/>
  <c r="T175" i="11"/>
  <c r="R175" i="11"/>
  <c r="P175" i="11"/>
  <c r="BI173" i="11"/>
  <c r="BH173" i="11"/>
  <c r="BG173" i="11"/>
  <c r="BF173" i="11"/>
  <c r="T173" i="11"/>
  <c r="R173" i="11"/>
  <c r="P173" i="11"/>
  <c r="BI171" i="11"/>
  <c r="BH171" i="11"/>
  <c r="BG171" i="11"/>
  <c r="BF171" i="11"/>
  <c r="T171" i="11"/>
  <c r="R171" i="11"/>
  <c r="P171" i="11"/>
  <c r="BI170" i="11"/>
  <c r="BH170" i="11"/>
  <c r="BG170" i="11"/>
  <c r="BF170" i="11"/>
  <c r="T170" i="11"/>
  <c r="R170" i="11"/>
  <c r="P170" i="11"/>
  <c r="BI168" i="11"/>
  <c r="BH168" i="11"/>
  <c r="BG168" i="11"/>
  <c r="BF168" i="11"/>
  <c r="T168" i="11"/>
  <c r="R168" i="11"/>
  <c r="P168" i="11"/>
  <c r="BI167" i="11"/>
  <c r="BH167" i="11"/>
  <c r="BG167" i="11"/>
  <c r="BF167" i="11"/>
  <c r="T167" i="11"/>
  <c r="R167" i="11"/>
  <c r="P167" i="11"/>
  <c r="BI165" i="11"/>
  <c r="BH165" i="11"/>
  <c r="BG165" i="11"/>
  <c r="BF165" i="11"/>
  <c r="T165" i="11"/>
  <c r="R165" i="11"/>
  <c r="P165" i="11"/>
  <c r="BI164" i="11"/>
  <c r="BH164" i="11"/>
  <c r="BG164" i="11"/>
  <c r="BF164" i="11"/>
  <c r="T164" i="11"/>
  <c r="R164" i="11"/>
  <c r="P164" i="11"/>
  <c r="BI162" i="11"/>
  <c r="BH162" i="11"/>
  <c r="BG162" i="11"/>
  <c r="BF162" i="11"/>
  <c r="T162" i="11"/>
  <c r="R162" i="11"/>
  <c r="P162" i="11"/>
  <c r="BI161" i="11"/>
  <c r="BH161" i="11"/>
  <c r="BG161" i="11"/>
  <c r="BF161" i="11"/>
  <c r="T161" i="11"/>
  <c r="R161" i="11"/>
  <c r="P161" i="11"/>
  <c r="BI159" i="11"/>
  <c r="BH159" i="11"/>
  <c r="BG159" i="11"/>
  <c r="BF159" i="11"/>
  <c r="T159" i="11"/>
  <c r="R159" i="11"/>
  <c r="P159" i="11"/>
  <c r="BI158" i="11"/>
  <c r="BH158" i="11"/>
  <c r="BG158" i="11"/>
  <c r="BF158" i="11"/>
  <c r="T158" i="11"/>
  <c r="R158" i="11"/>
  <c r="P158" i="11"/>
  <c r="BI156" i="11"/>
  <c r="BH156" i="11"/>
  <c r="BG156" i="11"/>
  <c r="BF156" i="11"/>
  <c r="T156" i="11"/>
  <c r="R156" i="11"/>
  <c r="P156" i="11"/>
  <c r="BI153" i="11"/>
  <c r="BH153" i="11"/>
  <c r="BG153" i="11"/>
  <c r="BF153" i="11"/>
  <c r="T153" i="11"/>
  <c r="R153" i="11"/>
  <c r="P153" i="11"/>
  <c r="BI151" i="11"/>
  <c r="BH151" i="11"/>
  <c r="BG151" i="11"/>
  <c r="BF151" i="11"/>
  <c r="T151" i="11"/>
  <c r="R151" i="11"/>
  <c r="P151" i="11"/>
  <c r="BI146" i="11"/>
  <c r="BH146" i="11"/>
  <c r="BG146" i="11"/>
  <c r="BF146" i="11"/>
  <c r="T146" i="11"/>
  <c r="T145" i="11"/>
  <c r="R146" i="11"/>
  <c r="R145" i="11"/>
  <c r="P146" i="11"/>
  <c r="P145" i="11"/>
  <c r="BI141" i="11"/>
  <c r="BH141" i="11"/>
  <c r="BG141" i="11"/>
  <c r="BF141" i="11"/>
  <c r="T141" i="11"/>
  <c r="T140" i="11" s="1"/>
  <c r="R141" i="11"/>
  <c r="R140" i="11"/>
  <c r="P141" i="11"/>
  <c r="P140" i="11"/>
  <c r="BI137" i="11"/>
  <c r="BH137" i="11"/>
  <c r="BG137" i="11"/>
  <c r="BF137" i="11"/>
  <c r="T137" i="11"/>
  <c r="R137" i="11"/>
  <c r="P137" i="11"/>
  <c r="BI133" i="11"/>
  <c r="BH133" i="11"/>
  <c r="BG133" i="11"/>
  <c r="BF133" i="11"/>
  <c r="T133" i="11"/>
  <c r="R133" i="11"/>
  <c r="P133" i="11"/>
  <c r="BI127" i="11"/>
  <c r="BH127" i="11"/>
  <c r="BG127" i="11"/>
  <c r="BF127" i="11"/>
  <c r="T127" i="11"/>
  <c r="R127" i="11"/>
  <c r="P127" i="11"/>
  <c r="BI123" i="11"/>
  <c r="BH123" i="11"/>
  <c r="BG123" i="11"/>
  <c r="BF123" i="11"/>
  <c r="T123" i="11"/>
  <c r="R123" i="11"/>
  <c r="P123" i="11"/>
  <c r="BI119" i="11"/>
  <c r="BH119" i="11"/>
  <c r="BG119" i="11"/>
  <c r="BF119" i="11"/>
  <c r="T119" i="11"/>
  <c r="R119" i="11"/>
  <c r="P119" i="11"/>
  <c r="BI115" i="11"/>
  <c r="BH115" i="11"/>
  <c r="BG115" i="11"/>
  <c r="BF115" i="11"/>
  <c r="T115" i="11"/>
  <c r="R115" i="11"/>
  <c r="P115" i="11"/>
  <c r="BI113" i="11"/>
  <c r="BH113" i="11"/>
  <c r="BG113" i="11"/>
  <c r="BF113" i="11"/>
  <c r="T113" i="11"/>
  <c r="R113" i="11"/>
  <c r="P113" i="11"/>
  <c r="BI108" i="11"/>
  <c r="BH108" i="11"/>
  <c r="BG108" i="11"/>
  <c r="BF108" i="11"/>
  <c r="T108" i="11"/>
  <c r="R108" i="11"/>
  <c r="P108" i="11"/>
  <c r="BI104" i="11"/>
  <c r="BH104" i="11"/>
  <c r="BG104" i="11"/>
  <c r="BF104" i="11"/>
  <c r="T104" i="11"/>
  <c r="R104" i="11"/>
  <c r="P104" i="11"/>
  <c r="BI100" i="11"/>
  <c r="BH100" i="11"/>
  <c r="BG100" i="11"/>
  <c r="BF100" i="11"/>
  <c r="T100" i="11"/>
  <c r="R100" i="11"/>
  <c r="P100" i="11"/>
  <c r="BI98" i="11"/>
  <c r="BH98" i="11"/>
  <c r="BG98" i="11"/>
  <c r="BF98" i="11"/>
  <c r="T98" i="11"/>
  <c r="R98" i="11"/>
  <c r="P98" i="11"/>
  <c r="BI96" i="11"/>
  <c r="BH96" i="11"/>
  <c r="BG96" i="11"/>
  <c r="BF96" i="11"/>
  <c r="T96" i="11"/>
  <c r="R96" i="11"/>
  <c r="P96" i="11"/>
  <c r="BI94" i="11"/>
  <c r="BH94" i="11"/>
  <c r="BG94" i="11"/>
  <c r="BF94" i="11"/>
  <c r="T94" i="11"/>
  <c r="R94" i="11"/>
  <c r="P94" i="11"/>
  <c r="J87" i="11"/>
  <c r="F87" i="11"/>
  <c r="F85" i="11"/>
  <c r="E83" i="11"/>
  <c r="J58" i="11"/>
  <c r="F58" i="11"/>
  <c r="F56" i="11"/>
  <c r="E54" i="11"/>
  <c r="J26" i="11"/>
  <c r="E26" i="11"/>
  <c r="J59" i="11" s="1"/>
  <c r="J25" i="11"/>
  <c r="J20" i="11"/>
  <c r="E20" i="11"/>
  <c r="F59" i="11"/>
  <c r="J19" i="11"/>
  <c r="J14" i="11"/>
  <c r="J85" i="11" s="1"/>
  <c r="E7" i="11"/>
  <c r="E50" i="11" s="1"/>
  <c r="J39" i="10"/>
  <c r="J38" i="10"/>
  <c r="AY64" i="1" s="1"/>
  <c r="J37" i="10"/>
  <c r="AX64" i="1" s="1"/>
  <c r="BI195" i="10"/>
  <c r="BH195" i="10"/>
  <c r="BG195" i="10"/>
  <c r="BF195" i="10"/>
  <c r="T195" i="10"/>
  <c r="R195" i="10"/>
  <c r="P195" i="10"/>
  <c r="BI194" i="10"/>
  <c r="BH194" i="10"/>
  <c r="BG194" i="10"/>
  <c r="BF194" i="10"/>
  <c r="T194" i="10"/>
  <c r="R194" i="10"/>
  <c r="P194" i="10"/>
  <c r="BI193" i="10"/>
  <c r="BH193" i="10"/>
  <c r="BG193" i="10"/>
  <c r="BF193" i="10"/>
  <c r="T193" i="10"/>
  <c r="R193" i="10"/>
  <c r="P193" i="10"/>
  <c r="BI192" i="10"/>
  <c r="BH192" i="10"/>
  <c r="BG192" i="10"/>
  <c r="BF192" i="10"/>
  <c r="T192" i="10"/>
  <c r="R192" i="10"/>
  <c r="P192" i="10"/>
  <c r="BI190" i="10"/>
  <c r="BH190" i="10"/>
  <c r="BG190" i="10"/>
  <c r="BF190" i="10"/>
  <c r="T190" i="10"/>
  <c r="R190" i="10"/>
  <c r="P190" i="10"/>
  <c r="BI189" i="10"/>
  <c r="BH189" i="10"/>
  <c r="BG189" i="10"/>
  <c r="BF189" i="10"/>
  <c r="T189" i="10"/>
  <c r="R189" i="10"/>
  <c r="P189" i="10"/>
  <c r="BI188" i="10"/>
  <c r="BH188" i="10"/>
  <c r="BG188" i="10"/>
  <c r="BF188" i="10"/>
  <c r="T188" i="10"/>
  <c r="R188" i="10"/>
  <c r="P188" i="10"/>
  <c r="BI187" i="10"/>
  <c r="BH187" i="10"/>
  <c r="BG187" i="10"/>
  <c r="BF187" i="10"/>
  <c r="T187" i="10"/>
  <c r="R187" i="10"/>
  <c r="P187" i="10"/>
  <c r="BI185" i="10"/>
  <c r="BH185" i="10"/>
  <c r="BG185" i="10"/>
  <c r="BF185" i="10"/>
  <c r="T185" i="10"/>
  <c r="R185" i="10"/>
  <c r="P185" i="10"/>
  <c r="BI182" i="10"/>
  <c r="BH182" i="10"/>
  <c r="BG182" i="10"/>
  <c r="BF182" i="10"/>
  <c r="T182" i="10"/>
  <c r="R182" i="10"/>
  <c r="P182" i="10"/>
  <c r="BI180" i="10"/>
  <c r="BH180" i="10"/>
  <c r="BG180" i="10"/>
  <c r="BF180" i="10"/>
  <c r="T180" i="10"/>
  <c r="R180" i="10"/>
  <c r="P180" i="10"/>
  <c r="BI177" i="10"/>
  <c r="BH177" i="10"/>
  <c r="BG177" i="10"/>
  <c r="BF177" i="10"/>
  <c r="T177" i="10"/>
  <c r="R177" i="10"/>
  <c r="P177" i="10"/>
  <c r="BI172" i="10"/>
  <c r="BH172" i="10"/>
  <c r="BG172" i="10"/>
  <c r="BF172" i="10"/>
  <c r="T172" i="10"/>
  <c r="R172" i="10"/>
  <c r="P172" i="10"/>
  <c r="BI171" i="10"/>
  <c r="BH171" i="10"/>
  <c r="BG171" i="10"/>
  <c r="BF171" i="10"/>
  <c r="T171" i="10"/>
  <c r="R171" i="10"/>
  <c r="P171" i="10"/>
  <c r="BI169" i="10"/>
  <c r="BH169" i="10"/>
  <c r="BG169" i="10"/>
  <c r="BF169" i="10"/>
  <c r="T169" i="10"/>
  <c r="R169" i="10"/>
  <c r="P169" i="10"/>
  <c r="BI167" i="10"/>
  <c r="BH167" i="10"/>
  <c r="BG167" i="10"/>
  <c r="BF167" i="10"/>
  <c r="T167" i="10"/>
  <c r="R167" i="10"/>
  <c r="P167" i="10"/>
  <c r="BI165" i="10"/>
  <c r="BH165" i="10"/>
  <c r="BG165" i="10"/>
  <c r="BF165" i="10"/>
  <c r="T165" i="10"/>
  <c r="R165" i="10"/>
  <c r="P165" i="10"/>
  <c r="BI164" i="10"/>
  <c r="BH164" i="10"/>
  <c r="BG164" i="10"/>
  <c r="BF164" i="10"/>
  <c r="T164" i="10"/>
  <c r="R164" i="10"/>
  <c r="P164" i="10"/>
  <c r="BI163" i="10"/>
  <c r="BH163" i="10"/>
  <c r="BG163" i="10"/>
  <c r="BF163" i="10"/>
  <c r="T163" i="10"/>
  <c r="R163" i="10"/>
  <c r="P163" i="10"/>
  <c r="BI162" i="10"/>
  <c r="BH162" i="10"/>
  <c r="BG162" i="10"/>
  <c r="BF162" i="10"/>
  <c r="T162" i="10"/>
  <c r="R162" i="10"/>
  <c r="P162" i="10"/>
  <c r="BI160" i="10"/>
  <c r="BH160" i="10"/>
  <c r="BG160" i="10"/>
  <c r="BF160" i="10"/>
  <c r="T160" i="10"/>
  <c r="R160" i="10"/>
  <c r="P160" i="10"/>
  <c r="BI159" i="10"/>
  <c r="BH159" i="10"/>
  <c r="BG159" i="10"/>
  <c r="BF159" i="10"/>
  <c r="T159" i="10"/>
  <c r="R159" i="10"/>
  <c r="P159" i="10"/>
  <c r="BI158" i="10"/>
  <c r="BH158" i="10"/>
  <c r="BG158" i="10"/>
  <c r="BF158" i="10"/>
  <c r="T158" i="10"/>
  <c r="R158" i="10"/>
  <c r="P158" i="10"/>
  <c r="BI157" i="10"/>
  <c r="BH157" i="10"/>
  <c r="BG157" i="10"/>
  <c r="BF157" i="10"/>
  <c r="T157" i="10"/>
  <c r="R157" i="10"/>
  <c r="P157" i="10"/>
  <c r="BI153" i="10"/>
  <c r="BH153" i="10"/>
  <c r="BG153" i="10"/>
  <c r="BF153" i="10"/>
  <c r="T153" i="10"/>
  <c r="T152" i="10"/>
  <c r="R153" i="10"/>
  <c r="R152" i="10"/>
  <c r="P153" i="10"/>
  <c r="P152" i="10" s="1"/>
  <c r="BI150" i="10"/>
  <c r="BH150" i="10"/>
  <c r="BG150" i="10"/>
  <c r="BF150" i="10"/>
  <c r="T150" i="10"/>
  <c r="R150" i="10"/>
  <c r="P150" i="10"/>
  <c r="BI148" i="10"/>
  <c r="BH148" i="10"/>
  <c r="BG148" i="10"/>
  <c r="BF148" i="10"/>
  <c r="T148" i="10"/>
  <c r="R148" i="10"/>
  <c r="P148" i="10"/>
  <c r="BI147" i="10"/>
  <c r="BH147" i="10"/>
  <c r="BG147" i="10"/>
  <c r="BF147" i="10"/>
  <c r="T147" i="10"/>
  <c r="R147" i="10"/>
  <c r="P147" i="10"/>
  <c r="BI142" i="10"/>
  <c r="BH142" i="10"/>
  <c r="BG142" i="10"/>
  <c r="BF142" i="10"/>
  <c r="T142" i="10"/>
  <c r="T141" i="10"/>
  <c r="R142" i="10"/>
  <c r="R141" i="10" s="1"/>
  <c r="P142" i="10"/>
  <c r="P141" i="10" s="1"/>
  <c r="BI138" i="10"/>
  <c r="BH138" i="10"/>
  <c r="BG138" i="10"/>
  <c r="BF138" i="10"/>
  <c r="T138" i="10"/>
  <c r="R138" i="10"/>
  <c r="P138" i="10"/>
  <c r="BI134" i="10"/>
  <c r="BH134" i="10"/>
  <c r="BG134" i="10"/>
  <c r="BF134" i="10"/>
  <c r="T134" i="10"/>
  <c r="R134" i="10"/>
  <c r="P134" i="10"/>
  <c r="BI129" i="10"/>
  <c r="BH129" i="10"/>
  <c r="BG129" i="10"/>
  <c r="BF129" i="10"/>
  <c r="T129" i="10"/>
  <c r="R129" i="10"/>
  <c r="P129" i="10"/>
  <c r="BI125" i="10"/>
  <c r="BH125" i="10"/>
  <c r="BG125" i="10"/>
  <c r="BF125" i="10"/>
  <c r="T125" i="10"/>
  <c r="R125" i="10"/>
  <c r="P125" i="10"/>
  <c r="BI121" i="10"/>
  <c r="BH121" i="10"/>
  <c r="BG121" i="10"/>
  <c r="BF121" i="10"/>
  <c r="T121" i="10"/>
  <c r="R121" i="10"/>
  <c r="P121" i="10"/>
  <c r="BI117" i="10"/>
  <c r="BH117" i="10"/>
  <c r="BG117" i="10"/>
  <c r="BF117" i="10"/>
  <c r="T117" i="10"/>
  <c r="R117" i="10"/>
  <c r="P117" i="10"/>
  <c r="BI115" i="10"/>
  <c r="BH115" i="10"/>
  <c r="BG115" i="10"/>
  <c r="BF115" i="10"/>
  <c r="T115" i="10"/>
  <c r="R115" i="10"/>
  <c r="P115" i="10"/>
  <c r="BI111" i="10"/>
  <c r="BH111" i="10"/>
  <c r="BG111" i="10"/>
  <c r="BF111" i="10"/>
  <c r="T111" i="10"/>
  <c r="R111" i="10"/>
  <c r="P111" i="10"/>
  <c r="BI107" i="10"/>
  <c r="BH107" i="10"/>
  <c r="BG107" i="10"/>
  <c r="BF107" i="10"/>
  <c r="T107" i="10"/>
  <c r="R107" i="10"/>
  <c r="P107" i="10"/>
  <c r="BI103" i="10"/>
  <c r="BH103" i="10"/>
  <c r="BG103" i="10"/>
  <c r="BF103" i="10"/>
  <c r="T103" i="10"/>
  <c r="R103" i="10"/>
  <c r="P103" i="10"/>
  <c r="BI101" i="10"/>
  <c r="BH101" i="10"/>
  <c r="BG101" i="10"/>
  <c r="BF101" i="10"/>
  <c r="T101" i="10"/>
  <c r="R101" i="10"/>
  <c r="P101" i="10"/>
  <c r="BI99" i="10"/>
  <c r="BH99" i="10"/>
  <c r="BG99" i="10"/>
  <c r="BF99" i="10"/>
  <c r="T99" i="10"/>
  <c r="R99" i="10"/>
  <c r="P99" i="10"/>
  <c r="BI97" i="10"/>
  <c r="BH97" i="10"/>
  <c r="BG97" i="10"/>
  <c r="BF97" i="10"/>
  <c r="T97" i="10"/>
  <c r="R97" i="10"/>
  <c r="P97" i="10"/>
  <c r="BI95" i="10"/>
  <c r="BH95" i="10"/>
  <c r="BG95" i="10"/>
  <c r="BF95" i="10"/>
  <c r="T95" i="10"/>
  <c r="R95" i="10"/>
  <c r="P95" i="10"/>
  <c r="J88" i="10"/>
  <c r="F88" i="10"/>
  <c r="F86" i="10"/>
  <c r="E84" i="10"/>
  <c r="J58" i="10"/>
  <c r="F58" i="10"/>
  <c r="F56" i="10"/>
  <c r="E54" i="10"/>
  <c r="J26" i="10"/>
  <c r="E26" i="10"/>
  <c r="J59" i="10"/>
  <c r="J25" i="10"/>
  <c r="J20" i="10"/>
  <c r="E20" i="10"/>
  <c r="F89" i="10" s="1"/>
  <c r="J19" i="10"/>
  <c r="J14" i="10"/>
  <c r="J56" i="10"/>
  <c r="E7" i="10"/>
  <c r="E50" i="10" s="1"/>
  <c r="J39" i="9"/>
  <c r="J38" i="9"/>
  <c r="AY63" i="1"/>
  <c r="J37" i="9"/>
  <c r="AX63" i="1"/>
  <c r="BI176" i="9"/>
  <c r="BH176" i="9"/>
  <c r="BG176" i="9"/>
  <c r="BF176" i="9"/>
  <c r="T176" i="9"/>
  <c r="T175" i="9"/>
  <c r="R176" i="9"/>
  <c r="R175" i="9"/>
  <c r="P176" i="9"/>
  <c r="P175" i="9"/>
  <c r="BI173" i="9"/>
  <c r="BH173" i="9"/>
  <c r="BG173" i="9"/>
  <c r="BF173" i="9"/>
  <c r="T173" i="9"/>
  <c r="R173" i="9"/>
  <c r="P173" i="9"/>
  <c r="BI171" i="9"/>
  <c r="BH171" i="9"/>
  <c r="BG171" i="9"/>
  <c r="BF171" i="9"/>
  <c r="T171" i="9"/>
  <c r="R171" i="9"/>
  <c r="P171" i="9"/>
  <c r="BI169" i="9"/>
  <c r="BH169" i="9"/>
  <c r="BG169" i="9"/>
  <c r="BF169" i="9"/>
  <c r="T169" i="9"/>
  <c r="R169" i="9"/>
  <c r="P169" i="9"/>
  <c r="BI167" i="9"/>
  <c r="BH167" i="9"/>
  <c r="BG167" i="9"/>
  <c r="BF167" i="9"/>
  <c r="T167" i="9"/>
  <c r="R167" i="9"/>
  <c r="P167" i="9"/>
  <c r="BI164" i="9"/>
  <c r="BH164" i="9"/>
  <c r="BG164" i="9"/>
  <c r="BF164" i="9"/>
  <c r="T164" i="9"/>
  <c r="R164" i="9"/>
  <c r="P164" i="9"/>
  <c r="BI162" i="9"/>
  <c r="BH162" i="9"/>
  <c r="BG162" i="9"/>
  <c r="BF162" i="9"/>
  <c r="T162" i="9"/>
  <c r="R162" i="9"/>
  <c r="P162" i="9"/>
  <c r="BI159" i="9"/>
  <c r="BH159" i="9"/>
  <c r="BG159" i="9"/>
  <c r="BF159" i="9"/>
  <c r="T159" i="9"/>
  <c r="R159" i="9"/>
  <c r="P159" i="9"/>
  <c r="BI157" i="9"/>
  <c r="BH157" i="9"/>
  <c r="BG157" i="9"/>
  <c r="BF157" i="9"/>
  <c r="T157" i="9"/>
  <c r="R157" i="9"/>
  <c r="P157" i="9"/>
  <c r="BI152" i="9"/>
  <c r="BH152" i="9"/>
  <c r="BG152" i="9"/>
  <c r="BF152" i="9"/>
  <c r="T152" i="9"/>
  <c r="R152" i="9"/>
  <c r="P152" i="9"/>
  <c r="BI151" i="9"/>
  <c r="BH151" i="9"/>
  <c r="BG151" i="9"/>
  <c r="BF151" i="9"/>
  <c r="T151" i="9"/>
  <c r="R151" i="9"/>
  <c r="P151" i="9"/>
  <c r="BI149" i="9"/>
  <c r="BH149" i="9"/>
  <c r="BG149" i="9"/>
  <c r="BF149" i="9"/>
  <c r="T149" i="9"/>
  <c r="R149" i="9"/>
  <c r="P149" i="9"/>
  <c r="BI145" i="9"/>
  <c r="BH145" i="9"/>
  <c r="BG145" i="9"/>
  <c r="BF145" i="9"/>
  <c r="T145" i="9"/>
  <c r="R145" i="9"/>
  <c r="P145" i="9"/>
  <c r="BI140" i="9"/>
  <c r="BH140" i="9"/>
  <c r="BG140" i="9"/>
  <c r="BF140" i="9"/>
  <c r="T140" i="9"/>
  <c r="T139" i="9" s="1"/>
  <c r="R140" i="9"/>
  <c r="R139" i="9"/>
  <c r="P140" i="9"/>
  <c r="P139" i="9"/>
  <c r="BI136" i="9"/>
  <c r="BH136" i="9"/>
  <c r="BG136" i="9"/>
  <c r="BF136" i="9"/>
  <c r="T136" i="9"/>
  <c r="R136" i="9"/>
  <c r="P136" i="9"/>
  <c r="BI132" i="9"/>
  <c r="BH132" i="9"/>
  <c r="BG132" i="9"/>
  <c r="BF132" i="9"/>
  <c r="T132" i="9"/>
  <c r="R132" i="9"/>
  <c r="P132" i="9"/>
  <c r="BI126" i="9"/>
  <c r="BH126" i="9"/>
  <c r="BG126" i="9"/>
  <c r="BF126" i="9"/>
  <c r="T126" i="9"/>
  <c r="R126" i="9"/>
  <c r="P126" i="9"/>
  <c r="BI122" i="9"/>
  <c r="BH122" i="9"/>
  <c r="BG122" i="9"/>
  <c r="BF122" i="9"/>
  <c r="T122" i="9"/>
  <c r="R122" i="9"/>
  <c r="P122" i="9"/>
  <c r="BI118" i="9"/>
  <c r="BH118" i="9"/>
  <c r="BG118" i="9"/>
  <c r="BF118" i="9"/>
  <c r="T118" i="9"/>
  <c r="R118" i="9"/>
  <c r="P118" i="9"/>
  <c r="BI114" i="9"/>
  <c r="BH114" i="9"/>
  <c r="BG114" i="9"/>
  <c r="BF114" i="9"/>
  <c r="T114" i="9"/>
  <c r="R114" i="9"/>
  <c r="P114" i="9"/>
  <c r="BI112" i="9"/>
  <c r="BH112" i="9"/>
  <c r="BG112" i="9"/>
  <c r="BF112" i="9"/>
  <c r="T112" i="9"/>
  <c r="R112" i="9"/>
  <c r="P112" i="9"/>
  <c r="BI108" i="9"/>
  <c r="BH108" i="9"/>
  <c r="BG108" i="9"/>
  <c r="BF108" i="9"/>
  <c r="T108" i="9"/>
  <c r="R108" i="9"/>
  <c r="P108" i="9"/>
  <c r="BI104" i="9"/>
  <c r="BH104" i="9"/>
  <c r="BG104" i="9"/>
  <c r="BF104" i="9"/>
  <c r="T104" i="9"/>
  <c r="R104" i="9"/>
  <c r="P104" i="9"/>
  <c r="BI100" i="9"/>
  <c r="BH100" i="9"/>
  <c r="BG100" i="9"/>
  <c r="BF100" i="9"/>
  <c r="T100" i="9"/>
  <c r="R100" i="9"/>
  <c r="P100" i="9"/>
  <c r="BI98" i="9"/>
  <c r="BH98" i="9"/>
  <c r="BG98" i="9"/>
  <c r="BF98" i="9"/>
  <c r="T98" i="9"/>
  <c r="R98" i="9"/>
  <c r="P98" i="9"/>
  <c r="BI96" i="9"/>
  <c r="BH96" i="9"/>
  <c r="BG96" i="9"/>
  <c r="BF96" i="9"/>
  <c r="T96" i="9"/>
  <c r="R96" i="9"/>
  <c r="P96" i="9"/>
  <c r="BI94" i="9"/>
  <c r="BH94" i="9"/>
  <c r="BG94" i="9"/>
  <c r="BF94" i="9"/>
  <c r="T94" i="9"/>
  <c r="R94" i="9"/>
  <c r="P94" i="9"/>
  <c r="J87" i="9"/>
  <c r="F87" i="9"/>
  <c r="F85" i="9"/>
  <c r="E83" i="9"/>
  <c r="J58" i="9"/>
  <c r="F58" i="9"/>
  <c r="F56" i="9"/>
  <c r="E54" i="9"/>
  <c r="J26" i="9"/>
  <c r="E26" i="9"/>
  <c r="J59" i="9" s="1"/>
  <c r="J25" i="9"/>
  <c r="J20" i="9"/>
  <c r="E20" i="9"/>
  <c r="F88" i="9"/>
  <c r="J19" i="9"/>
  <c r="J14" i="9"/>
  <c r="J85" i="9" s="1"/>
  <c r="E7" i="9"/>
  <c r="E79" i="9" s="1"/>
  <c r="J39" i="8"/>
  <c r="J38" i="8"/>
  <c r="AY62" i="1" s="1"/>
  <c r="J37" i="8"/>
  <c r="AX62" i="1" s="1"/>
  <c r="BI142" i="8"/>
  <c r="BH142" i="8"/>
  <c r="BG142" i="8"/>
  <c r="BF142" i="8"/>
  <c r="T142" i="8"/>
  <c r="R142" i="8"/>
  <c r="P142" i="8"/>
  <c r="BI141" i="8"/>
  <c r="BH141" i="8"/>
  <c r="BG141" i="8"/>
  <c r="BF141" i="8"/>
  <c r="T141" i="8"/>
  <c r="R141" i="8"/>
  <c r="P141" i="8"/>
  <c r="BI140" i="8"/>
  <c r="BH140" i="8"/>
  <c r="BG140" i="8"/>
  <c r="BF140" i="8"/>
  <c r="T140" i="8"/>
  <c r="R140" i="8"/>
  <c r="P140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BI124" i="8"/>
  <c r="BH124" i="8"/>
  <c r="BG124" i="8"/>
  <c r="BF124" i="8"/>
  <c r="T124" i="8"/>
  <c r="R124" i="8"/>
  <c r="P124" i="8"/>
  <c r="BI123" i="8"/>
  <c r="BH123" i="8"/>
  <c r="BG123" i="8"/>
  <c r="BF123" i="8"/>
  <c r="T123" i="8"/>
  <c r="R123" i="8"/>
  <c r="P123" i="8"/>
  <c r="BI122" i="8"/>
  <c r="BH122" i="8"/>
  <c r="BG122" i="8"/>
  <c r="BF122" i="8"/>
  <c r="T122" i="8"/>
  <c r="R122" i="8"/>
  <c r="P122" i="8"/>
  <c r="BI120" i="8"/>
  <c r="BH120" i="8"/>
  <c r="BG120" i="8"/>
  <c r="BF120" i="8"/>
  <c r="T120" i="8"/>
  <c r="R120" i="8"/>
  <c r="P120" i="8"/>
  <c r="BI119" i="8"/>
  <c r="BH119" i="8"/>
  <c r="BG119" i="8"/>
  <c r="BF119" i="8"/>
  <c r="T119" i="8"/>
  <c r="R119" i="8"/>
  <c r="P119" i="8"/>
  <c r="BI118" i="8"/>
  <c r="BH118" i="8"/>
  <c r="BG118" i="8"/>
  <c r="BF118" i="8"/>
  <c r="T118" i="8"/>
  <c r="R118" i="8"/>
  <c r="P118" i="8"/>
  <c r="BI116" i="8"/>
  <c r="BH116" i="8"/>
  <c r="BG116" i="8"/>
  <c r="BF116" i="8"/>
  <c r="T116" i="8"/>
  <c r="R116" i="8"/>
  <c r="P116" i="8"/>
  <c r="BI115" i="8"/>
  <c r="BH115" i="8"/>
  <c r="BG115" i="8"/>
  <c r="BF115" i="8"/>
  <c r="T115" i="8"/>
  <c r="R115" i="8"/>
  <c r="P115" i="8"/>
  <c r="BI114" i="8"/>
  <c r="BH114" i="8"/>
  <c r="BG114" i="8"/>
  <c r="BF114" i="8"/>
  <c r="T114" i="8"/>
  <c r="R114" i="8"/>
  <c r="P114" i="8"/>
  <c r="BI112" i="8"/>
  <c r="BH112" i="8"/>
  <c r="BG112" i="8"/>
  <c r="BF112" i="8"/>
  <c r="T112" i="8"/>
  <c r="R112" i="8"/>
  <c r="P112" i="8"/>
  <c r="BI111" i="8"/>
  <c r="BH111" i="8"/>
  <c r="BG111" i="8"/>
  <c r="BF111" i="8"/>
  <c r="T111" i="8"/>
  <c r="R111" i="8"/>
  <c r="P111" i="8"/>
  <c r="BI109" i="8"/>
  <c r="BH109" i="8"/>
  <c r="BG109" i="8"/>
  <c r="BF109" i="8"/>
  <c r="T109" i="8"/>
  <c r="R109" i="8"/>
  <c r="P109" i="8"/>
  <c r="BI108" i="8"/>
  <c r="BH108" i="8"/>
  <c r="BG108" i="8"/>
  <c r="BF108" i="8"/>
  <c r="T108" i="8"/>
  <c r="R108" i="8"/>
  <c r="P108" i="8"/>
  <c r="BI107" i="8"/>
  <c r="BH107" i="8"/>
  <c r="BG107" i="8"/>
  <c r="BF107" i="8"/>
  <c r="T107" i="8"/>
  <c r="R107" i="8"/>
  <c r="P107" i="8"/>
  <c r="BI106" i="8"/>
  <c r="BH106" i="8"/>
  <c r="BG106" i="8"/>
  <c r="BF106" i="8"/>
  <c r="T106" i="8"/>
  <c r="R106" i="8"/>
  <c r="P106" i="8"/>
  <c r="BI105" i="8"/>
  <c r="BH105" i="8"/>
  <c r="BG105" i="8"/>
  <c r="BF105" i="8"/>
  <c r="T105" i="8"/>
  <c r="R105" i="8"/>
  <c r="P105" i="8"/>
  <c r="BI104" i="8"/>
  <c r="BH104" i="8"/>
  <c r="BG104" i="8"/>
  <c r="BF104" i="8"/>
  <c r="T104" i="8"/>
  <c r="R104" i="8"/>
  <c r="P104" i="8"/>
  <c r="BI103" i="8"/>
  <c r="BH103" i="8"/>
  <c r="BG103" i="8"/>
  <c r="BF103" i="8"/>
  <c r="T103" i="8"/>
  <c r="R103" i="8"/>
  <c r="P103" i="8"/>
  <c r="BI102" i="8"/>
  <c r="BH102" i="8"/>
  <c r="BG102" i="8"/>
  <c r="BF102" i="8"/>
  <c r="T102" i="8"/>
  <c r="R102" i="8"/>
  <c r="P102" i="8"/>
  <c r="BI101" i="8"/>
  <c r="BH101" i="8"/>
  <c r="BG101" i="8"/>
  <c r="BF101" i="8"/>
  <c r="T101" i="8"/>
  <c r="R101" i="8"/>
  <c r="P101" i="8"/>
  <c r="BI99" i="8"/>
  <c r="BH99" i="8"/>
  <c r="BG99" i="8"/>
  <c r="BF99" i="8"/>
  <c r="T99" i="8"/>
  <c r="R99" i="8"/>
  <c r="P99" i="8"/>
  <c r="BI98" i="8"/>
  <c r="BH98" i="8"/>
  <c r="BG98" i="8"/>
  <c r="BF98" i="8"/>
  <c r="T98" i="8"/>
  <c r="R98" i="8"/>
  <c r="P98" i="8"/>
  <c r="BI97" i="8"/>
  <c r="BH97" i="8"/>
  <c r="BG97" i="8"/>
  <c r="BF97" i="8"/>
  <c r="T97" i="8"/>
  <c r="R97" i="8"/>
  <c r="P97" i="8"/>
  <c r="BI96" i="8"/>
  <c r="BH96" i="8"/>
  <c r="BG96" i="8"/>
  <c r="BF96" i="8"/>
  <c r="T96" i="8"/>
  <c r="R96" i="8"/>
  <c r="P96" i="8"/>
  <c r="J89" i="8"/>
  <c r="F89" i="8"/>
  <c r="F87" i="8"/>
  <c r="E85" i="8"/>
  <c r="J58" i="8"/>
  <c r="F58" i="8"/>
  <c r="F56" i="8"/>
  <c r="E54" i="8"/>
  <c r="J26" i="8"/>
  <c r="E26" i="8"/>
  <c r="J59" i="8" s="1"/>
  <c r="J25" i="8"/>
  <c r="J20" i="8"/>
  <c r="E20" i="8"/>
  <c r="F59" i="8"/>
  <c r="J19" i="8"/>
  <c r="J14" i="8"/>
  <c r="J56" i="8" s="1"/>
  <c r="E7" i="8"/>
  <c r="E81" i="8" s="1"/>
  <c r="J39" i="7"/>
  <c r="J38" i="7"/>
  <c r="AY61" i="1" s="1"/>
  <c r="J37" i="7"/>
  <c r="AX61" i="1" s="1"/>
  <c r="BI295" i="7"/>
  <c r="BH295" i="7"/>
  <c r="BG295" i="7"/>
  <c r="BF295" i="7"/>
  <c r="T295" i="7"/>
  <c r="R295" i="7"/>
  <c r="P295" i="7"/>
  <c r="BI294" i="7"/>
  <c r="BH294" i="7"/>
  <c r="BG294" i="7"/>
  <c r="BF294" i="7"/>
  <c r="T294" i="7"/>
  <c r="R294" i="7"/>
  <c r="P294" i="7"/>
  <c r="BI293" i="7"/>
  <c r="BH293" i="7"/>
  <c r="BG293" i="7"/>
  <c r="BF293" i="7"/>
  <c r="T293" i="7"/>
  <c r="R293" i="7"/>
  <c r="P293" i="7"/>
  <c r="BI292" i="7"/>
  <c r="BH292" i="7"/>
  <c r="BG292" i="7"/>
  <c r="BF292" i="7"/>
  <c r="T292" i="7"/>
  <c r="R292" i="7"/>
  <c r="P292" i="7"/>
  <c r="BI291" i="7"/>
  <c r="BH291" i="7"/>
  <c r="BG291" i="7"/>
  <c r="BF291" i="7"/>
  <c r="T291" i="7"/>
  <c r="R291" i="7"/>
  <c r="P291" i="7"/>
  <c r="BI289" i="7"/>
  <c r="BH289" i="7"/>
  <c r="BG289" i="7"/>
  <c r="BF289" i="7"/>
  <c r="T289" i="7"/>
  <c r="R289" i="7"/>
  <c r="P289" i="7"/>
  <c r="BI287" i="7"/>
  <c r="BH287" i="7"/>
  <c r="BG287" i="7"/>
  <c r="BF287" i="7"/>
  <c r="T287" i="7"/>
  <c r="R287" i="7"/>
  <c r="P287" i="7"/>
  <c r="BI286" i="7"/>
  <c r="BH286" i="7"/>
  <c r="BG286" i="7"/>
  <c r="BF286" i="7"/>
  <c r="T286" i="7"/>
  <c r="R286" i="7"/>
  <c r="P286" i="7"/>
  <c r="BI284" i="7"/>
  <c r="BH284" i="7"/>
  <c r="BG284" i="7"/>
  <c r="BF284" i="7"/>
  <c r="T284" i="7"/>
  <c r="R284" i="7"/>
  <c r="P284" i="7"/>
  <c r="BI283" i="7"/>
  <c r="BH283" i="7"/>
  <c r="BG283" i="7"/>
  <c r="BF283" i="7"/>
  <c r="T283" i="7"/>
  <c r="R283" i="7"/>
  <c r="P283" i="7"/>
  <c r="BI282" i="7"/>
  <c r="BH282" i="7"/>
  <c r="BG282" i="7"/>
  <c r="BF282" i="7"/>
  <c r="T282" i="7"/>
  <c r="R282" i="7"/>
  <c r="P282" i="7"/>
  <c r="BI280" i="7"/>
  <c r="BH280" i="7"/>
  <c r="BG280" i="7"/>
  <c r="BF280" i="7"/>
  <c r="T280" i="7"/>
  <c r="R280" i="7"/>
  <c r="P280" i="7"/>
  <c r="BI279" i="7"/>
  <c r="BH279" i="7"/>
  <c r="BG279" i="7"/>
  <c r="BF279" i="7"/>
  <c r="T279" i="7"/>
  <c r="R279" i="7"/>
  <c r="P279" i="7"/>
  <c r="BI278" i="7"/>
  <c r="BH278" i="7"/>
  <c r="BG278" i="7"/>
  <c r="BF278" i="7"/>
  <c r="T278" i="7"/>
  <c r="R278" i="7"/>
  <c r="P278" i="7"/>
  <c r="BI275" i="7"/>
  <c r="BH275" i="7"/>
  <c r="BG275" i="7"/>
  <c r="BF275" i="7"/>
  <c r="T275" i="7"/>
  <c r="R275" i="7"/>
  <c r="P275" i="7"/>
  <c r="BI273" i="7"/>
  <c r="BH273" i="7"/>
  <c r="BG273" i="7"/>
  <c r="BF273" i="7"/>
  <c r="T273" i="7"/>
  <c r="R273" i="7"/>
  <c r="P273" i="7"/>
  <c r="BI271" i="7"/>
  <c r="BH271" i="7"/>
  <c r="BG271" i="7"/>
  <c r="BF271" i="7"/>
  <c r="T271" i="7"/>
  <c r="T270" i="7" s="1"/>
  <c r="R271" i="7"/>
  <c r="R270" i="7" s="1"/>
  <c r="P271" i="7"/>
  <c r="P270" i="7"/>
  <c r="BI267" i="7"/>
  <c r="BH267" i="7"/>
  <c r="BG267" i="7"/>
  <c r="BF267" i="7"/>
  <c r="T267" i="7"/>
  <c r="R267" i="7"/>
  <c r="P267" i="7"/>
  <c r="BI266" i="7"/>
  <c r="BH266" i="7"/>
  <c r="BG266" i="7"/>
  <c r="BF266" i="7"/>
  <c r="T266" i="7"/>
  <c r="R266" i="7"/>
  <c r="P266" i="7"/>
  <c r="BI265" i="7"/>
  <c r="BH265" i="7"/>
  <c r="BG265" i="7"/>
  <c r="BF265" i="7"/>
  <c r="T265" i="7"/>
  <c r="R265" i="7"/>
  <c r="P265" i="7"/>
  <c r="BI264" i="7"/>
  <c r="BH264" i="7"/>
  <c r="BG264" i="7"/>
  <c r="BF264" i="7"/>
  <c r="T264" i="7"/>
  <c r="R264" i="7"/>
  <c r="P264" i="7"/>
  <c r="BI263" i="7"/>
  <c r="BH263" i="7"/>
  <c r="BG263" i="7"/>
  <c r="BF263" i="7"/>
  <c r="T263" i="7"/>
  <c r="R263" i="7"/>
  <c r="P263" i="7"/>
  <c r="BI262" i="7"/>
  <c r="BH262" i="7"/>
  <c r="BG262" i="7"/>
  <c r="BF262" i="7"/>
  <c r="T262" i="7"/>
  <c r="R262" i="7"/>
  <c r="P262" i="7"/>
  <c r="BI261" i="7"/>
  <c r="BH261" i="7"/>
  <c r="BG261" i="7"/>
  <c r="BF261" i="7"/>
  <c r="T261" i="7"/>
  <c r="R261" i="7"/>
  <c r="P261" i="7"/>
  <c r="BI260" i="7"/>
  <c r="BH260" i="7"/>
  <c r="BG260" i="7"/>
  <c r="BF260" i="7"/>
  <c r="T260" i="7"/>
  <c r="R260" i="7"/>
  <c r="P260" i="7"/>
  <c r="BI259" i="7"/>
  <c r="BH259" i="7"/>
  <c r="BG259" i="7"/>
  <c r="BF259" i="7"/>
  <c r="T259" i="7"/>
  <c r="R259" i="7"/>
  <c r="P259" i="7"/>
  <c r="BI258" i="7"/>
  <c r="BH258" i="7"/>
  <c r="BG258" i="7"/>
  <c r="BF258" i="7"/>
  <c r="T258" i="7"/>
  <c r="R258" i="7"/>
  <c r="P258" i="7"/>
  <c r="BI257" i="7"/>
  <c r="BH257" i="7"/>
  <c r="BG257" i="7"/>
  <c r="BF257" i="7"/>
  <c r="T257" i="7"/>
  <c r="R257" i="7"/>
  <c r="P257" i="7"/>
  <c r="BI256" i="7"/>
  <c r="BH256" i="7"/>
  <c r="BG256" i="7"/>
  <c r="BF256" i="7"/>
  <c r="T256" i="7"/>
  <c r="R256" i="7"/>
  <c r="P256" i="7"/>
  <c r="BI255" i="7"/>
  <c r="BH255" i="7"/>
  <c r="BG255" i="7"/>
  <c r="BF255" i="7"/>
  <c r="T255" i="7"/>
  <c r="R255" i="7"/>
  <c r="P255" i="7"/>
  <c r="BI254" i="7"/>
  <c r="BH254" i="7"/>
  <c r="BG254" i="7"/>
  <c r="BF254" i="7"/>
  <c r="T254" i="7"/>
  <c r="R254" i="7"/>
  <c r="P254" i="7"/>
  <c r="BI253" i="7"/>
  <c r="BH253" i="7"/>
  <c r="BG253" i="7"/>
  <c r="BF253" i="7"/>
  <c r="T253" i="7"/>
  <c r="R253" i="7"/>
  <c r="P253" i="7"/>
  <c r="BI252" i="7"/>
  <c r="BH252" i="7"/>
  <c r="BG252" i="7"/>
  <c r="BF252" i="7"/>
  <c r="T252" i="7"/>
  <c r="R252" i="7"/>
  <c r="P252" i="7"/>
  <c r="BI251" i="7"/>
  <c r="BH251" i="7"/>
  <c r="BG251" i="7"/>
  <c r="BF251" i="7"/>
  <c r="T251" i="7"/>
  <c r="R251" i="7"/>
  <c r="P251" i="7"/>
  <c r="BI250" i="7"/>
  <c r="BH250" i="7"/>
  <c r="BG250" i="7"/>
  <c r="BF250" i="7"/>
  <c r="T250" i="7"/>
  <c r="R250" i="7"/>
  <c r="P250" i="7"/>
  <c r="BI249" i="7"/>
  <c r="BH249" i="7"/>
  <c r="BG249" i="7"/>
  <c r="BF249" i="7"/>
  <c r="T249" i="7"/>
  <c r="R249" i="7"/>
  <c r="P249" i="7"/>
  <c r="BI248" i="7"/>
  <c r="BH248" i="7"/>
  <c r="BG248" i="7"/>
  <c r="BF248" i="7"/>
  <c r="T248" i="7"/>
  <c r="R248" i="7"/>
  <c r="P248" i="7"/>
  <c r="BI244" i="7"/>
  <c r="BH244" i="7"/>
  <c r="BG244" i="7"/>
  <c r="BF244" i="7"/>
  <c r="T244" i="7"/>
  <c r="R244" i="7"/>
  <c r="P244" i="7"/>
  <c r="BI243" i="7"/>
  <c r="BH243" i="7"/>
  <c r="BG243" i="7"/>
  <c r="BF243" i="7"/>
  <c r="T243" i="7"/>
  <c r="R243" i="7"/>
  <c r="P243" i="7"/>
  <c r="BI242" i="7"/>
  <c r="BH242" i="7"/>
  <c r="BG242" i="7"/>
  <c r="BF242" i="7"/>
  <c r="T242" i="7"/>
  <c r="R242" i="7"/>
  <c r="P242" i="7"/>
  <c r="BI241" i="7"/>
  <c r="BH241" i="7"/>
  <c r="BG241" i="7"/>
  <c r="BF241" i="7"/>
  <c r="T241" i="7"/>
  <c r="R241" i="7"/>
  <c r="P241" i="7"/>
  <c r="BI240" i="7"/>
  <c r="BH240" i="7"/>
  <c r="BG240" i="7"/>
  <c r="BF240" i="7"/>
  <c r="T240" i="7"/>
  <c r="R240" i="7"/>
  <c r="P240" i="7"/>
  <c r="BI239" i="7"/>
  <c r="BH239" i="7"/>
  <c r="BG239" i="7"/>
  <c r="BF239" i="7"/>
  <c r="T239" i="7"/>
  <c r="R239" i="7"/>
  <c r="P239" i="7"/>
  <c r="BI238" i="7"/>
  <c r="BH238" i="7"/>
  <c r="BG238" i="7"/>
  <c r="BF238" i="7"/>
  <c r="T238" i="7"/>
  <c r="R238" i="7"/>
  <c r="P238" i="7"/>
  <c r="BI237" i="7"/>
  <c r="BH237" i="7"/>
  <c r="BG237" i="7"/>
  <c r="BF237" i="7"/>
  <c r="T237" i="7"/>
  <c r="R237" i="7"/>
  <c r="P237" i="7"/>
  <c r="BI233" i="7"/>
  <c r="BH233" i="7"/>
  <c r="BG233" i="7"/>
  <c r="BF233" i="7"/>
  <c r="T233" i="7"/>
  <c r="T232" i="7" s="1"/>
  <c r="R233" i="7"/>
  <c r="R232" i="7"/>
  <c r="P233" i="7"/>
  <c r="P232" i="7"/>
  <c r="BI230" i="7"/>
  <c r="BH230" i="7"/>
  <c r="BG230" i="7"/>
  <c r="BF230" i="7"/>
  <c r="T230" i="7"/>
  <c r="T229" i="7" s="1"/>
  <c r="R230" i="7"/>
  <c r="R229" i="7" s="1"/>
  <c r="P230" i="7"/>
  <c r="P229" i="7"/>
  <c r="BI228" i="7"/>
  <c r="BH228" i="7"/>
  <c r="BG228" i="7"/>
  <c r="BF228" i="7"/>
  <c r="T228" i="7"/>
  <c r="T227" i="7"/>
  <c r="R228" i="7"/>
  <c r="R227" i="7" s="1"/>
  <c r="P228" i="7"/>
  <c r="P227" i="7" s="1"/>
  <c r="BI225" i="7"/>
  <c r="BH225" i="7"/>
  <c r="BG225" i="7"/>
  <c r="BF225" i="7"/>
  <c r="T225" i="7"/>
  <c r="R225" i="7"/>
  <c r="P225" i="7"/>
  <c r="BI224" i="7"/>
  <c r="BH224" i="7"/>
  <c r="BG224" i="7"/>
  <c r="BF224" i="7"/>
  <c r="T224" i="7"/>
  <c r="R224" i="7"/>
  <c r="P224" i="7"/>
  <c r="BI223" i="7"/>
  <c r="BH223" i="7"/>
  <c r="BG223" i="7"/>
  <c r="BF223" i="7"/>
  <c r="T223" i="7"/>
  <c r="R223" i="7"/>
  <c r="P223" i="7"/>
  <c r="BI222" i="7"/>
  <c r="BH222" i="7"/>
  <c r="BG222" i="7"/>
  <c r="BF222" i="7"/>
  <c r="T222" i="7"/>
  <c r="R222" i="7"/>
  <c r="P222" i="7"/>
  <c r="BI221" i="7"/>
  <c r="BH221" i="7"/>
  <c r="BG221" i="7"/>
  <c r="BF221" i="7"/>
  <c r="T221" i="7"/>
  <c r="R221" i="7"/>
  <c r="P221" i="7"/>
  <c r="BI220" i="7"/>
  <c r="BH220" i="7"/>
  <c r="BG220" i="7"/>
  <c r="BF220" i="7"/>
  <c r="T220" i="7"/>
  <c r="R220" i="7"/>
  <c r="P220" i="7"/>
  <c r="BI219" i="7"/>
  <c r="BH219" i="7"/>
  <c r="BG219" i="7"/>
  <c r="BF219" i="7"/>
  <c r="T219" i="7"/>
  <c r="R219" i="7"/>
  <c r="P219" i="7"/>
  <c r="BI218" i="7"/>
  <c r="BH218" i="7"/>
  <c r="BG218" i="7"/>
  <c r="BF218" i="7"/>
  <c r="T218" i="7"/>
  <c r="R218" i="7"/>
  <c r="P218" i="7"/>
  <c r="BI217" i="7"/>
  <c r="BH217" i="7"/>
  <c r="BG217" i="7"/>
  <c r="BF217" i="7"/>
  <c r="T217" i="7"/>
  <c r="R217" i="7"/>
  <c r="P217" i="7"/>
  <c r="BI216" i="7"/>
  <c r="BH216" i="7"/>
  <c r="BG216" i="7"/>
  <c r="BF216" i="7"/>
  <c r="T216" i="7"/>
  <c r="R216" i="7"/>
  <c r="P216" i="7"/>
  <c r="BI215" i="7"/>
  <c r="BH215" i="7"/>
  <c r="BG215" i="7"/>
  <c r="BF215" i="7"/>
  <c r="T215" i="7"/>
  <c r="R215" i="7"/>
  <c r="P215" i="7"/>
  <c r="BI214" i="7"/>
  <c r="BH214" i="7"/>
  <c r="BG214" i="7"/>
  <c r="BF214" i="7"/>
  <c r="T214" i="7"/>
  <c r="R214" i="7"/>
  <c r="P214" i="7"/>
  <c r="BI211" i="7"/>
  <c r="BH211" i="7"/>
  <c r="BG211" i="7"/>
  <c r="BF211" i="7"/>
  <c r="T211" i="7"/>
  <c r="R211" i="7"/>
  <c r="P211" i="7"/>
  <c r="BI209" i="7"/>
  <c r="BH209" i="7"/>
  <c r="BG209" i="7"/>
  <c r="BF209" i="7"/>
  <c r="T209" i="7"/>
  <c r="R209" i="7"/>
  <c r="P209" i="7"/>
  <c r="BI207" i="7"/>
  <c r="BH207" i="7"/>
  <c r="BG207" i="7"/>
  <c r="BF207" i="7"/>
  <c r="T207" i="7"/>
  <c r="R207" i="7"/>
  <c r="P207" i="7"/>
  <c r="BI205" i="7"/>
  <c r="BH205" i="7"/>
  <c r="BG205" i="7"/>
  <c r="BF205" i="7"/>
  <c r="T205" i="7"/>
  <c r="R205" i="7"/>
  <c r="P205" i="7"/>
  <c r="BI203" i="7"/>
  <c r="BH203" i="7"/>
  <c r="BG203" i="7"/>
  <c r="BF203" i="7"/>
  <c r="T203" i="7"/>
  <c r="R203" i="7"/>
  <c r="P203" i="7"/>
  <c r="BI201" i="7"/>
  <c r="BH201" i="7"/>
  <c r="BG201" i="7"/>
  <c r="BF201" i="7"/>
  <c r="T201" i="7"/>
  <c r="R201" i="7"/>
  <c r="P201" i="7"/>
  <c r="BI199" i="7"/>
  <c r="BH199" i="7"/>
  <c r="BG199" i="7"/>
  <c r="BF199" i="7"/>
  <c r="T199" i="7"/>
  <c r="R199" i="7"/>
  <c r="P199" i="7"/>
  <c r="BI197" i="7"/>
  <c r="BH197" i="7"/>
  <c r="BG197" i="7"/>
  <c r="BF197" i="7"/>
  <c r="T197" i="7"/>
  <c r="R197" i="7"/>
  <c r="P197" i="7"/>
  <c r="BI195" i="7"/>
  <c r="BH195" i="7"/>
  <c r="BG195" i="7"/>
  <c r="BF195" i="7"/>
  <c r="T195" i="7"/>
  <c r="R195" i="7"/>
  <c r="P195" i="7"/>
  <c r="BI193" i="7"/>
  <c r="BH193" i="7"/>
  <c r="BG193" i="7"/>
  <c r="BF193" i="7"/>
  <c r="T193" i="7"/>
  <c r="R193" i="7"/>
  <c r="P193" i="7"/>
  <c r="BI191" i="7"/>
  <c r="BH191" i="7"/>
  <c r="BG191" i="7"/>
  <c r="BF191" i="7"/>
  <c r="T191" i="7"/>
  <c r="R191" i="7"/>
  <c r="P191" i="7"/>
  <c r="BI189" i="7"/>
  <c r="BH189" i="7"/>
  <c r="BG189" i="7"/>
  <c r="BF189" i="7"/>
  <c r="T189" i="7"/>
  <c r="R189" i="7"/>
  <c r="P189" i="7"/>
  <c r="BI188" i="7"/>
  <c r="BH188" i="7"/>
  <c r="BG188" i="7"/>
  <c r="BF188" i="7"/>
  <c r="T188" i="7"/>
  <c r="R188" i="7"/>
  <c r="P188" i="7"/>
  <c r="BI187" i="7"/>
  <c r="BH187" i="7"/>
  <c r="BG187" i="7"/>
  <c r="BF187" i="7"/>
  <c r="T187" i="7"/>
  <c r="R187" i="7"/>
  <c r="P187" i="7"/>
  <c r="BI186" i="7"/>
  <c r="BH186" i="7"/>
  <c r="BG186" i="7"/>
  <c r="BF186" i="7"/>
  <c r="T186" i="7"/>
  <c r="R186" i="7"/>
  <c r="P186" i="7"/>
  <c r="BI185" i="7"/>
  <c r="BH185" i="7"/>
  <c r="BG185" i="7"/>
  <c r="BF185" i="7"/>
  <c r="T185" i="7"/>
  <c r="R185" i="7"/>
  <c r="P185" i="7"/>
  <c r="BI184" i="7"/>
  <c r="BH184" i="7"/>
  <c r="BG184" i="7"/>
  <c r="BF184" i="7"/>
  <c r="T184" i="7"/>
  <c r="R184" i="7"/>
  <c r="P184" i="7"/>
  <c r="BI182" i="7"/>
  <c r="BH182" i="7"/>
  <c r="BG182" i="7"/>
  <c r="BF182" i="7"/>
  <c r="T182" i="7"/>
  <c r="R182" i="7"/>
  <c r="P182" i="7"/>
  <c r="BI181" i="7"/>
  <c r="BH181" i="7"/>
  <c r="BG181" i="7"/>
  <c r="BF181" i="7"/>
  <c r="T181" i="7"/>
  <c r="R181" i="7"/>
  <c r="P181" i="7"/>
  <c r="BI180" i="7"/>
  <c r="BH180" i="7"/>
  <c r="BG180" i="7"/>
  <c r="BF180" i="7"/>
  <c r="T180" i="7"/>
  <c r="R180" i="7"/>
  <c r="P180" i="7"/>
  <c r="BI179" i="7"/>
  <c r="BH179" i="7"/>
  <c r="BG179" i="7"/>
  <c r="BF179" i="7"/>
  <c r="T179" i="7"/>
  <c r="R179" i="7"/>
  <c r="P179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6" i="7"/>
  <c r="BH176" i="7"/>
  <c r="BG176" i="7"/>
  <c r="BF176" i="7"/>
  <c r="T176" i="7"/>
  <c r="R176" i="7"/>
  <c r="P176" i="7"/>
  <c r="BI175" i="7"/>
  <c r="BH175" i="7"/>
  <c r="BG175" i="7"/>
  <c r="BF175" i="7"/>
  <c r="T175" i="7"/>
  <c r="R175" i="7"/>
  <c r="P175" i="7"/>
  <c r="BI174" i="7"/>
  <c r="BH174" i="7"/>
  <c r="BG174" i="7"/>
  <c r="BF174" i="7"/>
  <c r="T174" i="7"/>
  <c r="R174" i="7"/>
  <c r="P174" i="7"/>
  <c r="BI173" i="7"/>
  <c r="BH173" i="7"/>
  <c r="BG173" i="7"/>
  <c r="BF173" i="7"/>
  <c r="T173" i="7"/>
  <c r="R173" i="7"/>
  <c r="P173" i="7"/>
  <c r="BI172" i="7"/>
  <c r="BH172" i="7"/>
  <c r="BG172" i="7"/>
  <c r="BF172" i="7"/>
  <c r="T172" i="7"/>
  <c r="R172" i="7"/>
  <c r="P172" i="7"/>
  <c r="BI171" i="7"/>
  <c r="BH171" i="7"/>
  <c r="BG171" i="7"/>
  <c r="BF171" i="7"/>
  <c r="T171" i="7"/>
  <c r="R171" i="7"/>
  <c r="P171" i="7"/>
  <c r="BI169" i="7"/>
  <c r="BH169" i="7"/>
  <c r="BG169" i="7"/>
  <c r="BF169" i="7"/>
  <c r="T169" i="7"/>
  <c r="R169" i="7"/>
  <c r="P169" i="7"/>
  <c r="BI168" i="7"/>
  <c r="BH168" i="7"/>
  <c r="BG168" i="7"/>
  <c r="BF168" i="7"/>
  <c r="T168" i="7"/>
  <c r="R168" i="7"/>
  <c r="P168" i="7"/>
  <c r="BI167" i="7"/>
  <c r="BH167" i="7"/>
  <c r="BG167" i="7"/>
  <c r="BF167" i="7"/>
  <c r="T167" i="7"/>
  <c r="R167" i="7"/>
  <c r="P167" i="7"/>
  <c r="BI166" i="7"/>
  <c r="BH166" i="7"/>
  <c r="BG166" i="7"/>
  <c r="BF166" i="7"/>
  <c r="T166" i="7"/>
  <c r="R166" i="7"/>
  <c r="P166" i="7"/>
  <c r="BI165" i="7"/>
  <c r="BH165" i="7"/>
  <c r="BG165" i="7"/>
  <c r="BF165" i="7"/>
  <c r="T165" i="7"/>
  <c r="R165" i="7"/>
  <c r="P165" i="7"/>
  <c r="BI162" i="7"/>
  <c r="BH162" i="7"/>
  <c r="BG162" i="7"/>
  <c r="BF162" i="7"/>
  <c r="T162" i="7"/>
  <c r="R162" i="7"/>
  <c r="P162" i="7"/>
  <c r="BI160" i="7"/>
  <c r="BH160" i="7"/>
  <c r="BG160" i="7"/>
  <c r="BF160" i="7"/>
  <c r="T160" i="7"/>
  <c r="R160" i="7"/>
  <c r="P160" i="7"/>
  <c r="BI158" i="7"/>
  <c r="BH158" i="7"/>
  <c r="BG158" i="7"/>
  <c r="BF158" i="7"/>
  <c r="T158" i="7"/>
  <c r="R158" i="7"/>
  <c r="P158" i="7"/>
  <c r="BI156" i="7"/>
  <c r="BH156" i="7"/>
  <c r="BG156" i="7"/>
  <c r="BF156" i="7"/>
  <c r="T156" i="7"/>
  <c r="R156" i="7"/>
  <c r="P156" i="7"/>
  <c r="BI154" i="7"/>
  <c r="BH154" i="7"/>
  <c r="BG154" i="7"/>
  <c r="BF154" i="7"/>
  <c r="T154" i="7"/>
  <c r="R154" i="7"/>
  <c r="P154" i="7"/>
  <c r="BI152" i="7"/>
  <c r="BH152" i="7"/>
  <c r="BG152" i="7"/>
  <c r="BF152" i="7"/>
  <c r="T152" i="7"/>
  <c r="R152" i="7"/>
  <c r="P152" i="7"/>
  <c r="BI150" i="7"/>
  <c r="BH150" i="7"/>
  <c r="BG150" i="7"/>
  <c r="BF150" i="7"/>
  <c r="T150" i="7"/>
  <c r="R150" i="7"/>
  <c r="P150" i="7"/>
  <c r="BI148" i="7"/>
  <c r="BH148" i="7"/>
  <c r="BG148" i="7"/>
  <c r="BF148" i="7"/>
  <c r="T148" i="7"/>
  <c r="R148" i="7"/>
  <c r="P148" i="7"/>
  <c r="BI146" i="7"/>
  <c r="BH146" i="7"/>
  <c r="BG146" i="7"/>
  <c r="BF146" i="7"/>
  <c r="T146" i="7"/>
  <c r="R146" i="7"/>
  <c r="P146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38" i="7"/>
  <c r="BH138" i="7"/>
  <c r="BG138" i="7"/>
  <c r="BF138" i="7"/>
  <c r="T138" i="7"/>
  <c r="R138" i="7"/>
  <c r="P138" i="7"/>
  <c r="BI136" i="7"/>
  <c r="BH136" i="7"/>
  <c r="BG136" i="7"/>
  <c r="BF136" i="7"/>
  <c r="T136" i="7"/>
  <c r="R136" i="7"/>
  <c r="P136" i="7"/>
  <c r="BI134" i="7"/>
  <c r="BH134" i="7"/>
  <c r="BG134" i="7"/>
  <c r="BF134" i="7"/>
  <c r="T134" i="7"/>
  <c r="R134" i="7"/>
  <c r="P134" i="7"/>
  <c r="BI132" i="7"/>
  <c r="BH132" i="7"/>
  <c r="BG132" i="7"/>
  <c r="BF132" i="7"/>
  <c r="T132" i="7"/>
  <c r="R132" i="7"/>
  <c r="P132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BI128" i="7"/>
  <c r="BH128" i="7"/>
  <c r="BG128" i="7"/>
  <c r="BF128" i="7"/>
  <c r="T128" i="7"/>
  <c r="R128" i="7"/>
  <c r="P128" i="7"/>
  <c r="BI127" i="7"/>
  <c r="BH127" i="7"/>
  <c r="BG127" i="7"/>
  <c r="BF127" i="7"/>
  <c r="T127" i="7"/>
  <c r="R127" i="7"/>
  <c r="P127" i="7"/>
  <c r="BI125" i="7"/>
  <c r="BH125" i="7"/>
  <c r="BG125" i="7"/>
  <c r="BF125" i="7"/>
  <c r="T125" i="7"/>
  <c r="R125" i="7"/>
  <c r="P125" i="7"/>
  <c r="BI124" i="7"/>
  <c r="BH124" i="7"/>
  <c r="BG124" i="7"/>
  <c r="BF124" i="7"/>
  <c r="T124" i="7"/>
  <c r="R124" i="7"/>
  <c r="P124" i="7"/>
  <c r="BI123" i="7"/>
  <c r="BH123" i="7"/>
  <c r="BG123" i="7"/>
  <c r="BF123" i="7"/>
  <c r="T123" i="7"/>
  <c r="R123" i="7"/>
  <c r="P123" i="7"/>
  <c r="BI122" i="7"/>
  <c r="BH122" i="7"/>
  <c r="BG122" i="7"/>
  <c r="BF122" i="7"/>
  <c r="T122" i="7"/>
  <c r="R122" i="7"/>
  <c r="P122" i="7"/>
  <c r="BI121" i="7"/>
  <c r="BH121" i="7"/>
  <c r="BG121" i="7"/>
  <c r="BF121" i="7"/>
  <c r="T121" i="7"/>
  <c r="R121" i="7"/>
  <c r="P121" i="7"/>
  <c r="BI120" i="7"/>
  <c r="BH120" i="7"/>
  <c r="BG120" i="7"/>
  <c r="BF120" i="7"/>
  <c r="T120" i="7"/>
  <c r="R120" i="7"/>
  <c r="P120" i="7"/>
  <c r="BI119" i="7"/>
  <c r="BH119" i="7"/>
  <c r="BG119" i="7"/>
  <c r="BF119" i="7"/>
  <c r="T119" i="7"/>
  <c r="R119" i="7"/>
  <c r="P119" i="7"/>
  <c r="BI118" i="7"/>
  <c r="BH118" i="7"/>
  <c r="BG118" i="7"/>
  <c r="BF118" i="7"/>
  <c r="T118" i="7"/>
  <c r="R118" i="7"/>
  <c r="P118" i="7"/>
  <c r="BI117" i="7"/>
  <c r="BH117" i="7"/>
  <c r="BG117" i="7"/>
  <c r="BF117" i="7"/>
  <c r="T117" i="7"/>
  <c r="R117" i="7"/>
  <c r="P117" i="7"/>
  <c r="J109" i="7"/>
  <c r="F109" i="7"/>
  <c r="F107" i="7"/>
  <c r="E105" i="7"/>
  <c r="J58" i="7"/>
  <c r="F58" i="7"/>
  <c r="F56" i="7"/>
  <c r="E54" i="7"/>
  <c r="J26" i="7"/>
  <c r="E26" i="7"/>
  <c r="J59" i="7" s="1"/>
  <c r="J25" i="7"/>
  <c r="J20" i="7"/>
  <c r="E20" i="7"/>
  <c r="F59" i="7" s="1"/>
  <c r="J19" i="7"/>
  <c r="J14" i="7"/>
  <c r="J56" i="7" s="1"/>
  <c r="E7" i="7"/>
  <c r="E50" i="7" s="1"/>
  <c r="J39" i="6"/>
  <c r="J38" i="6"/>
  <c r="AY60" i="1" s="1"/>
  <c r="J37" i="6"/>
  <c r="AX60" i="1" s="1"/>
  <c r="BI105" i="6"/>
  <c r="BH105" i="6"/>
  <c r="BG105" i="6"/>
  <c r="BF105" i="6"/>
  <c r="T105" i="6"/>
  <c r="R105" i="6"/>
  <c r="P105" i="6"/>
  <c r="BI104" i="6"/>
  <c r="BH104" i="6"/>
  <c r="BG104" i="6"/>
  <c r="BF104" i="6"/>
  <c r="T104" i="6"/>
  <c r="R104" i="6"/>
  <c r="P104" i="6"/>
  <c r="BI103" i="6"/>
  <c r="BH103" i="6"/>
  <c r="BG103" i="6"/>
  <c r="BF103" i="6"/>
  <c r="T103" i="6"/>
  <c r="R103" i="6"/>
  <c r="P103" i="6"/>
  <c r="BI101" i="6"/>
  <c r="BH101" i="6"/>
  <c r="BG101" i="6"/>
  <c r="BF101" i="6"/>
  <c r="T101" i="6"/>
  <c r="R101" i="6"/>
  <c r="P101" i="6"/>
  <c r="BI100" i="6"/>
  <c r="BH100" i="6"/>
  <c r="BG100" i="6"/>
  <c r="BF100" i="6"/>
  <c r="T100" i="6"/>
  <c r="R100" i="6"/>
  <c r="P100" i="6"/>
  <c r="BI99" i="6"/>
  <c r="BH99" i="6"/>
  <c r="BG99" i="6"/>
  <c r="BF99" i="6"/>
  <c r="T99" i="6"/>
  <c r="R99" i="6"/>
  <c r="P99" i="6"/>
  <c r="BI98" i="6"/>
  <c r="BH98" i="6"/>
  <c r="BG98" i="6"/>
  <c r="BF98" i="6"/>
  <c r="T98" i="6"/>
  <c r="R98" i="6"/>
  <c r="P98" i="6"/>
  <c r="BI97" i="6"/>
  <c r="BH97" i="6"/>
  <c r="BG97" i="6"/>
  <c r="BF97" i="6"/>
  <c r="T97" i="6"/>
  <c r="R97" i="6"/>
  <c r="P97" i="6"/>
  <c r="BI96" i="6"/>
  <c r="BH96" i="6"/>
  <c r="BG96" i="6"/>
  <c r="BF96" i="6"/>
  <c r="T96" i="6"/>
  <c r="R96" i="6"/>
  <c r="P96" i="6"/>
  <c r="BI95" i="6"/>
  <c r="BH95" i="6"/>
  <c r="BG95" i="6"/>
  <c r="BF95" i="6"/>
  <c r="T95" i="6"/>
  <c r="R95" i="6"/>
  <c r="P95" i="6"/>
  <c r="BI94" i="6"/>
  <c r="BH94" i="6"/>
  <c r="BG94" i="6"/>
  <c r="BF94" i="6"/>
  <c r="T94" i="6"/>
  <c r="R94" i="6"/>
  <c r="P94" i="6"/>
  <c r="BI93" i="6"/>
  <c r="BH93" i="6"/>
  <c r="BG93" i="6"/>
  <c r="BF93" i="6"/>
  <c r="T93" i="6"/>
  <c r="R93" i="6"/>
  <c r="P93" i="6"/>
  <c r="BI92" i="6"/>
  <c r="BH92" i="6"/>
  <c r="BG92" i="6"/>
  <c r="BF92" i="6"/>
  <c r="F36" i="6" s="1"/>
  <c r="T92" i="6"/>
  <c r="R92" i="6"/>
  <c r="P92" i="6"/>
  <c r="BI91" i="6"/>
  <c r="BH91" i="6"/>
  <c r="BG91" i="6"/>
  <c r="BF91" i="6"/>
  <c r="T91" i="6"/>
  <c r="R91" i="6"/>
  <c r="P91" i="6"/>
  <c r="J84" i="6"/>
  <c r="F84" i="6"/>
  <c r="F82" i="6"/>
  <c r="E80" i="6"/>
  <c r="J58" i="6"/>
  <c r="F58" i="6"/>
  <c r="F56" i="6"/>
  <c r="E54" i="6"/>
  <c r="J26" i="6"/>
  <c r="E26" i="6"/>
  <c r="J85" i="6"/>
  <c r="J25" i="6"/>
  <c r="J20" i="6"/>
  <c r="E20" i="6"/>
  <c r="F85" i="6" s="1"/>
  <c r="J19" i="6"/>
  <c r="J14" i="6"/>
  <c r="J82" i="6"/>
  <c r="E7" i="6"/>
  <c r="E76" i="6" s="1"/>
  <c r="J39" i="5"/>
  <c r="J38" i="5"/>
  <c r="AY59" i="1"/>
  <c r="J37" i="5"/>
  <c r="AX59" i="1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8" i="5"/>
  <c r="BH128" i="5"/>
  <c r="BG128" i="5"/>
  <c r="BF128" i="5"/>
  <c r="T128" i="5"/>
  <c r="R128" i="5"/>
  <c r="P128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3" i="5"/>
  <c r="BH123" i="5"/>
  <c r="BG123" i="5"/>
  <c r="BF123" i="5"/>
  <c r="T123" i="5"/>
  <c r="R123" i="5"/>
  <c r="P123" i="5"/>
  <c r="BI121" i="5"/>
  <c r="BH121" i="5"/>
  <c r="BG121" i="5"/>
  <c r="BF121" i="5"/>
  <c r="T121" i="5"/>
  <c r="R121" i="5"/>
  <c r="P121" i="5"/>
  <c r="BI119" i="5"/>
  <c r="BH119" i="5"/>
  <c r="BG119" i="5"/>
  <c r="BF119" i="5"/>
  <c r="T119" i="5"/>
  <c r="R119" i="5"/>
  <c r="P119" i="5"/>
  <c r="BI118" i="5"/>
  <c r="BH118" i="5"/>
  <c r="BG118" i="5"/>
  <c r="BF118" i="5"/>
  <c r="T118" i="5"/>
  <c r="R118" i="5"/>
  <c r="P118" i="5"/>
  <c r="BI117" i="5"/>
  <c r="BH117" i="5"/>
  <c r="BG117" i="5"/>
  <c r="BF117" i="5"/>
  <c r="T117" i="5"/>
  <c r="R117" i="5"/>
  <c r="P117" i="5"/>
  <c r="BI115" i="5"/>
  <c r="BH115" i="5"/>
  <c r="BG115" i="5"/>
  <c r="BF115" i="5"/>
  <c r="T115" i="5"/>
  <c r="R115" i="5"/>
  <c r="P115" i="5"/>
  <c r="BI114" i="5"/>
  <c r="BH114" i="5"/>
  <c r="BG114" i="5"/>
  <c r="BF114" i="5"/>
  <c r="T114" i="5"/>
  <c r="R114" i="5"/>
  <c r="P114" i="5"/>
  <c r="BI112" i="5"/>
  <c r="BH112" i="5"/>
  <c r="BG112" i="5"/>
  <c r="BF112" i="5"/>
  <c r="T112" i="5"/>
  <c r="R112" i="5"/>
  <c r="P112" i="5"/>
  <c r="BI110" i="5"/>
  <c r="BH110" i="5"/>
  <c r="BG110" i="5"/>
  <c r="BF110" i="5"/>
  <c r="T110" i="5"/>
  <c r="R110" i="5"/>
  <c r="P110" i="5"/>
  <c r="BI108" i="5"/>
  <c r="BH108" i="5"/>
  <c r="BG108" i="5"/>
  <c r="BF108" i="5"/>
  <c r="T108" i="5"/>
  <c r="R108" i="5"/>
  <c r="P108" i="5"/>
  <c r="BI105" i="5"/>
  <c r="BH105" i="5"/>
  <c r="BG105" i="5"/>
  <c r="BF105" i="5"/>
  <c r="T105" i="5"/>
  <c r="R105" i="5"/>
  <c r="P105" i="5"/>
  <c r="BI104" i="5"/>
  <c r="BH104" i="5"/>
  <c r="BG104" i="5"/>
  <c r="BF104" i="5"/>
  <c r="T104" i="5"/>
  <c r="R104" i="5"/>
  <c r="P104" i="5"/>
  <c r="BI103" i="5"/>
  <c r="BH103" i="5"/>
  <c r="BG103" i="5"/>
  <c r="BF103" i="5"/>
  <c r="T103" i="5"/>
  <c r="R103" i="5"/>
  <c r="P103" i="5"/>
  <c r="BI102" i="5"/>
  <c r="BH102" i="5"/>
  <c r="BG102" i="5"/>
  <c r="BF102" i="5"/>
  <c r="T102" i="5"/>
  <c r="R102" i="5"/>
  <c r="P102" i="5"/>
  <c r="BI101" i="5"/>
  <c r="BH101" i="5"/>
  <c r="BG101" i="5"/>
  <c r="BF101" i="5"/>
  <c r="T101" i="5"/>
  <c r="R101" i="5"/>
  <c r="P101" i="5"/>
  <c r="BI100" i="5"/>
  <c r="BH100" i="5"/>
  <c r="BG100" i="5"/>
  <c r="BF100" i="5"/>
  <c r="T100" i="5"/>
  <c r="R100" i="5"/>
  <c r="P100" i="5"/>
  <c r="BI99" i="5"/>
  <c r="BH99" i="5"/>
  <c r="BG99" i="5"/>
  <c r="BF99" i="5"/>
  <c r="T99" i="5"/>
  <c r="R99" i="5"/>
  <c r="P99" i="5"/>
  <c r="BI98" i="5"/>
  <c r="BH98" i="5"/>
  <c r="BG98" i="5"/>
  <c r="BF98" i="5"/>
  <c r="T98" i="5"/>
  <c r="R98" i="5"/>
  <c r="P98" i="5"/>
  <c r="BI97" i="5"/>
  <c r="BH97" i="5"/>
  <c r="BG97" i="5"/>
  <c r="BF97" i="5"/>
  <c r="T97" i="5"/>
  <c r="R97" i="5"/>
  <c r="P97" i="5"/>
  <c r="BI96" i="5"/>
  <c r="BH96" i="5"/>
  <c r="BG96" i="5"/>
  <c r="BF96" i="5"/>
  <c r="T96" i="5"/>
  <c r="R96" i="5"/>
  <c r="P96" i="5"/>
  <c r="BI95" i="5"/>
  <c r="BH95" i="5"/>
  <c r="BG95" i="5"/>
  <c r="BF95" i="5"/>
  <c r="T95" i="5"/>
  <c r="R95" i="5"/>
  <c r="P95" i="5"/>
  <c r="BI94" i="5"/>
  <c r="BH94" i="5"/>
  <c r="BG94" i="5"/>
  <c r="BF94" i="5"/>
  <c r="T94" i="5"/>
  <c r="R94" i="5"/>
  <c r="P94" i="5"/>
  <c r="BI92" i="5"/>
  <c r="BH92" i="5"/>
  <c r="BG92" i="5"/>
  <c r="BF92" i="5"/>
  <c r="T92" i="5"/>
  <c r="R92" i="5"/>
  <c r="P92" i="5"/>
  <c r="J85" i="5"/>
  <c r="F85" i="5"/>
  <c r="F83" i="5"/>
  <c r="E81" i="5"/>
  <c r="J58" i="5"/>
  <c r="F58" i="5"/>
  <c r="F56" i="5"/>
  <c r="E54" i="5"/>
  <c r="J26" i="5"/>
  <c r="E26" i="5"/>
  <c r="J59" i="5"/>
  <c r="J25" i="5"/>
  <c r="J20" i="5"/>
  <c r="E20" i="5"/>
  <c r="F59" i="5" s="1"/>
  <c r="J19" i="5"/>
  <c r="J14" i="5"/>
  <c r="J83" i="5" s="1"/>
  <c r="E7" i="5"/>
  <c r="E50" i="5" s="1"/>
  <c r="J37" i="4"/>
  <c r="J36" i="4"/>
  <c r="AY57" i="1"/>
  <c r="J35" i="4"/>
  <c r="AX57" i="1" s="1"/>
  <c r="BI164" i="4"/>
  <c r="BH164" i="4"/>
  <c r="BG164" i="4"/>
  <c r="BF164" i="4"/>
  <c r="T164" i="4"/>
  <c r="R164" i="4"/>
  <c r="P164" i="4"/>
  <c r="BI162" i="4"/>
  <c r="BH162" i="4"/>
  <c r="BG162" i="4"/>
  <c r="BF162" i="4"/>
  <c r="T162" i="4"/>
  <c r="R162" i="4"/>
  <c r="P162" i="4"/>
  <c r="BI160" i="4"/>
  <c r="BH160" i="4"/>
  <c r="BG160" i="4"/>
  <c r="BF160" i="4"/>
  <c r="T160" i="4"/>
  <c r="R160" i="4"/>
  <c r="P160" i="4"/>
  <c r="BI158" i="4"/>
  <c r="BH158" i="4"/>
  <c r="BG158" i="4"/>
  <c r="BF158" i="4"/>
  <c r="T158" i="4"/>
  <c r="R158" i="4"/>
  <c r="P158" i="4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R154" i="4"/>
  <c r="P154" i="4"/>
  <c r="BI152" i="4"/>
  <c r="BH152" i="4"/>
  <c r="BG152" i="4"/>
  <c r="BF152" i="4"/>
  <c r="T152" i="4"/>
  <c r="R152" i="4"/>
  <c r="P152" i="4"/>
  <c r="BI150" i="4"/>
  <c r="BH150" i="4"/>
  <c r="BG150" i="4"/>
  <c r="BF150" i="4"/>
  <c r="T150" i="4"/>
  <c r="R150" i="4"/>
  <c r="P150" i="4"/>
  <c r="BI148" i="4"/>
  <c r="BH148" i="4"/>
  <c r="BG148" i="4"/>
  <c r="BF148" i="4"/>
  <c r="T148" i="4"/>
  <c r="R148" i="4"/>
  <c r="P148" i="4"/>
  <c r="BI146" i="4"/>
  <c r="BH146" i="4"/>
  <c r="BG146" i="4"/>
  <c r="BF146" i="4"/>
  <c r="T146" i="4"/>
  <c r="R146" i="4"/>
  <c r="P146" i="4"/>
  <c r="BI144" i="4"/>
  <c r="BH144" i="4"/>
  <c r="BG144" i="4"/>
  <c r="BF144" i="4"/>
  <c r="T144" i="4"/>
  <c r="R144" i="4"/>
  <c r="P144" i="4"/>
  <c r="BI142" i="4"/>
  <c r="BH142" i="4"/>
  <c r="BG142" i="4"/>
  <c r="BF142" i="4"/>
  <c r="T142" i="4"/>
  <c r="R142" i="4"/>
  <c r="P142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6" i="4"/>
  <c r="BH136" i="4"/>
  <c r="BG136" i="4"/>
  <c r="BF136" i="4"/>
  <c r="T136" i="4"/>
  <c r="R136" i="4"/>
  <c r="P136" i="4"/>
  <c r="BI134" i="4"/>
  <c r="BH134" i="4"/>
  <c r="BG134" i="4"/>
  <c r="BF134" i="4"/>
  <c r="T134" i="4"/>
  <c r="R134" i="4"/>
  <c r="P134" i="4"/>
  <c r="BI132" i="4"/>
  <c r="BH132" i="4"/>
  <c r="BG132" i="4"/>
  <c r="BF132" i="4"/>
  <c r="T132" i="4"/>
  <c r="R132" i="4"/>
  <c r="P132" i="4"/>
  <c r="BI130" i="4"/>
  <c r="BH130" i="4"/>
  <c r="BG130" i="4"/>
  <c r="BF130" i="4"/>
  <c r="T130" i="4"/>
  <c r="R130" i="4"/>
  <c r="P130" i="4"/>
  <c r="BI128" i="4"/>
  <c r="BH128" i="4"/>
  <c r="BG128" i="4"/>
  <c r="BF128" i="4"/>
  <c r="T128" i="4"/>
  <c r="R128" i="4"/>
  <c r="P128" i="4"/>
  <c r="BI126" i="4"/>
  <c r="BH126" i="4"/>
  <c r="BG126" i="4"/>
  <c r="BF126" i="4"/>
  <c r="T126" i="4"/>
  <c r="R126" i="4"/>
  <c r="P126" i="4"/>
  <c r="BI124" i="4"/>
  <c r="BH124" i="4"/>
  <c r="BG124" i="4"/>
  <c r="BF124" i="4"/>
  <c r="T124" i="4"/>
  <c r="R124" i="4"/>
  <c r="P124" i="4"/>
  <c r="BI122" i="4"/>
  <c r="BH122" i="4"/>
  <c r="BG122" i="4"/>
  <c r="BF122" i="4"/>
  <c r="T122" i="4"/>
  <c r="R122" i="4"/>
  <c r="P122" i="4"/>
  <c r="BI120" i="4"/>
  <c r="BH120" i="4"/>
  <c r="BG120" i="4"/>
  <c r="BF120" i="4"/>
  <c r="T120" i="4"/>
  <c r="R120" i="4"/>
  <c r="P120" i="4"/>
  <c r="BI118" i="4"/>
  <c r="BH118" i="4"/>
  <c r="BG118" i="4"/>
  <c r="BF118" i="4"/>
  <c r="T118" i="4"/>
  <c r="R118" i="4"/>
  <c r="P118" i="4"/>
  <c r="BI116" i="4"/>
  <c r="BH116" i="4"/>
  <c r="BG116" i="4"/>
  <c r="BF116" i="4"/>
  <c r="T116" i="4"/>
  <c r="R116" i="4"/>
  <c r="P116" i="4"/>
  <c r="BI114" i="4"/>
  <c r="BH114" i="4"/>
  <c r="BG114" i="4"/>
  <c r="BF114" i="4"/>
  <c r="T114" i="4"/>
  <c r="R114" i="4"/>
  <c r="P114" i="4"/>
  <c r="BI112" i="4"/>
  <c r="BH112" i="4"/>
  <c r="BG112" i="4"/>
  <c r="BF112" i="4"/>
  <c r="T112" i="4"/>
  <c r="R112" i="4"/>
  <c r="P112" i="4"/>
  <c r="BI110" i="4"/>
  <c r="BH110" i="4"/>
  <c r="BG110" i="4"/>
  <c r="BF110" i="4"/>
  <c r="T110" i="4"/>
  <c r="R110" i="4"/>
  <c r="P110" i="4"/>
  <c r="BI108" i="4"/>
  <c r="BH108" i="4"/>
  <c r="BG108" i="4"/>
  <c r="BF108" i="4"/>
  <c r="T108" i="4"/>
  <c r="R108" i="4"/>
  <c r="P108" i="4"/>
  <c r="BI106" i="4"/>
  <c r="BH106" i="4"/>
  <c r="BG106" i="4"/>
  <c r="BF106" i="4"/>
  <c r="T106" i="4"/>
  <c r="R106" i="4"/>
  <c r="P106" i="4"/>
  <c r="BI104" i="4"/>
  <c r="BH104" i="4"/>
  <c r="BG104" i="4"/>
  <c r="BF104" i="4"/>
  <c r="T104" i="4"/>
  <c r="R104" i="4"/>
  <c r="P104" i="4"/>
  <c r="BI102" i="4"/>
  <c r="BH102" i="4"/>
  <c r="BG102" i="4"/>
  <c r="BF102" i="4"/>
  <c r="T102" i="4"/>
  <c r="R102" i="4"/>
  <c r="P102" i="4"/>
  <c r="BI100" i="4"/>
  <c r="BH100" i="4"/>
  <c r="BG100" i="4"/>
  <c r="BF100" i="4"/>
  <c r="T100" i="4"/>
  <c r="R100" i="4"/>
  <c r="P100" i="4"/>
  <c r="BI98" i="4"/>
  <c r="BH98" i="4"/>
  <c r="BG98" i="4"/>
  <c r="BF98" i="4"/>
  <c r="T98" i="4"/>
  <c r="R98" i="4"/>
  <c r="P98" i="4"/>
  <c r="BI96" i="4"/>
  <c r="BH96" i="4"/>
  <c r="BG96" i="4"/>
  <c r="BF96" i="4"/>
  <c r="T96" i="4"/>
  <c r="R96" i="4"/>
  <c r="P96" i="4"/>
  <c r="BI94" i="4"/>
  <c r="BH94" i="4"/>
  <c r="BG94" i="4"/>
  <c r="BF94" i="4"/>
  <c r="T94" i="4"/>
  <c r="R94" i="4"/>
  <c r="P94" i="4"/>
  <c r="BI92" i="4"/>
  <c r="BH92" i="4"/>
  <c r="BG92" i="4"/>
  <c r="BF92" i="4"/>
  <c r="T92" i="4"/>
  <c r="R92" i="4"/>
  <c r="P92" i="4"/>
  <c r="BI90" i="4"/>
  <c r="BH90" i="4"/>
  <c r="BG90" i="4"/>
  <c r="BF90" i="4"/>
  <c r="T90" i="4"/>
  <c r="R90" i="4"/>
  <c r="P90" i="4"/>
  <c r="BI88" i="4"/>
  <c r="BH88" i="4"/>
  <c r="BG88" i="4"/>
  <c r="BF88" i="4"/>
  <c r="T88" i="4"/>
  <c r="R88" i="4"/>
  <c r="P88" i="4"/>
  <c r="BI86" i="4"/>
  <c r="BH86" i="4"/>
  <c r="BG86" i="4"/>
  <c r="BF86" i="4"/>
  <c r="T86" i="4"/>
  <c r="R86" i="4"/>
  <c r="P86" i="4"/>
  <c r="BI84" i="4"/>
  <c r="BH84" i="4"/>
  <c r="BG84" i="4"/>
  <c r="BF84" i="4"/>
  <c r="T84" i="4"/>
  <c r="R84" i="4"/>
  <c r="P84" i="4"/>
  <c r="BI82" i="4"/>
  <c r="BH82" i="4"/>
  <c r="BG82" i="4"/>
  <c r="BF82" i="4"/>
  <c r="T82" i="4"/>
  <c r="R82" i="4"/>
  <c r="P82" i="4"/>
  <c r="J76" i="4"/>
  <c r="F76" i="4"/>
  <c r="F74" i="4"/>
  <c r="E72" i="4"/>
  <c r="J54" i="4"/>
  <c r="F54" i="4"/>
  <c r="F52" i="4"/>
  <c r="E50" i="4"/>
  <c r="J24" i="4"/>
  <c r="E24" i="4"/>
  <c r="J77" i="4" s="1"/>
  <c r="J23" i="4"/>
  <c r="J18" i="4"/>
  <c r="E18" i="4"/>
  <c r="F77" i="4" s="1"/>
  <c r="J17" i="4"/>
  <c r="J12" i="4"/>
  <c r="J74" i="4" s="1"/>
  <c r="E7" i="4"/>
  <c r="E48" i="4" s="1"/>
  <c r="J37" i="3"/>
  <c r="J36" i="3"/>
  <c r="AY56" i="1" s="1"/>
  <c r="J35" i="3"/>
  <c r="AX56" i="1" s="1"/>
  <c r="BI2360" i="3"/>
  <c r="BH2360" i="3"/>
  <c r="BG2360" i="3"/>
  <c r="BF2360" i="3"/>
  <c r="T2360" i="3"/>
  <c r="T2359" i="3"/>
  <c r="T2358" i="3" s="1"/>
  <c r="R2360" i="3"/>
  <c r="R2359" i="3"/>
  <c r="R2358" i="3" s="1"/>
  <c r="P2360" i="3"/>
  <c r="P2359" i="3" s="1"/>
  <c r="P2358" i="3" s="1"/>
  <c r="BI2351" i="3"/>
  <c r="BH2351" i="3"/>
  <c r="BG2351" i="3"/>
  <c r="BF2351" i="3"/>
  <c r="T2351" i="3"/>
  <c r="R2351" i="3"/>
  <c r="P2351" i="3"/>
  <c r="BI2342" i="3"/>
  <c r="BH2342" i="3"/>
  <c r="BG2342" i="3"/>
  <c r="BF2342" i="3"/>
  <c r="T2342" i="3"/>
  <c r="R2342" i="3"/>
  <c r="P2342" i="3"/>
  <c r="BI2331" i="3"/>
  <c r="BH2331" i="3"/>
  <c r="BG2331" i="3"/>
  <c r="BF2331" i="3"/>
  <c r="T2331" i="3"/>
  <c r="R2331" i="3"/>
  <c r="P2331" i="3"/>
  <c r="BI2321" i="3"/>
  <c r="BH2321" i="3"/>
  <c r="BG2321" i="3"/>
  <c r="BF2321" i="3"/>
  <c r="T2321" i="3"/>
  <c r="R2321" i="3"/>
  <c r="P2321" i="3"/>
  <c r="BI2314" i="3"/>
  <c r="BH2314" i="3"/>
  <c r="BG2314" i="3"/>
  <c r="BF2314" i="3"/>
  <c r="T2314" i="3"/>
  <c r="R2314" i="3"/>
  <c r="P2314" i="3"/>
  <c r="BI2296" i="3"/>
  <c r="BH2296" i="3"/>
  <c r="BG2296" i="3"/>
  <c r="BF2296" i="3"/>
  <c r="T2296" i="3"/>
  <c r="R2296" i="3"/>
  <c r="P2296" i="3"/>
  <c r="BI2270" i="3"/>
  <c r="BH2270" i="3"/>
  <c r="BG2270" i="3"/>
  <c r="BF2270" i="3"/>
  <c r="T2270" i="3"/>
  <c r="R2270" i="3"/>
  <c r="P2270" i="3"/>
  <c r="BI2245" i="3"/>
  <c r="BH2245" i="3"/>
  <c r="BG2245" i="3"/>
  <c r="BF2245" i="3"/>
  <c r="T2245" i="3"/>
  <c r="R2245" i="3"/>
  <c r="P2245" i="3"/>
  <c r="BI2239" i="3"/>
  <c r="BH2239" i="3"/>
  <c r="BG2239" i="3"/>
  <c r="BF2239" i="3"/>
  <c r="T2239" i="3"/>
  <c r="R2239" i="3"/>
  <c r="P2239" i="3"/>
  <c r="BI2233" i="3"/>
  <c r="BH2233" i="3"/>
  <c r="BG2233" i="3"/>
  <c r="BF2233" i="3"/>
  <c r="T2233" i="3"/>
  <c r="R2233" i="3"/>
  <c r="P2233" i="3"/>
  <c r="BI2224" i="3"/>
  <c r="BH2224" i="3"/>
  <c r="BG2224" i="3"/>
  <c r="BF2224" i="3"/>
  <c r="T2224" i="3"/>
  <c r="R2224" i="3"/>
  <c r="P2224" i="3"/>
  <c r="BI2221" i="3"/>
  <c r="BH2221" i="3"/>
  <c r="BG2221" i="3"/>
  <c r="BF2221" i="3"/>
  <c r="T2221" i="3"/>
  <c r="R2221" i="3"/>
  <c r="P2221" i="3"/>
  <c r="BI2218" i="3"/>
  <c r="BH2218" i="3"/>
  <c r="BG2218" i="3"/>
  <c r="BF2218" i="3"/>
  <c r="T2218" i="3"/>
  <c r="R2218" i="3"/>
  <c r="P2218" i="3"/>
  <c r="BI2210" i="3"/>
  <c r="BH2210" i="3"/>
  <c r="BG2210" i="3"/>
  <c r="BF2210" i="3"/>
  <c r="T2210" i="3"/>
  <c r="R2210" i="3"/>
  <c r="P2210" i="3"/>
  <c r="BI2207" i="3"/>
  <c r="BH2207" i="3"/>
  <c r="BG2207" i="3"/>
  <c r="BF2207" i="3"/>
  <c r="T2207" i="3"/>
  <c r="R2207" i="3"/>
  <c r="P2207" i="3"/>
  <c r="BI2198" i="3"/>
  <c r="BH2198" i="3"/>
  <c r="BG2198" i="3"/>
  <c r="BF2198" i="3"/>
  <c r="T2198" i="3"/>
  <c r="R2198" i="3"/>
  <c r="P2198" i="3"/>
  <c r="BI2193" i="3"/>
  <c r="BH2193" i="3"/>
  <c r="BG2193" i="3"/>
  <c r="BF2193" i="3"/>
  <c r="T2193" i="3"/>
  <c r="R2193" i="3"/>
  <c r="P2193" i="3"/>
  <c r="BI2185" i="3"/>
  <c r="BH2185" i="3"/>
  <c r="BG2185" i="3"/>
  <c r="BF2185" i="3"/>
  <c r="T2185" i="3"/>
  <c r="R2185" i="3"/>
  <c r="P2185" i="3"/>
  <c r="BI2177" i="3"/>
  <c r="BH2177" i="3"/>
  <c r="BG2177" i="3"/>
  <c r="BF2177" i="3"/>
  <c r="T2177" i="3"/>
  <c r="R2177" i="3"/>
  <c r="P2177" i="3"/>
  <c r="BI2167" i="3"/>
  <c r="BH2167" i="3"/>
  <c r="BG2167" i="3"/>
  <c r="BF2167" i="3"/>
  <c r="T2167" i="3"/>
  <c r="R2167" i="3"/>
  <c r="P2167" i="3"/>
  <c r="BI2164" i="3"/>
  <c r="BH2164" i="3"/>
  <c r="BG2164" i="3"/>
  <c r="BF2164" i="3"/>
  <c r="T2164" i="3"/>
  <c r="R2164" i="3"/>
  <c r="P2164" i="3"/>
  <c r="BI2161" i="3"/>
  <c r="BH2161" i="3"/>
  <c r="BG2161" i="3"/>
  <c r="BF2161" i="3"/>
  <c r="T2161" i="3"/>
  <c r="R2161" i="3"/>
  <c r="P2161" i="3"/>
  <c r="BI2158" i="3"/>
  <c r="BH2158" i="3"/>
  <c r="BG2158" i="3"/>
  <c r="BF2158" i="3"/>
  <c r="T2158" i="3"/>
  <c r="R2158" i="3"/>
  <c r="P2158" i="3"/>
  <c r="BI2150" i="3"/>
  <c r="BH2150" i="3"/>
  <c r="BG2150" i="3"/>
  <c r="BF2150" i="3"/>
  <c r="T2150" i="3"/>
  <c r="R2150" i="3"/>
  <c r="P2150" i="3"/>
  <c r="BI2140" i="3"/>
  <c r="BH2140" i="3"/>
  <c r="BG2140" i="3"/>
  <c r="BF2140" i="3"/>
  <c r="T2140" i="3"/>
  <c r="R2140" i="3"/>
  <c r="P2140" i="3"/>
  <c r="BI2133" i="3"/>
  <c r="BH2133" i="3"/>
  <c r="BG2133" i="3"/>
  <c r="BF2133" i="3"/>
  <c r="T2133" i="3"/>
  <c r="R2133" i="3"/>
  <c r="P2133" i="3"/>
  <c r="BI2120" i="3"/>
  <c r="BH2120" i="3"/>
  <c r="BG2120" i="3"/>
  <c r="BF2120" i="3"/>
  <c r="T2120" i="3"/>
  <c r="R2120" i="3"/>
  <c r="P2120" i="3"/>
  <c r="BI2117" i="3"/>
  <c r="BH2117" i="3"/>
  <c r="BG2117" i="3"/>
  <c r="BF2117" i="3"/>
  <c r="T2117" i="3"/>
  <c r="R2117" i="3"/>
  <c r="P2117" i="3"/>
  <c r="BI2108" i="3"/>
  <c r="BH2108" i="3"/>
  <c r="BG2108" i="3"/>
  <c r="BF2108" i="3"/>
  <c r="T2108" i="3"/>
  <c r="R2108" i="3"/>
  <c r="P2108" i="3"/>
  <c r="BI2105" i="3"/>
  <c r="BH2105" i="3"/>
  <c r="BG2105" i="3"/>
  <c r="BF2105" i="3"/>
  <c r="T2105" i="3"/>
  <c r="R2105" i="3"/>
  <c r="P2105" i="3"/>
  <c r="BI2100" i="3"/>
  <c r="BH2100" i="3"/>
  <c r="BG2100" i="3"/>
  <c r="BF2100" i="3"/>
  <c r="T2100" i="3"/>
  <c r="R2100" i="3"/>
  <c r="P2100" i="3"/>
  <c r="BI2096" i="3"/>
  <c r="BH2096" i="3"/>
  <c r="BG2096" i="3"/>
  <c r="BF2096" i="3"/>
  <c r="T2096" i="3"/>
  <c r="R2096" i="3"/>
  <c r="P2096" i="3"/>
  <c r="BI2090" i="3"/>
  <c r="BH2090" i="3"/>
  <c r="BG2090" i="3"/>
  <c r="BF2090" i="3"/>
  <c r="T2090" i="3"/>
  <c r="R2090" i="3"/>
  <c r="P2090" i="3"/>
  <c r="BI2087" i="3"/>
  <c r="BH2087" i="3"/>
  <c r="BG2087" i="3"/>
  <c r="BF2087" i="3"/>
  <c r="T2087" i="3"/>
  <c r="R2087" i="3"/>
  <c r="P2087" i="3"/>
  <c r="BI2084" i="3"/>
  <c r="BH2084" i="3"/>
  <c r="BG2084" i="3"/>
  <c r="BF2084" i="3"/>
  <c r="T2084" i="3"/>
  <c r="R2084" i="3"/>
  <c r="P2084" i="3"/>
  <c r="BI2079" i="3"/>
  <c r="BH2079" i="3"/>
  <c r="BG2079" i="3"/>
  <c r="BF2079" i="3"/>
  <c r="T2079" i="3"/>
  <c r="R2079" i="3"/>
  <c r="P2079" i="3"/>
  <c r="BI2076" i="3"/>
  <c r="BH2076" i="3"/>
  <c r="BG2076" i="3"/>
  <c r="BF2076" i="3"/>
  <c r="T2076" i="3"/>
  <c r="R2076" i="3"/>
  <c r="P2076" i="3"/>
  <c r="BI2069" i="3"/>
  <c r="BH2069" i="3"/>
  <c r="BG2069" i="3"/>
  <c r="BF2069" i="3"/>
  <c r="T2069" i="3"/>
  <c r="R2069" i="3"/>
  <c r="P2069" i="3"/>
  <c r="BI2062" i="3"/>
  <c r="BH2062" i="3"/>
  <c r="BG2062" i="3"/>
  <c r="BF2062" i="3"/>
  <c r="T2062" i="3"/>
  <c r="R2062" i="3"/>
  <c r="P2062" i="3"/>
  <c r="BI2055" i="3"/>
  <c r="BH2055" i="3"/>
  <c r="BG2055" i="3"/>
  <c r="BF2055" i="3"/>
  <c r="T2055" i="3"/>
  <c r="R2055" i="3"/>
  <c r="P2055" i="3"/>
  <c r="BI2048" i="3"/>
  <c r="BH2048" i="3"/>
  <c r="BG2048" i="3"/>
  <c r="BF2048" i="3"/>
  <c r="T2048" i="3"/>
  <c r="R2048" i="3"/>
  <c r="P2048" i="3"/>
  <c r="BI2045" i="3"/>
  <c r="BH2045" i="3"/>
  <c r="BG2045" i="3"/>
  <c r="BF2045" i="3"/>
  <c r="T2045" i="3"/>
  <c r="R2045" i="3"/>
  <c r="P2045" i="3"/>
  <c r="BI2041" i="3"/>
  <c r="BH2041" i="3"/>
  <c r="BG2041" i="3"/>
  <c r="BF2041" i="3"/>
  <c r="T2041" i="3"/>
  <c r="R2041" i="3"/>
  <c r="P2041" i="3"/>
  <c r="BI2038" i="3"/>
  <c r="BH2038" i="3"/>
  <c r="BG2038" i="3"/>
  <c r="BF2038" i="3"/>
  <c r="T2038" i="3"/>
  <c r="R2038" i="3"/>
  <c r="P2038" i="3"/>
  <c r="BI2029" i="3"/>
  <c r="BH2029" i="3"/>
  <c r="BG2029" i="3"/>
  <c r="BF2029" i="3"/>
  <c r="T2029" i="3"/>
  <c r="R2029" i="3"/>
  <c r="P2029" i="3"/>
  <c r="BI2025" i="3"/>
  <c r="BH2025" i="3"/>
  <c r="BG2025" i="3"/>
  <c r="BF2025" i="3"/>
  <c r="T2025" i="3"/>
  <c r="R2025" i="3"/>
  <c r="P2025" i="3"/>
  <c r="BI2020" i="3"/>
  <c r="BH2020" i="3"/>
  <c r="BG2020" i="3"/>
  <c r="BF2020" i="3"/>
  <c r="T2020" i="3"/>
  <c r="R2020" i="3"/>
  <c r="P2020" i="3"/>
  <c r="BI2017" i="3"/>
  <c r="BH2017" i="3"/>
  <c r="BG2017" i="3"/>
  <c r="BF2017" i="3"/>
  <c r="T2017" i="3"/>
  <c r="R2017" i="3"/>
  <c r="P2017" i="3"/>
  <c r="BI2012" i="3"/>
  <c r="BH2012" i="3"/>
  <c r="BG2012" i="3"/>
  <c r="BF2012" i="3"/>
  <c r="T2012" i="3"/>
  <c r="R2012" i="3"/>
  <c r="P2012" i="3"/>
  <c r="BI1992" i="3"/>
  <c r="BH1992" i="3"/>
  <c r="BG1992" i="3"/>
  <c r="BF1992" i="3"/>
  <c r="T1992" i="3"/>
  <c r="R1992" i="3"/>
  <c r="P1992" i="3"/>
  <c r="BI1987" i="3"/>
  <c r="BH1987" i="3"/>
  <c r="BG1987" i="3"/>
  <c r="BF1987" i="3"/>
  <c r="T1987" i="3"/>
  <c r="R1987" i="3"/>
  <c r="P1987" i="3"/>
  <c r="BI1982" i="3"/>
  <c r="BH1982" i="3"/>
  <c r="BG1982" i="3"/>
  <c r="BF1982" i="3"/>
  <c r="T1982" i="3"/>
  <c r="R1982" i="3"/>
  <c r="P1982" i="3"/>
  <c r="BI1976" i="3"/>
  <c r="BH1976" i="3"/>
  <c r="BG1976" i="3"/>
  <c r="BF1976" i="3"/>
  <c r="T1976" i="3"/>
  <c r="R1976" i="3"/>
  <c r="P1976" i="3"/>
  <c r="BI1946" i="3"/>
  <c r="BH1946" i="3"/>
  <c r="BG1946" i="3"/>
  <c r="BF1946" i="3"/>
  <c r="T1946" i="3"/>
  <c r="R1946" i="3"/>
  <c r="P1946" i="3"/>
  <c r="BI1939" i="3"/>
  <c r="BH1939" i="3"/>
  <c r="BG1939" i="3"/>
  <c r="BF1939" i="3"/>
  <c r="T1939" i="3"/>
  <c r="R1939" i="3"/>
  <c r="P1939" i="3"/>
  <c r="BI1933" i="3"/>
  <c r="BH1933" i="3"/>
  <c r="BG1933" i="3"/>
  <c r="BF1933" i="3"/>
  <c r="T1933" i="3"/>
  <c r="R1933" i="3"/>
  <c r="P1933" i="3"/>
  <c r="BI1923" i="3"/>
  <c r="BH1923" i="3"/>
  <c r="BG1923" i="3"/>
  <c r="BF1923" i="3"/>
  <c r="T1923" i="3"/>
  <c r="R1923" i="3"/>
  <c r="P1923" i="3"/>
  <c r="BI1914" i="3"/>
  <c r="BH1914" i="3"/>
  <c r="BG1914" i="3"/>
  <c r="BF1914" i="3"/>
  <c r="T1914" i="3"/>
  <c r="R1914" i="3"/>
  <c r="P1914" i="3"/>
  <c r="BI1903" i="3"/>
  <c r="BH1903" i="3"/>
  <c r="BG1903" i="3"/>
  <c r="BF1903" i="3"/>
  <c r="T1903" i="3"/>
  <c r="R1903" i="3"/>
  <c r="P1903" i="3"/>
  <c r="BI1898" i="3"/>
  <c r="BH1898" i="3"/>
  <c r="BG1898" i="3"/>
  <c r="BF1898" i="3"/>
  <c r="T1898" i="3"/>
  <c r="R1898" i="3"/>
  <c r="P1898" i="3"/>
  <c r="BI1891" i="3"/>
  <c r="BH1891" i="3"/>
  <c r="BG1891" i="3"/>
  <c r="BF1891" i="3"/>
  <c r="T1891" i="3"/>
  <c r="R1891" i="3"/>
  <c r="P1891" i="3"/>
  <c r="BI1889" i="3"/>
  <c r="BH1889" i="3"/>
  <c r="BG1889" i="3"/>
  <c r="BF1889" i="3"/>
  <c r="T1889" i="3"/>
  <c r="R1889" i="3"/>
  <c r="P1889" i="3"/>
  <c r="BI1886" i="3"/>
  <c r="BH1886" i="3"/>
  <c r="BG1886" i="3"/>
  <c r="BF1886" i="3"/>
  <c r="T1886" i="3"/>
  <c r="R1886" i="3"/>
  <c r="P1886" i="3"/>
  <c r="BI1884" i="3"/>
  <c r="BH1884" i="3"/>
  <c r="BG1884" i="3"/>
  <c r="BF1884" i="3"/>
  <c r="T1884" i="3"/>
  <c r="R1884" i="3"/>
  <c r="P1884" i="3"/>
  <c r="BI1882" i="3"/>
  <c r="BH1882" i="3"/>
  <c r="BG1882" i="3"/>
  <c r="BF1882" i="3"/>
  <c r="T1882" i="3"/>
  <c r="R1882" i="3"/>
  <c r="P1882" i="3"/>
  <c r="BI1877" i="3"/>
  <c r="BH1877" i="3"/>
  <c r="BG1877" i="3"/>
  <c r="BF1877" i="3"/>
  <c r="T1877" i="3"/>
  <c r="R1877" i="3"/>
  <c r="P1877" i="3"/>
  <c r="BI1872" i="3"/>
  <c r="BH1872" i="3"/>
  <c r="BG1872" i="3"/>
  <c r="BF1872" i="3"/>
  <c r="T1872" i="3"/>
  <c r="R1872" i="3"/>
  <c r="P1872" i="3"/>
  <c r="BI1870" i="3"/>
  <c r="BH1870" i="3"/>
  <c r="BG1870" i="3"/>
  <c r="BF1870" i="3"/>
  <c r="T1870" i="3"/>
  <c r="R1870" i="3"/>
  <c r="P1870" i="3"/>
  <c r="BI1864" i="3"/>
  <c r="BH1864" i="3"/>
  <c r="BG1864" i="3"/>
  <c r="BF1864" i="3"/>
  <c r="T1864" i="3"/>
  <c r="R1864" i="3"/>
  <c r="P1864" i="3"/>
  <c r="BI1862" i="3"/>
  <c r="BH1862" i="3"/>
  <c r="BG1862" i="3"/>
  <c r="BF1862" i="3"/>
  <c r="T1862" i="3"/>
  <c r="R1862" i="3"/>
  <c r="P1862" i="3"/>
  <c r="BI1856" i="3"/>
  <c r="BH1856" i="3"/>
  <c r="BG1856" i="3"/>
  <c r="BF1856" i="3"/>
  <c r="T1856" i="3"/>
  <c r="R1856" i="3"/>
  <c r="P1856" i="3"/>
  <c r="BI1854" i="3"/>
  <c r="BH1854" i="3"/>
  <c r="BG1854" i="3"/>
  <c r="BF1854" i="3"/>
  <c r="T1854" i="3"/>
  <c r="R1854" i="3"/>
  <c r="P1854" i="3"/>
  <c r="BI1849" i="3"/>
  <c r="BH1849" i="3"/>
  <c r="BG1849" i="3"/>
  <c r="BF1849" i="3"/>
  <c r="T1849" i="3"/>
  <c r="R1849" i="3"/>
  <c r="P1849" i="3"/>
  <c r="BI1847" i="3"/>
  <c r="BH1847" i="3"/>
  <c r="BG1847" i="3"/>
  <c r="BF1847" i="3"/>
  <c r="T1847" i="3"/>
  <c r="R1847" i="3"/>
  <c r="P1847" i="3"/>
  <c r="BI1841" i="3"/>
  <c r="BH1841" i="3"/>
  <c r="BG1841" i="3"/>
  <c r="BF1841" i="3"/>
  <c r="T1841" i="3"/>
  <c r="R1841" i="3"/>
  <c r="P1841" i="3"/>
  <c r="BI1839" i="3"/>
  <c r="BH1839" i="3"/>
  <c r="BG1839" i="3"/>
  <c r="BF1839" i="3"/>
  <c r="T1839" i="3"/>
  <c r="R1839" i="3"/>
  <c r="P1839" i="3"/>
  <c r="BI1834" i="3"/>
  <c r="BH1834" i="3"/>
  <c r="BG1834" i="3"/>
  <c r="BF1834" i="3"/>
  <c r="T1834" i="3"/>
  <c r="R1834" i="3"/>
  <c r="P1834" i="3"/>
  <c r="BI1832" i="3"/>
  <c r="BH1832" i="3"/>
  <c r="BG1832" i="3"/>
  <c r="BF1832" i="3"/>
  <c r="T1832" i="3"/>
  <c r="R1832" i="3"/>
  <c r="P1832" i="3"/>
  <c r="BI1821" i="3"/>
  <c r="BH1821" i="3"/>
  <c r="BG1821" i="3"/>
  <c r="BF1821" i="3"/>
  <c r="T1821" i="3"/>
  <c r="R1821" i="3"/>
  <c r="P1821" i="3"/>
  <c r="BI1818" i="3"/>
  <c r="BH1818" i="3"/>
  <c r="BG1818" i="3"/>
  <c r="BF1818" i="3"/>
  <c r="T1818" i="3"/>
  <c r="R1818" i="3"/>
  <c r="P1818" i="3"/>
  <c r="BI1816" i="3"/>
  <c r="BH1816" i="3"/>
  <c r="BG1816" i="3"/>
  <c r="BF1816" i="3"/>
  <c r="T1816" i="3"/>
  <c r="R1816" i="3"/>
  <c r="P1816" i="3"/>
  <c r="BI1814" i="3"/>
  <c r="BH1814" i="3"/>
  <c r="BG1814" i="3"/>
  <c r="BF1814" i="3"/>
  <c r="T1814" i="3"/>
  <c r="R1814" i="3"/>
  <c r="P1814" i="3"/>
  <c r="BI1809" i="3"/>
  <c r="BH1809" i="3"/>
  <c r="BG1809" i="3"/>
  <c r="BF1809" i="3"/>
  <c r="T1809" i="3"/>
  <c r="R1809" i="3"/>
  <c r="P1809" i="3"/>
  <c r="BI1802" i="3"/>
  <c r="BH1802" i="3"/>
  <c r="BG1802" i="3"/>
  <c r="BF1802" i="3"/>
  <c r="T1802" i="3"/>
  <c r="R1802" i="3"/>
  <c r="P1802" i="3"/>
  <c r="BI1795" i="3"/>
  <c r="BH1795" i="3"/>
  <c r="BG1795" i="3"/>
  <c r="BF1795" i="3"/>
  <c r="T1795" i="3"/>
  <c r="R1795" i="3"/>
  <c r="P1795" i="3"/>
  <c r="BI1793" i="3"/>
  <c r="BH1793" i="3"/>
  <c r="BG1793" i="3"/>
  <c r="BF1793" i="3"/>
  <c r="T1793" i="3"/>
  <c r="R1793" i="3"/>
  <c r="P1793" i="3"/>
  <c r="BI1787" i="3"/>
  <c r="BH1787" i="3"/>
  <c r="BG1787" i="3"/>
  <c r="BF1787" i="3"/>
  <c r="T1787" i="3"/>
  <c r="R1787" i="3"/>
  <c r="P1787" i="3"/>
  <c r="BI1785" i="3"/>
  <c r="BH1785" i="3"/>
  <c r="BG1785" i="3"/>
  <c r="BF1785" i="3"/>
  <c r="T1785" i="3"/>
  <c r="R1785" i="3"/>
  <c r="P1785" i="3"/>
  <c r="BI1777" i="3"/>
  <c r="BH1777" i="3"/>
  <c r="BG1777" i="3"/>
  <c r="BF1777" i="3"/>
  <c r="T1777" i="3"/>
  <c r="R1777" i="3"/>
  <c r="P1777" i="3"/>
  <c r="BI1775" i="3"/>
  <c r="BH1775" i="3"/>
  <c r="BG1775" i="3"/>
  <c r="BF1775" i="3"/>
  <c r="T1775" i="3"/>
  <c r="R1775" i="3"/>
  <c r="P1775" i="3"/>
  <c r="BI1769" i="3"/>
  <c r="BH1769" i="3"/>
  <c r="BG1769" i="3"/>
  <c r="BF1769" i="3"/>
  <c r="T1769" i="3"/>
  <c r="R1769" i="3"/>
  <c r="P1769" i="3"/>
  <c r="BI1764" i="3"/>
  <c r="BH1764" i="3"/>
  <c r="BG1764" i="3"/>
  <c r="BF1764" i="3"/>
  <c r="T1764" i="3"/>
  <c r="R1764" i="3"/>
  <c r="P1764" i="3"/>
  <c r="BI1758" i="3"/>
  <c r="BH1758" i="3"/>
  <c r="BG1758" i="3"/>
  <c r="BF1758" i="3"/>
  <c r="T1758" i="3"/>
  <c r="R1758" i="3"/>
  <c r="P1758" i="3"/>
  <c r="BI1756" i="3"/>
  <c r="BH1756" i="3"/>
  <c r="BG1756" i="3"/>
  <c r="BF1756" i="3"/>
  <c r="T1756" i="3"/>
  <c r="R1756" i="3"/>
  <c r="P1756" i="3"/>
  <c r="BI1754" i="3"/>
  <c r="BH1754" i="3"/>
  <c r="BG1754" i="3"/>
  <c r="BF1754" i="3"/>
  <c r="T1754" i="3"/>
  <c r="R1754" i="3"/>
  <c r="P1754" i="3"/>
  <c r="BI1752" i="3"/>
  <c r="BH1752" i="3"/>
  <c r="BG1752" i="3"/>
  <c r="BF1752" i="3"/>
  <c r="T1752" i="3"/>
  <c r="R1752" i="3"/>
  <c r="P1752" i="3"/>
  <c r="BI1747" i="3"/>
  <c r="BH1747" i="3"/>
  <c r="BG1747" i="3"/>
  <c r="BF1747" i="3"/>
  <c r="T1747" i="3"/>
  <c r="R1747" i="3"/>
  <c r="P1747" i="3"/>
  <c r="BI1742" i="3"/>
  <c r="BH1742" i="3"/>
  <c r="BG1742" i="3"/>
  <c r="BF1742" i="3"/>
  <c r="T1742" i="3"/>
  <c r="R1742" i="3"/>
  <c r="P1742" i="3"/>
  <c r="BI1738" i="3"/>
  <c r="BH1738" i="3"/>
  <c r="BG1738" i="3"/>
  <c r="BF1738" i="3"/>
  <c r="T1738" i="3"/>
  <c r="R1738" i="3"/>
  <c r="P1738" i="3"/>
  <c r="BI1735" i="3"/>
  <c r="BH1735" i="3"/>
  <c r="BG1735" i="3"/>
  <c r="BF1735" i="3"/>
  <c r="T1735" i="3"/>
  <c r="R1735" i="3"/>
  <c r="P1735" i="3"/>
  <c r="BI1729" i="3"/>
  <c r="BH1729" i="3"/>
  <c r="BG1729" i="3"/>
  <c r="BF1729" i="3"/>
  <c r="T1729" i="3"/>
  <c r="R1729" i="3"/>
  <c r="P1729" i="3"/>
  <c r="BI1723" i="3"/>
  <c r="BH1723" i="3"/>
  <c r="BG1723" i="3"/>
  <c r="BF1723" i="3"/>
  <c r="T1723" i="3"/>
  <c r="R1723" i="3"/>
  <c r="P1723" i="3"/>
  <c r="BI1719" i="3"/>
  <c r="BH1719" i="3"/>
  <c r="BG1719" i="3"/>
  <c r="BF1719" i="3"/>
  <c r="T1719" i="3"/>
  <c r="R1719" i="3"/>
  <c r="P1719" i="3"/>
  <c r="BI1712" i="3"/>
  <c r="BH1712" i="3"/>
  <c r="BG1712" i="3"/>
  <c r="BF1712" i="3"/>
  <c r="T1712" i="3"/>
  <c r="R1712" i="3"/>
  <c r="P1712" i="3"/>
  <c r="BI1707" i="3"/>
  <c r="BH1707" i="3"/>
  <c r="BG1707" i="3"/>
  <c r="BF1707" i="3"/>
  <c r="T1707" i="3"/>
  <c r="R1707" i="3"/>
  <c r="P1707" i="3"/>
  <c r="BI1701" i="3"/>
  <c r="BH1701" i="3"/>
  <c r="BG1701" i="3"/>
  <c r="BF1701" i="3"/>
  <c r="T1701" i="3"/>
  <c r="R1701" i="3"/>
  <c r="P1701" i="3"/>
  <c r="BI1696" i="3"/>
  <c r="BH1696" i="3"/>
  <c r="BG1696" i="3"/>
  <c r="BF1696" i="3"/>
  <c r="T1696" i="3"/>
  <c r="R1696" i="3"/>
  <c r="P1696" i="3"/>
  <c r="BI1691" i="3"/>
  <c r="BH1691" i="3"/>
  <c r="BG1691" i="3"/>
  <c r="BF1691" i="3"/>
  <c r="T1691" i="3"/>
  <c r="R1691" i="3"/>
  <c r="P1691" i="3"/>
  <c r="BI1688" i="3"/>
  <c r="BH1688" i="3"/>
  <c r="BG1688" i="3"/>
  <c r="BF1688" i="3"/>
  <c r="T1688" i="3"/>
  <c r="R1688" i="3"/>
  <c r="P1688" i="3"/>
  <c r="BI1683" i="3"/>
  <c r="BH1683" i="3"/>
  <c r="BG1683" i="3"/>
  <c r="BF1683" i="3"/>
  <c r="T1683" i="3"/>
  <c r="R1683" i="3"/>
  <c r="P1683" i="3"/>
  <c r="BI1681" i="3"/>
  <c r="BH1681" i="3"/>
  <c r="BG1681" i="3"/>
  <c r="BF1681" i="3"/>
  <c r="T1681" i="3"/>
  <c r="R1681" i="3"/>
  <c r="P1681" i="3"/>
  <c r="BI1679" i="3"/>
  <c r="BH1679" i="3"/>
  <c r="BG1679" i="3"/>
  <c r="BF1679" i="3"/>
  <c r="T1679" i="3"/>
  <c r="R1679" i="3"/>
  <c r="P1679" i="3"/>
  <c r="BI1677" i="3"/>
  <c r="BH1677" i="3"/>
  <c r="BG1677" i="3"/>
  <c r="BF1677" i="3"/>
  <c r="T1677" i="3"/>
  <c r="R1677" i="3"/>
  <c r="P1677" i="3"/>
  <c r="BI1671" i="3"/>
  <c r="BH1671" i="3"/>
  <c r="BG1671" i="3"/>
  <c r="BF1671" i="3"/>
  <c r="T1671" i="3"/>
  <c r="R1671" i="3"/>
  <c r="P1671" i="3"/>
  <c r="BI1666" i="3"/>
  <c r="BH1666" i="3"/>
  <c r="BG1666" i="3"/>
  <c r="BF1666" i="3"/>
  <c r="T1666" i="3"/>
  <c r="R1666" i="3"/>
  <c r="P1666" i="3"/>
  <c r="BI1661" i="3"/>
  <c r="BH1661" i="3"/>
  <c r="BG1661" i="3"/>
  <c r="BF1661" i="3"/>
  <c r="T1661" i="3"/>
  <c r="R1661" i="3"/>
  <c r="P1661" i="3"/>
  <c r="BI1659" i="3"/>
  <c r="BH1659" i="3"/>
  <c r="BG1659" i="3"/>
  <c r="BF1659" i="3"/>
  <c r="T1659" i="3"/>
  <c r="R1659" i="3"/>
  <c r="P1659" i="3"/>
  <c r="BI1654" i="3"/>
  <c r="BH1654" i="3"/>
  <c r="BG1654" i="3"/>
  <c r="BF1654" i="3"/>
  <c r="T1654" i="3"/>
  <c r="R1654" i="3"/>
  <c r="P1654" i="3"/>
  <c r="BI1649" i="3"/>
  <c r="BH1649" i="3"/>
  <c r="BG1649" i="3"/>
  <c r="BF1649" i="3"/>
  <c r="T1649" i="3"/>
  <c r="R1649" i="3"/>
  <c r="P1649" i="3"/>
  <c r="BI1642" i="3"/>
  <c r="BH1642" i="3"/>
  <c r="BG1642" i="3"/>
  <c r="BF1642" i="3"/>
  <c r="T1642" i="3"/>
  <c r="R1642" i="3"/>
  <c r="P1642" i="3"/>
  <c r="BI1635" i="3"/>
  <c r="BH1635" i="3"/>
  <c r="BG1635" i="3"/>
  <c r="BF1635" i="3"/>
  <c r="T1635" i="3"/>
  <c r="R1635" i="3"/>
  <c r="P1635" i="3"/>
  <c r="BI1630" i="3"/>
  <c r="BH1630" i="3"/>
  <c r="BG1630" i="3"/>
  <c r="BF1630" i="3"/>
  <c r="T1630" i="3"/>
  <c r="R1630" i="3"/>
  <c r="P1630" i="3"/>
  <c r="BI1624" i="3"/>
  <c r="BH1624" i="3"/>
  <c r="BG1624" i="3"/>
  <c r="BF1624" i="3"/>
  <c r="T1624" i="3"/>
  <c r="R1624" i="3"/>
  <c r="P1624" i="3"/>
  <c r="BI1618" i="3"/>
  <c r="BH1618" i="3"/>
  <c r="BG1618" i="3"/>
  <c r="BF1618" i="3"/>
  <c r="T1618" i="3"/>
  <c r="R1618" i="3"/>
  <c r="P1618" i="3"/>
  <c r="BI1615" i="3"/>
  <c r="BH1615" i="3"/>
  <c r="BG1615" i="3"/>
  <c r="BF1615" i="3"/>
  <c r="T1615" i="3"/>
  <c r="R1615" i="3"/>
  <c r="P1615" i="3"/>
  <c r="BI1607" i="3"/>
  <c r="BH1607" i="3"/>
  <c r="BG1607" i="3"/>
  <c r="BF1607" i="3"/>
  <c r="T1607" i="3"/>
  <c r="R1607" i="3"/>
  <c r="P1607" i="3"/>
  <c r="BI1603" i="3"/>
  <c r="BH1603" i="3"/>
  <c r="BG1603" i="3"/>
  <c r="BF1603" i="3"/>
  <c r="T1603" i="3"/>
  <c r="R1603" i="3"/>
  <c r="P1603" i="3"/>
  <c r="BI1597" i="3"/>
  <c r="BH1597" i="3"/>
  <c r="BG1597" i="3"/>
  <c r="BF1597" i="3"/>
  <c r="T1597" i="3"/>
  <c r="R1597" i="3"/>
  <c r="P1597" i="3"/>
  <c r="BI1593" i="3"/>
  <c r="BH1593" i="3"/>
  <c r="BG1593" i="3"/>
  <c r="BF1593" i="3"/>
  <c r="T1593" i="3"/>
  <c r="R1593" i="3"/>
  <c r="P1593" i="3"/>
  <c r="BI1589" i="3"/>
  <c r="BH1589" i="3"/>
  <c r="BG1589" i="3"/>
  <c r="BF1589" i="3"/>
  <c r="T1589" i="3"/>
  <c r="R1589" i="3"/>
  <c r="P1589" i="3"/>
  <c r="BI1580" i="3"/>
  <c r="BH1580" i="3"/>
  <c r="BG1580" i="3"/>
  <c r="BF1580" i="3"/>
  <c r="T1580" i="3"/>
  <c r="R1580" i="3"/>
  <c r="P1580" i="3"/>
  <c r="BI1576" i="3"/>
  <c r="BH1576" i="3"/>
  <c r="BG1576" i="3"/>
  <c r="BF1576" i="3"/>
  <c r="T1576" i="3"/>
  <c r="R1576" i="3"/>
  <c r="P1576" i="3"/>
  <c r="BI1567" i="3"/>
  <c r="BH1567" i="3"/>
  <c r="BG1567" i="3"/>
  <c r="BF1567" i="3"/>
  <c r="T1567" i="3"/>
  <c r="R1567" i="3"/>
  <c r="P1567" i="3"/>
  <c r="BI1562" i="3"/>
  <c r="BH1562" i="3"/>
  <c r="BG1562" i="3"/>
  <c r="BF1562" i="3"/>
  <c r="T1562" i="3"/>
  <c r="R1562" i="3"/>
  <c r="P1562" i="3"/>
  <c r="BI1557" i="3"/>
  <c r="BH1557" i="3"/>
  <c r="BG1557" i="3"/>
  <c r="BF1557" i="3"/>
  <c r="T1557" i="3"/>
  <c r="R1557" i="3"/>
  <c r="P1557" i="3"/>
  <c r="BI1552" i="3"/>
  <c r="BH1552" i="3"/>
  <c r="BG1552" i="3"/>
  <c r="BF1552" i="3"/>
  <c r="T1552" i="3"/>
  <c r="R1552" i="3"/>
  <c r="P1552" i="3"/>
  <c r="BI1547" i="3"/>
  <c r="BH1547" i="3"/>
  <c r="BG1547" i="3"/>
  <c r="BF1547" i="3"/>
  <c r="T1547" i="3"/>
  <c r="R1547" i="3"/>
  <c r="P1547" i="3"/>
  <c r="BI1540" i="3"/>
  <c r="BH1540" i="3"/>
  <c r="BG1540" i="3"/>
  <c r="BF1540" i="3"/>
  <c r="T1540" i="3"/>
  <c r="R1540" i="3"/>
  <c r="P1540" i="3"/>
  <c r="BI1534" i="3"/>
  <c r="BH1534" i="3"/>
  <c r="BG1534" i="3"/>
  <c r="BF1534" i="3"/>
  <c r="T1534" i="3"/>
  <c r="T1533" i="3"/>
  <c r="R1534" i="3"/>
  <c r="R1533" i="3"/>
  <c r="P1534" i="3"/>
  <c r="P1533" i="3" s="1"/>
  <c r="BI1531" i="3"/>
  <c r="BH1531" i="3"/>
  <c r="BG1531" i="3"/>
  <c r="BF1531" i="3"/>
  <c r="T1531" i="3"/>
  <c r="R1531" i="3"/>
  <c r="P1531" i="3"/>
  <c r="BI1528" i="3"/>
  <c r="BH1528" i="3"/>
  <c r="BG1528" i="3"/>
  <c r="BF1528" i="3"/>
  <c r="T1528" i="3"/>
  <c r="R1528" i="3"/>
  <c r="P1528" i="3"/>
  <c r="BI1525" i="3"/>
  <c r="BH1525" i="3"/>
  <c r="BG1525" i="3"/>
  <c r="BF1525" i="3"/>
  <c r="T1525" i="3"/>
  <c r="R1525" i="3"/>
  <c r="P1525" i="3"/>
  <c r="BI1520" i="3"/>
  <c r="BH1520" i="3"/>
  <c r="BG1520" i="3"/>
  <c r="BF1520" i="3"/>
  <c r="T1520" i="3"/>
  <c r="R1520" i="3"/>
  <c r="P1520" i="3"/>
  <c r="BI1515" i="3"/>
  <c r="BH1515" i="3"/>
  <c r="BG1515" i="3"/>
  <c r="BF1515" i="3"/>
  <c r="T1515" i="3"/>
  <c r="R1515" i="3"/>
  <c r="P1515" i="3"/>
  <c r="BI1512" i="3"/>
  <c r="BH1512" i="3"/>
  <c r="BG1512" i="3"/>
  <c r="BF1512" i="3"/>
  <c r="T1512" i="3"/>
  <c r="R1512" i="3"/>
  <c r="P1512" i="3"/>
  <c r="BI1509" i="3"/>
  <c r="BH1509" i="3"/>
  <c r="BG1509" i="3"/>
  <c r="BF1509" i="3"/>
  <c r="T1509" i="3"/>
  <c r="R1509" i="3"/>
  <c r="P1509" i="3"/>
  <c r="BI1506" i="3"/>
  <c r="BH1506" i="3"/>
  <c r="BG1506" i="3"/>
  <c r="BF1506" i="3"/>
  <c r="T1506" i="3"/>
  <c r="R1506" i="3"/>
  <c r="P1506" i="3"/>
  <c r="BI1501" i="3"/>
  <c r="BH1501" i="3"/>
  <c r="BG1501" i="3"/>
  <c r="BF1501" i="3"/>
  <c r="T1501" i="3"/>
  <c r="R1501" i="3"/>
  <c r="P1501" i="3"/>
  <c r="BI1498" i="3"/>
  <c r="BH1498" i="3"/>
  <c r="BG1498" i="3"/>
  <c r="BF1498" i="3"/>
  <c r="T1498" i="3"/>
  <c r="R1498" i="3"/>
  <c r="P1498" i="3"/>
  <c r="BI1493" i="3"/>
  <c r="BH1493" i="3"/>
  <c r="BG1493" i="3"/>
  <c r="BF1493" i="3"/>
  <c r="T1493" i="3"/>
  <c r="R1493" i="3"/>
  <c r="P1493" i="3"/>
  <c r="BI1490" i="3"/>
  <c r="BH1490" i="3"/>
  <c r="BG1490" i="3"/>
  <c r="BF1490" i="3"/>
  <c r="T1490" i="3"/>
  <c r="R1490" i="3"/>
  <c r="P1490" i="3"/>
  <c r="BI1485" i="3"/>
  <c r="BH1485" i="3"/>
  <c r="BG1485" i="3"/>
  <c r="BF1485" i="3"/>
  <c r="T1485" i="3"/>
  <c r="R1485" i="3"/>
  <c r="P1485" i="3"/>
  <c r="BI1480" i="3"/>
  <c r="BH1480" i="3"/>
  <c r="BG1480" i="3"/>
  <c r="BF1480" i="3"/>
  <c r="T1480" i="3"/>
  <c r="R1480" i="3"/>
  <c r="P1480" i="3"/>
  <c r="BI1477" i="3"/>
  <c r="BH1477" i="3"/>
  <c r="BG1477" i="3"/>
  <c r="BF1477" i="3"/>
  <c r="T1477" i="3"/>
  <c r="R1477" i="3"/>
  <c r="P1477" i="3"/>
  <c r="BI1472" i="3"/>
  <c r="BH1472" i="3"/>
  <c r="BG1472" i="3"/>
  <c r="BF1472" i="3"/>
  <c r="T1472" i="3"/>
  <c r="R1472" i="3"/>
  <c r="P1472" i="3"/>
  <c r="BI1468" i="3"/>
  <c r="BH1468" i="3"/>
  <c r="BG1468" i="3"/>
  <c r="BF1468" i="3"/>
  <c r="T1468" i="3"/>
  <c r="R1468" i="3"/>
  <c r="P1468" i="3"/>
  <c r="BI1464" i="3"/>
  <c r="BH1464" i="3"/>
  <c r="BG1464" i="3"/>
  <c r="BF1464" i="3"/>
  <c r="T1464" i="3"/>
  <c r="R1464" i="3"/>
  <c r="P1464" i="3"/>
  <c r="BI1459" i="3"/>
  <c r="BH1459" i="3"/>
  <c r="BG1459" i="3"/>
  <c r="BF1459" i="3"/>
  <c r="T1459" i="3"/>
  <c r="R1459" i="3"/>
  <c r="P1459" i="3"/>
  <c r="BI1454" i="3"/>
  <c r="BH1454" i="3"/>
  <c r="BG1454" i="3"/>
  <c r="BF1454" i="3"/>
  <c r="T1454" i="3"/>
  <c r="R1454" i="3"/>
  <c r="P1454" i="3"/>
  <c r="BI1451" i="3"/>
  <c r="BH1451" i="3"/>
  <c r="BG1451" i="3"/>
  <c r="BF1451" i="3"/>
  <c r="T1451" i="3"/>
  <c r="R1451" i="3"/>
  <c r="P1451" i="3"/>
  <c r="BI1445" i="3"/>
  <c r="BH1445" i="3"/>
  <c r="BG1445" i="3"/>
  <c r="BF1445" i="3"/>
  <c r="T1445" i="3"/>
  <c r="R1445" i="3"/>
  <c r="P1445" i="3"/>
  <c r="BI1440" i="3"/>
  <c r="BH1440" i="3"/>
  <c r="BG1440" i="3"/>
  <c r="BF1440" i="3"/>
  <c r="T1440" i="3"/>
  <c r="R1440" i="3"/>
  <c r="P1440" i="3"/>
  <c r="BI1426" i="3"/>
  <c r="BH1426" i="3"/>
  <c r="BG1426" i="3"/>
  <c r="BF1426" i="3"/>
  <c r="T1426" i="3"/>
  <c r="R1426" i="3"/>
  <c r="P1426" i="3"/>
  <c r="BI1408" i="3"/>
  <c r="BH1408" i="3"/>
  <c r="BG1408" i="3"/>
  <c r="BF1408" i="3"/>
  <c r="T1408" i="3"/>
  <c r="R1408" i="3"/>
  <c r="P1408" i="3"/>
  <c r="BI1405" i="3"/>
  <c r="BH1405" i="3"/>
  <c r="BG1405" i="3"/>
  <c r="BF1405" i="3"/>
  <c r="T1405" i="3"/>
  <c r="R1405" i="3"/>
  <c r="P1405" i="3"/>
  <c r="BI1398" i="3"/>
  <c r="BH1398" i="3"/>
  <c r="BG1398" i="3"/>
  <c r="BF1398" i="3"/>
  <c r="T1398" i="3"/>
  <c r="R1398" i="3"/>
  <c r="P1398" i="3"/>
  <c r="BI1394" i="3"/>
  <c r="BH1394" i="3"/>
  <c r="BG1394" i="3"/>
  <c r="BF1394" i="3"/>
  <c r="T1394" i="3"/>
  <c r="R1394" i="3"/>
  <c r="P1394" i="3"/>
  <c r="BI1388" i="3"/>
  <c r="BH1388" i="3"/>
  <c r="BG1388" i="3"/>
  <c r="BF1388" i="3"/>
  <c r="T1388" i="3"/>
  <c r="R1388" i="3"/>
  <c r="P1388" i="3"/>
  <c r="BI1379" i="3"/>
  <c r="BH1379" i="3"/>
  <c r="BG1379" i="3"/>
  <c r="BF1379" i="3"/>
  <c r="T1379" i="3"/>
  <c r="R1379" i="3"/>
  <c r="P1379" i="3"/>
  <c r="BI1376" i="3"/>
  <c r="BH1376" i="3"/>
  <c r="BG1376" i="3"/>
  <c r="BF1376" i="3"/>
  <c r="T1376" i="3"/>
  <c r="R1376" i="3"/>
  <c r="P1376" i="3"/>
  <c r="BI1374" i="3"/>
  <c r="BH1374" i="3"/>
  <c r="BG1374" i="3"/>
  <c r="BF1374" i="3"/>
  <c r="T1374" i="3"/>
  <c r="R1374" i="3"/>
  <c r="P1374" i="3"/>
  <c r="BI1371" i="3"/>
  <c r="BH1371" i="3"/>
  <c r="BG1371" i="3"/>
  <c r="BF1371" i="3"/>
  <c r="T1371" i="3"/>
  <c r="R1371" i="3"/>
  <c r="P1371" i="3"/>
  <c r="BI1369" i="3"/>
  <c r="BH1369" i="3"/>
  <c r="BG1369" i="3"/>
  <c r="BF1369" i="3"/>
  <c r="T1369" i="3"/>
  <c r="R1369" i="3"/>
  <c r="P1369" i="3"/>
  <c r="BI1366" i="3"/>
  <c r="BH1366" i="3"/>
  <c r="BG1366" i="3"/>
  <c r="BF1366" i="3"/>
  <c r="T1366" i="3"/>
  <c r="R1366" i="3"/>
  <c r="P1366" i="3"/>
  <c r="BI1363" i="3"/>
  <c r="BH1363" i="3"/>
  <c r="BG1363" i="3"/>
  <c r="BF1363" i="3"/>
  <c r="T1363" i="3"/>
  <c r="R1363" i="3"/>
  <c r="P1363" i="3"/>
  <c r="BI1358" i="3"/>
  <c r="BH1358" i="3"/>
  <c r="BG1358" i="3"/>
  <c r="BF1358" i="3"/>
  <c r="T1358" i="3"/>
  <c r="R1358" i="3"/>
  <c r="P1358" i="3"/>
  <c r="BI1355" i="3"/>
  <c r="BH1355" i="3"/>
  <c r="BG1355" i="3"/>
  <c r="BF1355" i="3"/>
  <c r="T1355" i="3"/>
  <c r="R1355" i="3"/>
  <c r="P1355" i="3"/>
  <c r="BI1351" i="3"/>
  <c r="BH1351" i="3"/>
  <c r="BG1351" i="3"/>
  <c r="BF1351" i="3"/>
  <c r="T1351" i="3"/>
  <c r="R1351" i="3"/>
  <c r="P1351" i="3"/>
  <c r="BI1349" i="3"/>
  <c r="BH1349" i="3"/>
  <c r="BG1349" i="3"/>
  <c r="BF1349" i="3"/>
  <c r="T1349" i="3"/>
  <c r="R1349" i="3"/>
  <c r="P1349" i="3"/>
  <c r="BI1347" i="3"/>
  <c r="BH1347" i="3"/>
  <c r="BG1347" i="3"/>
  <c r="BF1347" i="3"/>
  <c r="T1347" i="3"/>
  <c r="R1347" i="3"/>
  <c r="P1347" i="3"/>
  <c r="BI1343" i="3"/>
  <c r="BH1343" i="3"/>
  <c r="BG1343" i="3"/>
  <c r="BF1343" i="3"/>
  <c r="T1343" i="3"/>
  <c r="R1343" i="3"/>
  <c r="P1343" i="3"/>
  <c r="BI1341" i="3"/>
  <c r="BH1341" i="3"/>
  <c r="BG1341" i="3"/>
  <c r="BF1341" i="3"/>
  <c r="T1341" i="3"/>
  <c r="R1341" i="3"/>
  <c r="P1341" i="3"/>
  <c r="BI1339" i="3"/>
  <c r="BH1339" i="3"/>
  <c r="BG1339" i="3"/>
  <c r="BF1339" i="3"/>
  <c r="T1339" i="3"/>
  <c r="R1339" i="3"/>
  <c r="P1339" i="3"/>
  <c r="BI1336" i="3"/>
  <c r="BH1336" i="3"/>
  <c r="BG1336" i="3"/>
  <c r="BF1336" i="3"/>
  <c r="T1336" i="3"/>
  <c r="R1336" i="3"/>
  <c r="P1336" i="3"/>
  <c r="BI1333" i="3"/>
  <c r="BH1333" i="3"/>
  <c r="BG1333" i="3"/>
  <c r="BF1333" i="3"/>
  <c r="T1333" i="3"/>
  <c r="R1333" i="3"/>
  <c r="P1333" i="3"/>
  <c r="BI1330" i="3"/>
  <c r="BH1330" i="3"/>
  <c r="BG1330" i="3"/>
  <c r="BF1330" i="3"/>
  <c r="T1330" i="3"/>
  <c r="R1330" i="3"/>
  <c r="P1330" i="3"/>
  <c r="BI1328" i="3"/>
  <c r="BH1328" i="3"/>
  <c r="BG1328" i="3"/>
  <c r="BF1328" i="3"/>
  <c r="T1328" i="3"/>
  <c r="R1328" i="3"/>
  <c r="P1328" i="3"/>
  <c r="BI1322" i="3"/>
  <c r="BH1322" i="3"/>
  <c r="BG1322" i="3"/>
  <c r="BF1322" i="3"/>
  <c r="T1322" i="3"/>
  <c r="R1322" i="3"/>
  <c r="P1322" i="3"/>
  <c r="BI1319" i="3"/>
  <c r="BH1319" i="3"/>
  <c r="BG1319" i="3"/>
  <c r="BF1319" i="3"/>
  <c r="T1319" i="3"/>
  <c r="R1319" i="3"/>
  <c r="P1319" i="3"/>
  <c r="BI1313" i="3"/>
  <c r="BH1313" i="3"/>
  <c r="BG1313" i="3"/>
  <c r="BF1313" i="3"/>
  <c r="T1313" i="3"/>
  <c r="R1313" i="3"/>
  <c r="P1313" i="3"/>
  <c r="BI1310" i="3"/>
  <c r="BH1310" i="3"/>
  <c r="BG1310" i="3"/>
  <c r="BF1310" i="3"/>
  <c r="T1310" i="3"/>
  <c r="R1310" i="3"/>
  <c r="P1310" i="3"/>
  <c r="BI1307" i="3"/>
  <c r="BH1307" i="3"/>
  <c r="BG1307" i="3"/>
  <c r="BF1307" i="3"/>
  <c r="T1307" i="3"/>
  <c r="R1307" i="3"/>
  <c r="P1307" i="3"/>
  <c r="BI1304" i="3"/>
  <c r="BH1304" i="3"/>
  <c r="BG1304" i="3"/>
  <c r="BF1304" i="3"/>
  <c r="T1304" i="3"/>
  <c r="R1304" i="3"/>
  <c r="P1304" i="3"/>
  <c r="BI1300" i="3"/>
  <c r="BH1300" i="3"/>
  <c r="BG1300" i="3"/>
  <c r="BF1300" i="3"/>
  <c r="T1300" i="3"/>
  <c r="R1300" i="3"/>
  <c r="P1300" i="3"/>
  <c r="BI1297" i="3"/>
  <c r="BH1297" i="3"/>
  <c r="BG1297" i="3"/>
  <c r="BF1297" i="3"/>
  <c r="T1297" i="3"/>
  <c r="R1297" i="3"/>
  <c r="P1297" i="3"/>
  <c r="BI1291" i="3"/>
  <c r="BH1291" i="3"/>
  <c r="BG1291" i="3"/>
  <c r="BF1291" i="3"/>
  <c r="T1291" i="3"/>
  <c r="R1291" i="3"/>
  <c r="P1291" i="3"/>
  <c r="BI1286" i="3"/>
  <c r="BH1286" i="3"/>
  <c r="BG1286" i="3"/>
  <c r="BF1286" i="3"/>
  <c r="T1286" i="3"/>
  <c r="R1286" i="3"/>
  <c r="P1286" i="3"/>
  <c r="BI1281" i="3"/>
  <c r="BH1281" i="3"/>
  <c r="BG1281" i="3"/>
  <c r="BF1281" i="3"/>
  <c r="T1281" i="3"/>
  <c r="R1281" i="3"/>
  <c r="P1281" i="3"/>
  <c r="BI1274" i="3"/>
  <c r="BH1274" i="3"/>
  <c r="BG1274" i="3"/>
  <c r="BF1274" i="3"/>
  <c r="T1274" i="3"/>
  <c r="R1274" i="3"/>
  <c r="P1274" i="3"/>
  <c r="BI1263" i="3"/>
  <c r="BH1263" i="3"/>
  <c r="BG1263" i="3"/>
  <c r="BF1263" i="3"/>
  <c r="T1263" i="3"/>
  <c r="R1263" i="3"/>
  <c r="P1263" i="3"/>
  <c r="BI1260" i="3"/>
  <c r="BH1260" i="3"/>
  <c r="BG1260" i="3"/>
  <c r="BF1260" i="3"/>
  <c r="T1260" i="3"/>
  <c r="R1260" i="3"/>
  <c r="P1260" i="3"/>
  <c r="BI1254" i="3"/>
  <c r="BH1254" i="3"/>
  <c r="BG1254" i="3"/>
  <c r="BF1254" i="3"/>
  <c r="T1254" i="3"/>
  <c r="R1254" i="3"/>
  <c r="P1254" i="3"/>
  <c r="BI1249" i="3"/>
  <c r="BH1249" i="3"/>
  <c r="BG1249" i="3"/>
  <c r="BF1249" i="3"/>
  <c r="T1249" i="3"/>
  <c r="R1249" i="3"/>
  <c r="P1249" i="3"/>
  <c r="BI1244" i="3"/>
  <c r="BH1244" i="3"/>
  <c r="BG1244" i="3"/>
  <c r="BF1244" i="3"/>
  <c r="T1244" i="3"/>
  <c r="R1244" i="3"/>
  <c r="P1244" i="3"/>
  <c r="BI1239" i="3"/>
  <c r="BH1239" i="3"/>
  <c r="BG1239" i="3"/>
  <c r="BF1239" i="3"/>
  <c r="T1239" i="3"/>
  <c r="R1239" i="3"/>
  <c r="P1239" i="3"/>
  <c r="BI1234" i="3"/>
  <c r="BH1234" i="3"/>
  <c r="BG1234" i="3"/>
  <c r="BF1234" i="3"/>
  <c r="T1234" i="3"/>
  <c r="R1234" i="3"/>
  <c r="P1234" i="3"/>
  <c r="BI1227" i="3"/>
  <c r="BH1227" i="3"/>
  <c r="BG1227" i="3"/>
  <c r="BF1227" i="3"/>
  <c r="T1227" i="3"/>
  <c r="R1227" i="3"/>
  <c r="P1227" i="3"/>
  <c r="BI1216" i="3"/>
  <c r="BH1216" i="3"/>
  <c r="BG1216" i="3"/>
  <c r="BF1216" i="3"/>
  <c r="T1216" i="3"/>
  <c r="R1216" i="3"/>
  <c r="P1216" i="3"/>
  <c r="BI1213" i="3"/>
  <c r="BH1213" i="3"/>
  <c r="BG1213" i="3"/>
  <c r="BF1213" i="3"/>
  <c r="T1213" i="3"/>
  <c r="R1213" i="3"/>
  <c r="P1213" i="3"/>
  <c r="BI1207" i="3"/>
  <c r="BH1207" i="3"/>
  <c r="BG1207" i="3"/>
  <c r="BF1207" i="3"/>
  <c r="T1207" i="3"/>
  <c r="R1207" i="3"/>
  <c r="P1207" i="3"/>
  <c r="BI1205" i="3"/>
  <c r="BH1205" i="3"/>
  <c r="BG1205" i="3"/>
  <c r="BF1205" i="3"/>
  <c r="T1205" i="3"/>
  <c r="R1205" i="3"/>
  <c r="P1205" i="3"/>
  <c r="BI1200" i="3"/>
  <c r="BH1200" i="3"/>
  <c r="BG1200" i="3"/>
  <c r="BF1200" i="3"/>
  <c r="T1200" i="3"/>
  <c r="R1200" i="3"/>
  <c r="P1200" i="3"/>
  <c r="BI1197" i="3"/>
  <c r="BH1197" i="3"/>
  <c r="BG1197" i="3"/>
  <c r="BF1197" i="3"/>
  <c r="T1197" i="3"/>
  <c r="R1197" i="3"/>
  <c r="P1197" i="3"/>
  <c r="BI1192" i="3"/>
  <c r="BH1192" i="3"/>
  <c r="BG1192" i="3"/>
  <c r="BF1192" i="3"/>
  <c r="T1192" i="3"/>
  <c r="R1192" i="3"/>
  <c r="P1192" i="3"/>
  <c r="BI1189" i="3"/>
  <c r="BH1189" i="3"/>
  <c r="BG1189" i="3"/>
  <c r="BF1189" i="3"/>
  <c r="T1189" i="3"/>
  <c r="R1189" i="3"/>
  <c r="P1189" i="3"/>
  <c r="BI1180" i="3"/>
  <c r="BH1180" i="3"/>
  <c r="BG1180" i="3"/>
  <c r="BF1180" i="3"/>
  <c r="T1180" i="3"/>
  <c r="R1180" i="3"/>
  <c r="P1180" i="3"/>
  <c r="BI1171" i="3"/>
  <c r="BH1171" i="3"/>
  <c r="BG1171" i="3"/>
  <c r="BF1171" i="3"/>
  <c r="T1171" i="3"/>
  <c r="R1171" i="3"/>
  <c r="P1171" i="3"/>
  <c r="BI1168" i="3"/>
  <c r="BH1168" i="3"/>
  <c r="BG1168" i="3"/>
  <c r="BF1168" i="3"/>
  <c r="T1168" i="3"/>
  <c r="R1168" i="3"/>
  <c r="P1168" i="3"/>
  <c r="BI1160" i="3"/>
  <c r="BH1160" i="3"/>
  <c r="BG1160" i="3"/>
  <c r="BF1160" i="3"/>
  <c r="T1160" i="3"/>
  <c r="R1160" i="3"/>
  <c r="P1160" i="3"/>
  <c r="BI1157" i="3"/>
  <c r="BH1157" i="3"/>
  <c r="BG1157" i="3"/>
  <c r="BF1157" i="3"/>
  <c r="T1157" i="3"/>
  <c r="R1157" i="3"/>
  <c r="P1157" i="3"/>
  <c r="BI1152" i="3"/>
  <c r="BH1152" i="3"/>
  <c r="BG1152" i="3"/>
  <c r="BF1152" i="3"/>
  <c r="T1152" i="3"/>
  <c r="R1152" i="3"/>
  <c r="P1152" i="3"/>
  <c r="BI1147" i="3"/>
  <c r="BH1147" i="3"/>
  <c r="BG1147" i="3"/>
  <c r="BF1147" i="3"/>
  <c r="T1147" i="3"/>
  <c r="R1147" i="3"/>
  <c r="P1147" i="3"/>
  <c r="BI1138" i="3"/>
  <c r="BH1138" i="3"/>
  <c r="BG1138" i="3"/>
  <c r="BF1138" i="3"/>
  <c r="T1138" i="3"/>
  <c r="R1138" i="3"/>
  <c r="P1138" i="3"/>
  <c r="BI1133" i="3"/>
  <c r="BH1133" i="3"/>
  <c r="BG1133" i="3"/>
  <c r="BF1133" i="3"/>
  <c r="T1133" i="3"/>
  <c r="R1133" i="3"/>
  <c r="P1133" i="3"/>
  <c r="BI1128" i="3"/>
  <c r="BH1128" i="3"/>
  <c r="BG1128" i="3"/>
  <c r="BF1128" i="3"/>
  <c r="T1128" i="3"/>
  <c r="R1128" i="3"/>
  <c r="P1128" i="3"/>
  <c r="BI1122" i="3"/>
  <c r="BH1122" i="3"/>
  <c r="BG1122" i="3"/>
  <c r="BF1122" i="3"/>
  <c r="T1122" i="3"/>
  <c r="R1122" i="3"/>
  <c r="P1122" i="3"/>
  <c r="BI1113" i="3"/>
  <c r="BH1113" i="3"/>
  <c r="BG1113" i="3"/>
  <c r="BF1113" i="3"/>
  <c r="T1113" i="3"/>
  <c r="R1113" i="3"/>
  <c r="P1113" i="3"/>
  <c r="BI1107" i="3"/>
  <c r="BH1107" i="3"/>
  <c r="BG1107" i="3"/>
  <c r="BF1107" i="3"/>
  <c r="T1107" i="3"/>
  <c r="R1107" i="3"/>
  <c r="P1107" i="3"/>
  <c r="BI1100" i="3"/>
  <c r="BH1100" i="3"/>
  <c r="BG1100" i="3"/>
  <c r="BF1100" i="3"/>
  <c r="T1100" i="3"/>
  <c r="R1100" i="3"/>
  <c r="P1100" i="3"/>
  <c r="BI1096" i="3"/>
  <c r="BH1096" i="3"/>
  <c r="BG1096" i="3"/>
  <c r="BF1096" i="3"/>
  <c r="T1096" i="3"/>
  <c r="R1096" i="3"/>
  <c r="P1096" i="3"/>
  <c r="BI1088" i="3"/>
  <c r="BH1088" i="3"/>
  <c r="BG1088" i="3"/>
  <c r="BF1088" i="3"/>
  <c r="T1088" i="3"/>
  <c r="R1088" i="3"/>
  <c r="P1088" i="3"/>
  <c r="BI1080" i="3"/>
  <c r="BH1080" i="3"/>
  <c r="BG1080" i="3"/>
  <c r="BF1080" i="3"/>
  <c r="T1080" i="3"/>
  <c r="R1080" i="3"/>
  <c r="P1080" i="3"/>
  <c r="BI1076" i="3"/>
  <c r="BH1076" i="3"/>
  <c r="BG1076" i="3"/>
  <c r="BF1076" i="3"/>
  <c r="T1076" i="3"/>
  <c r="T1075" i="3" s="1"/>
  <c r="R1076" i="3"/>
  <c r="R1075" i="3"/>
  <c r="P1076" i="3"/>
  <c r="P1075" i="3"/>
  <c r="BI1073" i="3"/>
  <c r="BH1073" i="3"/>
  <c r="BG1073" i="3"/>
  <c r="BF1073" i="3"/>
  <c r="T1073" i="3"/>
  <c r="R1073" i="3"/>
  <c r="P1073" i="3"/>
  <c r="BI1071" i="3"/>
  <c r="BH1071" i="3"/>
  <c r="BG1071" i="3"/>
  <c r="BF1071" i="3"/>
  <c r="T1071" i="3"/>
  <c r="R1071" i="3"/>
  <c r="P1071" i="3"/>
  <c r="BI1069" i="3"/>
  <c r="BH1069" i="3"/>
  <c r="BG1069" i="3"/>
  <c r="BF1069" i="3"/>
  <c r="T1069" i="3"/>
  <c r="R1069" i="3"/>
  <c r="P1069" i="3"/>
  <c r="BI1067" i="3"/>
  <c r="BH1067" i="3"/>
  <c r="BG1067" i="3"/>
  <c r="BF1067" i="3"/>
  <c r="T1067" i="3"/>
  <c r="R1067" i="3"/>
  <c r="P1067" i="3"/>
  <c r="BI1062" i="3"/>
  <c r="BH1062" i="3"/>
  <c r="BG1062" i="3"/>
  <c r="BF1062" i="3"/>
  <c r="T1062" i="3"/>
  <c r="R1062" i="3"/>
  <c r="P1062" i="3"/>
  <c r="BI1060" i="3"/>
  <c r="BH1060" i="3"/>
  <c r="BG1060" i="3"/>
  <c r="BF1060" i="3"/>
  <c r="T1060" i="3"/>
  <c r="R1060" i="3"/>
  <c r="P1060" i="3"/>
  <c r="BI1058" i="3"/>
  <c r="BH1058" i="3"/>
  <c r="BG1058" i="3"/>
  <c r="BF1058" i="3"/>
  <c r="T1058" i="3"/>
  <c r="R1058" i="3"/>
  <c r="P1058" i="3"/>
  <c r="BI1052" i="3"/>
  <c r="BH1052" i="3"/>
  <c r="BG1052" i="3"/>
  <c r="BF1052" i="3"/>
  <c r="T1052" i="3"/>
  <c r="R1052" i="3"/>
  <c r="P1052" i="3"/>
  <c r="BI1046" i="3"/>
  <c r="BH1046" i="3"/>
  <c r="BG1046" i="3"/>
  <c r="BF1046" i="3"/>
  <c r="T1046" i="3"/>
  <c r="R1046" i="3"/>
  <c r="P1046" i="3"/>
  <c r="BI1041" i="3"/>
  <c r="BH1041" i="3"/>
  <c r="BG1041" i="3"/>
  <c r="BF1041" i="3"/>
  <c r="T1041" i="3"/>
  <c r="R1041" i="3"/>
  <c r="P1041" i="3"/>
  <c r="BI1036" i="3"/>
  <c r="BH1036" i="3"/>
  <c r="BG1036" i="3"/>
  <c r="BF1036" i="3"/>
  <c r="T1036" i="3"/>
  <c r="R1036" i="3"/>
  <c r="P1036" i="3"/>
  <c r="BI1031" i="3"/>
  <c r="BH1031" i="3"/>
  <c r="BG1031" i="3"/>
  <c r="BF1031" i="3"/>
  <c r="T1031" i="3"/>
  <c r="R1031" i="3"/>
  <c r="P1031" i="3"/>
  <c r="BI1024" i="3"/>
  <c r="BH1024" i="3"/>
  <c r="BG1024" i="3"/>
  <c r="BF1024" i="3"/>
  <c r="T1024" i="3"/>
  <c r="R1024" i="3"/>
  <c r="P1024" i="3"/>
  <c r="BI1019" i="3"/>
  <c r="BH1019" i="3"/>
  <c r="BG1019" i="3"/>
  <c r="BF1019" i="3"/>
  <c r="T1019" i="3"/>
  <c r="R1019" i="3"/>
  <c r="P1019" i="3"/>
  <c r="BI1013" i="3"/>
  <c r="BH1013" i="3"/>
  <c r="BG1013" i="3"/>
  <c r="BF1013" i="3"/>
  <c r="T1013" i="3"/>
  <c r="R1013" i="3"/>
  <c r="P1013" i="3"/>
  <c r="BI1008" i="3"/>
  <c r="BH1008" i="3"/>
  <c r="BG1008" i="3"/>
  <c r="BF1008" i="3"/>
  <c r="T1008" i="3"/>
  <c r="R1008" i="3"/>
  <c r="P1008" i="3"/>
  <c r="BI1001" i="3"/>
  <c r="BH1001" i="3"/>
  <c r="BG1001" i="3"/>
  <c r="BF1001" i="3"/>
  <c r="T1001" i="3"/>
  <c r="R1001" i="3"/>
  <c r="P1001" i="3"/>
  <c r="BI996" i="3"/>
  <c r="BH996" i="3"/>
  <c r="BG996" i="3"/>
  <c r="BF996" i="3"/>
  <c r="T996" i="3"/>
  <c r="R996" i="3"/>
  <c r="P996" i="3"/>
  <c r="BI991" i="3"/>
  <c r="BH991" i="3"/>
  <c r="BG991" i="3"/>
  <c r="BF991" i="3"/>
  <c r="T991" i="3"/>
  <c r="R991" i="3"/>
  <c r="P991" i="3"/>
  <c r="BI989" i="3"/>
  <c r="BH989" i="3"/>
  <c r="BG989" i="3"/>
  <c r="BF989" i="3"/>
  <c r="T989" i="3"/>
  <c r="R989" i="3"/>
  <c r="P989" i="3"/>
  <c r="BI984" i="3"/>
  <c r="BH984" i="3"/>
  <c r="BG984" i="3"/>
  <c r="BF984" i="3"/>
  <c r="T984" i="3"/>
  <c r="R984" i="3"/>
  <c r="P984" i="3"/>
  <c r="BI979" i="3"/>
  <c r="BH979" i="3"/>
  <c r="BG979" i="3"/>
  <c r="BF979" i="3"/>
  <c r="T979" i="3"/>
  <c r="R979" i="3"/>
  <c r="P979" i="3"/>
  <c r="BI972" i="3"/>
  <c r="BH972" i="3"/>
  <c r="BG972" i="3"/>
  <c r="BF972" i="3"/>
  <c r="T972" i="3"/>
  <c r="R972" i="3"/>
  <c r="P972" i="3"/>
  <c r="BI967" i="3"/>
  <c r="BH967" i="3"/>
  <c r="BG967" i="3"/>
  <c r="BF967" i="3"/>
  <c r="T967" i="3"/>
  <c r="R967" i="3"/>
  <c r="P967" i="3"/>
  <c r="BI960" i="3"/>
  <c r="BH960" i="3"/>
  <c r="BG960" i="3"/>
  <c r="BF960" i="3"/>
  <c r="T960" i="3"/>
  <c r="R960" i="3"/>
  <c r="P960" i="3"/>
  <c r="BI950" i="3"/>
  <c r="BH950" i="3"/>
  <c r="BG950" i="3"/>
  <c r="BF950" i="3"/>
  <c r="T950" i="3"/>
  <c r="R950" i="3"/>
  <c r="P950" i="3"/>
  <c r="BI939" i="3"/>
  <c r="BH939" i="3"/>
  <c r="BG939" i="3"/>
  <c r="BF939" i="3"/>
  <c r="T939" i="3"/>
  <c r="R939" i="3"/>
  <c r="P939" i="3"/>
  <c r="BI934" i="3"/>
  <c r="BH934" i="3"/>
  <c r="BG934" i="3"/>
  <c r="BF934" i="3"/>
  <c r="T934" i="3"/>
  <c r="R934" i="3"/>
  <c r="P934" i="3"/>
  <c r="BI923" i="3"/>
  <c r="BH923" i="3"/>
  <c r="BG923" i="3"/>
  <c r="BF923" i="3"/>
  <c r="T923" i="3"/>
  <c r="R923" i="3"/>
  <c r="P923" i="3"/>
  <c r="BI914" i="3"/>
  <c r="BH914" i="3"/>
  <c r="BG914" i="3"/>
  <c r="BF914" i="3"/>
  <c r="T914" i="3"/>
  <c r="R914" i="3"/>
  <c r="P914" i="3"/>
  <c r="BI908" i="3"/>
  <c r="BH908" i="3"/>
  <c r="BG908" i="3"/>
  <c r="BF908" i="3"/>
  <c r="T908" i="3"/>
  <c r="R908" i="3"/>
  <c r="P908" i="3"/>
  <c r="BI902" i="3"/>
  <c r="BH902" i="3"/>
  <c r="BG902" i="3"/>
  <c r="BF902" i="3"/>
  <c r="T902" i="3"/>
  <c r="R902" i="3"/>
  <c r="P902" i="3"/>
  <c r="BI896" i="3"/>
  <c r="BH896" i="3"/>
  <c r="BG896" i="3"/>
  <c r="BF896" i="3"/>
  <c r="T896" i="3"/>
  <c r="R896" i="3"/>
  <c r="P896" i="3"/>
  <c r="BI890" i="3"/>
  <c r="BH890" i="3"/>
  <c r="BG890" i="3"/>
  <c r="BF890" i="3"/>
  <c r="T890" i="3"/>
  <c r="R890" i="3"/>
  <c r="P890" i="3"/>
  <c r="BI888" i="3"/>
  <c r="BH888" i="3"/>
  <c r="BG888" i="3"/>
  <c r="BF888" i="3"/>
  <c r="T888" i="3"/>
  <c r="R888" i="3"/>
  <c r="P888" i="3"/>
  <c r="BI886" i="3"/>
  <c r="BH886" i="3"/>
  <c r="BG886" i="3"/>
  <c r="BF886" i="3"/>
  <c r="T886" i="3"/>
  <c r="R886" i="3"/>
  <c r="P886" i="3"/>
  <c r="BI884" i="3"/>
  <c r="BH884" i="3"/>
  <c r="BG884" i="3"/>
  <c r="BF884" i="3"/>
  <c r="T884" i="3"/>
  <c r="R884" i="3"/>
  <c r="P884" i="3"/>
  <c r="BI881" i="3"/>
  <c r="BH881" i="3"/>
  <c r="BG881" i="3"/>
  <c r="BF881" i="3"/>
  <c r="T881" i="3"/>
  <c r="R881" i="3"/>
  <c r="P881" i="3"/>
  <c r="BI879" i="3"/>
  <c r="BH879" i="3"/>
  <c r="BG879" i="3"/>
  <c r="BF879" i="3"/>
  <c r="T879" i="3"/>
  <c r="R879" i="3"/>
  <c r="P879" i="3"/>
  <c r="BI874" i="3"/>
  <c r="BH874" i="3"/>
  <c r="BG874" i="3"/>
  <c r="BF874" i="3"/>
  <c r="T874" i="3"/>
  <c r="R874" i="3"/>
  <c r="P874" i="3"/>
  <c r="BI872" i="3"/>
  <c r="BH872" i="3"/>
  <c r="BG872" i="3"/>
  <c r="BF872" i="3"/>
  <c r="T872" i="3"/>
  <c r="R872" i="3"/>
  <c r="P872" i="3"/>
  <c r="BI868" i="3"/>
  <c r="BH868" i="3"/>
  <c r="BG868" i="3"/>
  <c r="BF868" i="3"/>
  <c r="T868" i="3"/>
  <c r="R868" i="3"/>
  <c r="P868" i="3"/>
  <c r="BI862" i="3"/>
  <c r="BH862" i="3"/>
  <c r="BG862" i="3"/>
  <c r="BF862" i="3"/>
  <c r="T862" i="3"/>
  <c r="R862" i="3"/>
  <c r="P862" i="3"/>
  <c r="BI855" i="3"/>
  <c r="BH855" i="3"/>
  <c r="BG855" i="3"/>
  <c r="BF855" i="3"/>
  <c r="T855" i="3"/>
  <c r="R855" i="3"/>
  <c r="P855" i="3"/>
  <c r="BI850" i="3"/>
  <c r="BH850" i="3"/>
  <c r="BG850" i="3"/>
  <c r="BF850" i="3"/>
  <c r="T850" i="3"/>
  <c r="R850" i="3"/>
  <c r="P850" i="3"/>
  <c r="BI845" i="3"/>
  <c r="BH845" i="3"/>
  <c r="BG845" i="3"/>
  <c r="BF845" i="3"/>
  <c r="T845" i="3"/>
  <c r="R845" i="3"/>
  <c r="P845" i="3"/>
  <c r="BI842" i="3"/>
  <c r="BH842" i="3"/>
  <c r="BG842" i="3"/>
  <c r="BF842" i="3"/>
  <c r="T842" i="3"/>
  <c r="R842" i="3"/>
  <c r="P842" i="3"/>
  <c r="BI836" i="3"/>
  <c r="BH836" i="3"/>
  <c r="BG836" i="3"/>
  <c r="BF836" i="3"/>
  <c r="T836" i="3"/>
  <c r="R836" i="3"/>
  <c r="P836" i="3"/>
  <c r="BI833" i="3"/>
  <c r="BH833" i="3"/>
  <c r="BG833" i="3"/>
  <c r="BF833" i="3"/>
  <c r="T833" i="3"/>
  <c r="R833" i="3"/>
  <c r="P833" i="3"/>
  <c r="BI828" i="3"/>
  <c r="BH828" i="3"/>
  <c r="BG828" i="3"/>
  <c r="BF828" i="3"/>
  <c r="T828" i="3"/>
  <c r="R828" i="3"/>
  <c r="P828" i="3"/>
  <c r="BI825" i="3"/>
  <c r="BH825" i="3"/>
  <c r="BG825" i="3"/>
  <c r="BF825" i="3"/>
  <c r="T825" i="3"/>
  <c r="R825" i="3"/>
  <c r="P825" i="3"/>
  <c r="BI822" i="3"/>
  <c r="BH822" i="3"/>
  <c r="BG822" i="3"/>
  <c r="BF822" i="3"/>
  <c r="T822" i="3"/>
  <c r="R822" i="3"/>
  <c r="P822" i="3"/>
  <c r="BI816" i="3"/>
  <c r="BH816" i="3"/>
  <c r="BG816" i="3"/>
  <c r="BF816" i="3"/>
  <c r="T816" i="3"/>
  <c r="R816" i="3"/>
  <c r="P816" i="3"/>
  <c r="BI811" i="3"/>
  <c r="BH811" i="3"/>
  <c r="BG811" i="3"/>
  <c r="BF811" i="3"/>
  <c r="T811" i="3"/>
  <c r="R811" i="3"/>
  <c r="P811" i="3"/>
  <c r="BI808" i="3"/>
  <c r="BH808" i="3"/>
  <c r="BG808" i="3"/>
  <c r="BF808" i="3"/>
  <c r="T808" i="3"/>
  <c r="R808" i="3"/>
  <c r="P808" i="3"/>
  <c r="BI802" i="3"/>
  <c r="BH802" i="3"/>
  <c r="BG802" i="3"/>
  <c r="BF802" i="3"/>
  <c r="T802" i="3"/>
  <c r="R802" i="3"/>
  <c r="P802" i="3"/>
  <c r="BI796" i="3"/>
  <c r="BH796" i="3"/>
  <c r="BG796" i="3"/>
  <c r="BF796" i="3"/>
  <c r="T796" i="3"/>
  <c r="R796" i="3"/>
  <c r="P796" i="3"/>
  <c r="BI787" i="3"/>
  <c r="BH787" i="3"/>
  <c r="BG787" i="3"/>
  <c r="BF787" i="3"/>
  <c r="T787" i="3"/>
  <c r="R787" i="3"/>
  <c r="P787" i="3"/>
  <c r="BI780" i="3"/>
  <c r="BH780" i="3"/>
  <c r="BG780" i="3"/>
  <c r="BF780" i="3"/>
  <c r="T780" i="3"/>
  <c r="R780" i="3"/>
  <c r="P780" i="3"/>
  <c r="BI775" i="3"/>
  <c r="BH775" i="3"/>
  <c r="BG775" i="3"/>
  <c r="BF775" i="3"/>
  <c r="T775" i="3"/>
  <c r="R775" i="3"/>
  <c r="P775" i="3"/>
  <c r="BI771" i="3"/>
  <c r="BH771" i="3"/>
  <c r="BG771" i="3"/>
  <c r="BF771" i="3"/>
  <c r="T771" i="3"/>
  <c r="R771" i="3"/>
  <c r="P771" i="3"/>
  <c r="BI765" i="3"/>
  <c r="BH765" i="3"/>
  <c r="BG765" i="3"/>
  <c r="BF765" i="3"/>
  <c r="T765" i="3"/>
  <c r="R765" i="3"/>
  <c r="P765" i="3"/>
  <c r="BI746" i="3"/>
  <c r="BH746" i="3"/>
  <c r="BG746" i="3"/>
  <c r="BF746" i="3"/>
  <c r="T746" i="3"/>
  <c r="R746" i="3"/>
  <c r="P746" i="3"/>
  <c r="BI741" i="3"/>
  <c r="BH741" i="3"/>
  <c r="BG741" i="3"/>
  <c r="BF741" i="3"/>
  <c r="T741" i="3"/>
  <c r="R741" i="3"/>
  <c r="P741" i="3"/>
  <c r="BI736" i="3"/>
  <c r="BH736" i="3"/>
  <c r="BG736" i="3"/>
  <c r="BF736" i="3"/>
  <c r="T736" i="3"/>
  <c r="R736" i="3"/>
  <c r="P736" i="3"/>
  <c r="BI730" i="3"/>
  <c r="BH730" i="3"/>
  <c r="BG730" i="3"/>
  <c r="BF730" i="3"/>
  <c r="T730" i="3"/>
  <c r="R730" i="3"/>
  <c r="P730" i="3"/>
  <c r="BI725" i="3"/>
  <c r="BH725" i="3"/>
  <c r="BG725" i="3"/>
  <c r="BF725" i="3"/>
  <c r="T725" i="3"/>
  <c r="R725" i="3"/>
  <c r="P725" i="3"/>
  <c r="BI713" i="3"/>
  <c r="BH713" i="3"/>
  <c r="BG713" i="3"/>
  <c r="BF713" i="3"/>
  <c r="T713" i="3"/>
  <c r="R713" i="3"/>
  <c r="P713" i="3"/>
  <c r="BI695" i="3"/>
  <c r="BH695" i="3"/>
  <c r="BG695" i="3"/>
  <c r="BF695" i="3"/>
  <c r="T695" i="3"/>
  <c r="R695" i="3"/>
  <c r="P695" i="3"/>
  <c r="BI693" i="3"/>
  <c r="BH693" i="3"/>
  <c r="BG693" i="3"/>
  <c r="BF693" i="3"/>
  <c r="T693" i="3"/>
  <c r="R693" i="3"/>
  <c r="P693" i="3"/>
  <c r="BI688" i="3"/>
  <c r="BH688" i="3"/>
  <c r="BG688" i="3"/>
  <c r="BF688" i="3"/>
  <c r="T688" i="3"/>
  <c r="R688" i="3"/>
  <c r="P688" i="3"/>
  <c r="BI683" i="3"/>
  <c r="BH683" i="3"/>
  <c r="BG683" i="3"/>
  <c r="BF683" i="3"/>
  <c r="T683" i="3"/>
  <c r="R683" i="3"/>
  <c r="P683" i="3"/>
  <c r="BI675" i="3"/>
  <c r="BH675" i="3"/>
  <c r="BG675" i="3"/>
  <c r="BF675" i="3"/>
  <c r="T675" i="3"/>
  <c r="R675" i="3"/>
  <c r="P675" i="3"/>
  <c r="BI669" i="3"/>
  <c r="BH669" i="3"/>
  <c r="BG669" i="3"/>
  <c r="BF669" i="3"/>
  <c r="T669" i="3"/>
  <c r="R669" i="3"/>
  <c r="P669" i="3"/>
  <c r="BI655" i="3"/>
  <c r="BH655" i="3"/>
  <c r="BG655" i="3"/>
  <c r="BF655" i="3"/>
  <c r="T655" i="3"/>
  <c r="R655" i="3"/>
  <c r="P655" i="3"/>
  <c r="BI649" i="3"/>
  <c r="BH649" i="3"/>
  <c r="BG649" i="3"/>
  <c r="BF649" i="3"/>
  <c r="T649" i="3"/>
  <c r="R649" i="3"/>
  <c r="P649" i="3"/>
  <c r="BI643" i="3"/>
  <c r="BH643" i="3"/>
  <c r="BG643" i="3"/>
  <c r="BF643" i="3"/>
  <c r="T643" i="3"/>
  <c r="R643" i="3"/>
  <c r="P643" i="3"/>
  <c r="BI632" i="3"/>
  <c r="BH632" i="3"/>
  <c r="BG632" i="3"/>
  <c r="BF632" i="3"/>
  <c r="T632" i="3"/>
  <c r="R632" i="3"/>
  <c r="P632" i="3"/>
  <c r="BI629" i="3"/>
  <c r="BH629" i="3"/>
  <c r="BG629" i="3"/>
  <c r="BF629" i="3"/>
  <c r="T629" i="3"/>
  <c r="R629" i="3"/>
  <c r="P629" i="3"/>
  <c r="BI624" i="3"/>
  <c r="BH624" i="3"/>
  <c r="BG624" i="3"/>
  <c r="BF624" i="3"/>
  <c r="T624" i="3"/>
  <c r="R624" i="3"/>
  <c r="P624" i="3"/>
  <c r="BI619" i="3"/>
  <c r="BH619" i="3"/>
  <c r="BG619" i="3"/>
  <c r="BF619" i="3"/>
  <c r="T619" i="3"/>
  <c r="R619" i="3"/>
  <c r="P619" i="3"/>
  <c r="BI616" i="3"/>
  <c r="BH616" i="3"/>
  <c r="BG616" i="3"/>
  <c r="BF616" i="3"/>
  <c r="T616" i="3"/>
  <c r="R616" i="3"/>
  <c r="P616" i="3"/>
  <c r="BI614" i="3"/>
  <c r="BH614" i="3"/>
  <c r="BG614" i="3"/>
  <c r="BF614" i="3"/>
  <c r="T614" i="3"/>
  <c r="R614" i="3"/>
  <c r="P614" i="3"/>
  <c r="BI612" i="3"/>
  <c r="BH612" i="3"/>
  <c r="BG612" i="3"/>
  <c r="BF612" i="3"/>
  <c r="T612" i="3"/>
  <c r="R612" i="3"/>
  <c r="P612" i="3"/>
  <c r="BI610" i="3"/>
  <c r="BH610" i="3"/>
  <c r="BG610" i="3"/>
  <c r="BF610" i="3"/>
  <c r="T610" i="3"/>
  <c r="R610" i="3"/>
  <c r="P610" i="3"/>
  <c r="BI604" i="3"/>
  <c r="BH604" i="3"/>
  <c r="BG604" i="3"/>
  <c r="BF604" i="3"/>
  <c r="T604" i="3"/>
  <c r="R604" i="3"/>
  <c r="P604" i="3"/>
  <c r="BI599" i="3"/>
  <c r="BH599" i="3"/>
  <c r="BG599" i="3"/>
  <c r="BF599" i="3"/>
  <c r="T599" i="3"/>
  <c r="R599" i="3"/>
  <c r="P599" i="3"/>
  <c r="BI594" i="3"/>
  <c r="BH594" i="3"/>
  <c r="BG594" i="3"/>
  <c r="BF594" i="3"/>
  <c r="T594" i="3"/>
  <c r="R594" i="3"/>
  <c r="P594" i="3"/>
  <c r="BI589" i="3"/>
  <c r="BH589" i="3"/>
  <c r="BG589" i="3"/>
  <c r="BF589" i="3"/>
  <c r="T589" i="3"/>
  <c r="R589" i="3"/>
  <c r="P589" i="3"/>
  <c r="BI568" i="3"/>
  <c r="BH568" i="3"/>
  <c r="BG568" i="3"/>
  <c r="BF568" i="3"/>
  <c r="T568" i="3"/>
  <c r="R568" i="3"/>
  <c r="P568" i="3"/>
  <c r="BI564" i="3"/>
  <c r="BH564" i="3"/>
  <c r="BG564" i="3"/>
  <c r="BF564" i="3"/>
  <c r="T564" i="3"/>
  <c r="R564" i="3"/>
  <c r="P564" i="3"/>
  <c r="BI559" i="3"/>
  <c r="BH559" i="3"/>
  <c r="BG559" i="3"/>
  <c r="BF559" i="3"/>
  <c r="T559" i="3"/>
  <c r="R559" i="3"/>
  <c r="P559" i="3"/>
  <c r="BI555" i="3"/>
  <c r="BH555" i="3"/>
  <c r="BG555" i="3"/>
  <c r="BF555" i="3"/>
  <c r="T555" i="3"/>
  <c r="R555" i="3"/>
  <c r="P555" i="3"/>
  <c r="BI551" i="3"/>
  <c r="BH551" i="3"/>
  <c r="BG551" i="3"/>
  <c r="BF551" i="3"/>
  <c r="T551" i="3"/>
  <c r="R551" i="3"/>
  <c r="P551" i="3"/>
  <c r="BI541" i="3"/>
  <c r="BH541" i="3"/>
  <c r="BG541" i="3"/>
  <c r="BF541" i="3"/>
  <c r="T541" i="3"/>
  <c r="R541" i="3"/>
  <c r="P541" i="3"/>
  <c r="BI536" i="3"/>
  <c r="BH536" i="3"/>
  <c r="BG536" i="3"/>
  <c r="BF536" i="3"/>
  <c r="T536" i="3"/>
  <c r="R536" i="3"/>
  <c r="P536" i="3"/>
  <c r="BI532" i="3"/>
  <c r="BH532" i="3"/>
  <c r="BG532" i="3"/>
  <c r="BF532" i="3"/>
  <c r="T532" i="3"/>
  <c r="R532" i="3"/>
  <c r="P532" i="3"/>
  <c r="BI527" i="3"/>
  <c r="BH527" i="3"/>
  <c r="BG527" i="3"/>
  <c r="BF527" i="3"/>
  <c r="T527" i="3"/>
  <c r="R527" i="3"/>
  <c r="P527" i="3"/>
  <c r="BI523" i="3"/>
  <c r="BH523" i="3"/>
  <c r="BG523" i="3"/>
  <c r="BF523" i="3"/>
  <c r="T523" i="3"/>
  <c r="R523" i="3"/>
  <c r="P523" i="3"/>
  <c r="BI518" i="3"/>
  <c r="BH518" i="3"/>
  <c r="BG518" i="3"/>
  <c r="BF518" i="3"/>
  <c r="T518" i="3"/>
  <c r="R518" i="3"/>
  <c r="P518" i="3"/>
  <c r="BI512" i="3"/>
  <c r="BH512" i="3"/>
  <c r="BG512" i="3"/>
  <c r="BF512" i="3"/>
  <c r="T512" i="3"/>
  <c r="R512" i="3"/>
  <c r="P512" i="3"/>
  <c r="BI506" i="3"/>
  <c r="BH506" i="3"/>
  <c r="BG506" i="3"/>
  <c r="BF506" i="3"/>
  <c r="T506" i="3"/>
  <c r="R506" i="3"/>
  <c r="P506" i="3"/>
  <c r="BI499" i="3"/>
  <c r="BH499" i="3"/>
  <c r="BG499" i="3"/>
  <c r="BF499" i="3"/>
  <c r="T499" i="3"/>
  <c r="R499" i="3"/>
  <c r="P499" i="3"/>
  <c r="BI494" i="3"/>
  <c r="BH494" i="3"/>
  <c r="BG494" i="3"/>
  <c r="BF494" i="3"/>
  <c r="T494" i="3"/>
  <c r="R494" i="3"/>
  <c r="P494" i="3"/>
  <c r="BI489" i="3"/>
  <c r="BH489" i="3"/>
  <c r="BG489" i="3"/>
  <c r="BF489" i="3"/>
  <c r="T489" i="3"/>
  <c r="R489" i="3"/>
  <c r="P489" i="3"/>
  <c r="BI487" i="3"/>
  <c r="BH487" i="3"/>
  <c r="BG487" i="3"/>
  <c r="BF487" i="3"/>
  <c r="T487" i="3"/>
  <c r="R487" i="3"/>
  <c r="P487" i="3"/>
  <c r="BI482" i="3"/>
  <c r="BH482" i="3"/>
  <c r="BG482" i="3"/>
  <c r="BF482" i="3"/>
  <c r="T482" i="3"/>
  <c r="R482" i="3"/>
  <c r="P482" i="3"/>
  <c r="BI480" i="3"/>
  <c r="BH480" i="3"/>
  <c r="BG480" i="3"/>
  <c r="BF480" i="3"/>
  <c r="T480" i="3"/>
  <c r="R480" i="3"/>
  <c r="P480" i="3"/>
  <c r="BI467" i="3"/>
  <c r="BH467" i="3"/>
  <c r="BG467" i="3"/>
  <c r="BF467" i="3"/>
  <c r="T467" i="3"/>
  <c r="R467" i="3"/>
  <c r="P467" i="3"/>
  <c r="BI454" i="3"/>
  <c r="BH454" i="3"/>
  <c r="BG454" i="3"/>
  <c r="BF454" i="3"/>
  <c r="T454" i="3"/>
  <c r="R454" i="3"/>
  <c r="P454" i="3"/>
  <c r="BI452" i="3"/>
  <c r="BH452" i="3"/>
  <c r="BG452" i="3"/>
  <c r="BF452" i="3"/>
  <c r="T452" i="3"/>
  <c r="R452" i="3"/>
  <c r="P452" i="3"/>
  <c r="BI446" i="3"/>
  <c r="BH446" i="3"/>
  <c r="BG446" i="3"/>
  <c r="BF446" i="3"/>
  <c r="T446" i="3"/>
  <c r="R446" i="3"/>
  <c r="P446" i="3"/>
  <c r="BI439" i="3"/>
  <c r="BH439" i="3"/>
  <c r="BG439" i="3"/>
  <c r="BF439" i="3"/>
  <c r="T439" i="3"/>
  <c r="R439" i="3"/>
  <c r="P439" i="3"/>
  <c r="BI433" i="3"/>
  <c r="BH433" i="3"/>
  <c r="BG433" i="3"/>
  <c r="BF433" i="3"/>
  <c r="T433" i="3"/>
  <c r="R433" i="3"/>
  <c r="P433" i="3"/>
  <c r="BI428" i="3"/>
  <c r="BH428" i="3"/>
  <c r="BG428" i="3"/>
  <c r="BF428" i="3"/>
  <c r="T428" i="3"/>
  <c r="R428" i="3"/>
  <c r="P428" i="3"/>
  <c r="BI425" i="3"/>
  <c r="BH425" i="3"/>
  <c r="BG425" i="3"/>
  <c r="BF425" i="3"/>
  <c r="T425" i="3"/>
  <c r="R425" i="3"/>
  <c r="P425" i="3"/>
  <c r="BI419" i="3"/>
  <c r="BH419" i="3"/>
  <c r="BG419" i="3"/>
  <c r="BF419" i="3"/>
  <c r="T419" i="3"/>
  <c r="R419" i="3"/>
  <c r="P419" i="3"/>
  <c r="BI413" i="3"/>
  <c r="BH413" i="3"/>
  <c r="BG413" i="3"/>
  <c r="BF413" i="3"/>
  <c r="T413" i="3"/>
  <c r="R413" i="3"/>
  <c r="P413" i="3"/>
  <c r="BI405" i="3"/>
  <c r="BH405" i="3"/>
  <c r="BG405" i="3"/>
  <c r="BF405" i="3"/>
  <c r="T405" i="3"/>
  <c r="R405" i="3"/>
  <c r="P405" i="3"/>
  <c r="BI399" i="3"/>
  <c r="BH399" i="3"/>
  <c r="BG399" i="3"/>
  <c r="BF399" i="3"/>
  <c r="T399" i="3"/>
  <c r="R399" i="3"/>
  <c r="P399" i="3"/>
  <c r="BI393" i="3"/>
  <c r="BH393" i="3"/>
  <c r="BG393" i="3"/>
  <c r="BF393" i="3"/>
  <c r="T393" i="3"/>
  <c r="R393" i="3"/>
  <c r="P393" i="3"/>
  <c r="BI388" i="3"/>
  <c r="BH388" i="3"/>
  <c r="BG388" i="3"/>
  <c r="BF388" i="3"/>
  <c r="T388" i="3"/>
  <c r="R388" i="3"/>
  <c r="P388" i="3"/>
  <c r="BI381" i="3"/>
  <c r="BH381" i="3"/>
  <c r="BG381" i="3"/>
  <c r="BF381" i="3"/>
  <c r="T381" i="3"/>
  <c r="R381" i="3"/>
  <c r="P381" i="3"/>
  <c r="BI376" i="3"/>
  <c r="BH376" i="3"/>
  <c r="BG376" i="3"/>
  <c r="BF376" i="3"/>
  <c r="T376" i="3"/>
  <c r="R376" i="3"/>
  <c r="P376" i="3"/>
  <c r="BI374" i="3"/>
  <c r="BH374" i="3"/>
  <c r="BG374" i="3"/>
  <c r="BF374" i="3"/>
  <c r="T374" i="3"/>
  <c r="R374" i="3"/>
  <c r="P374" i="3"/>
  <c r="BI368" i="3"/>
  <c r="BH368" i="3"/>
  <c r="BG368" i="3"/>
  <c r="BF368" i="3"/>
  <c r="T368" i="3"/>
  <c r="R368" i="3"/>
  <c r="P368" i="3"/>
  <c r="BI363" i="3"/>
  <c r="BH363" i="3"/>
  <c r="BG363" i="3"/>
  <c r="BF363" i="3"/>
  <c r="T363" i="3"/>
  <c r="R363" i="3"/>
  <c r="P363" i="3"/>
  <c r="BI358" i="3"/>
  <c r="BH358" i="3"/>
  <c r="BG358" i="3"/>
  <c r="BF358" i="3"/>
  <c r="T358" i="3"/>
  <c r="R358" i="3"/>
  <c r="P358" i="3"/>
  <c r="BI353" i="3"/>
  <c r="BH353" i="3"/>
  <c r="BG353" i="3"/>
  <c r="BF353" i="3"/>
  <c r="T353" i="3"/>
  <c r="R353" i="3"/>
  <c r="P353" i="3"/>
  <c r="BI348" i="3"/>
  <c r="BH348" i="3"/>
  <c r="BG348" i="3"/>
  <c r="BF348" i="3"/>
  <c r="T348" i="3"/>
  <c r="R348" i="3"/>
  <c r="P348" i="3"/>
  <c r="BI339" i="3"/>
  <c r="BH339" i="3"/>
  <c r="BG339" i="3"/>
  <c r="BF339" i="3"/>
  <c r="T339" i="3"/>
  <c r="R339" i="3"/>
  <c r="P339" i="3"/>
  <c r="BI333" i="3"/>
  <c r="BH333" i="3"/>
  <c r="BG333" i="3"/>
  <c r="BF333" i="3"/>
  <c r="T333" i="3"/>
  <c r="R333" i="3"/>
  <c r="P333" i="3"/>
  <c r="BI327" i="3"/>
  <c r="BH327" i="3"/>
  <c r="BG327" i="3"/>
  <c r="BF327" i="3"/>
  <c r="T327" i="3"/>
  <c r="R327" i="3"/>
  <c r="P327" i="3"/>
  <c r="BI322" i="3"/>
  <c r="BH322" i="3"/>
  <c r="BG322" i="3"/>
  <c r="BF322" i="3"/>
  <c r="T322" i="3"/>
  <c r="R322" i="3"/>
  <c r="P322" i="3"/>
  <c r="BI314" i="3"/>
  <c r="BH314" i="3"/>
  <c r="BG314" i="3"/>
  <c r="BF314" i="3"/>
  <c r="T314" i="3"/>
  <c r="R314" i="3"/>
  <c r="P314" i="3"/>
  <c r="BI309" i="3"/>
  <c r="BH309" i="3"/>
  <c r="BG309" i="3"/>
  <c r="BF309" i="3"/>
  <c r="T309" i="3"/>
  <c r="R309" i="3"/>
  <c r="P309" i="3"/>
  <c r="BI304" i="3"/>
  <c r="BH304" i="3"/>
  <c r="BG304" i="3"/>
  <c r="BF304" i="3"/>
  <c r="T304" i="3"/>
  <c r="R304" i="3"/>
  <c r="P304" i="3"/>
  <c r="BI300" i="3"/>
  <c r="BH300" i="3"/>
  <c r="BG300" i="3"/>
  <c r="BF300" i="3"/>
  <c r="T300" i="3"/>
  <c r="R300" i="3"/>
  <c r="P300" i="3"/>
  <c r="BI295" i="3"/>
  <c r="BH295" i="3"/>
  <c r="BG295" i="3"/>
  <c r="BF295" i="3"/>
  <c r="T295" i="3"/>
  <c r="R295" i="3"/>
  <c r="P295" i="3"/>
  <c r="BI293" i="3"/>
  <c r="BH293" i="3"/>
  <c r="BG293" i="3"/>
  <c r="BF293" i="3"/>
  <c r="T293" i="3"/>
  <c r="R293" i="3"/>
  <c r="P293" i="3"/>
  <c r="BI288" i="3"/>
  <c r="BH288" i="3"/>
  <c r="BG288" i="3"/>
  <c r="BF288" i="3"/>
  <c r="T288" i="3"/>
  <c r="R288" i="3"/>
  <c r="P288" i="3"/>
  <c r="BI283" i="3"/>
  <c r="BH283" i="3"/>
  <c r="BG283" i="3"/>
  <c r="BF283" i="3"/>
  <c r="T283" i="3"/>
  <c r="R283" i="3"/>
  <c r="P283" i="3"/>
  <c r="BI276" i="3"/>
  <c r="BH276" i="3"/>
  <c r="BG276" i="3"/>
  <c r="BF276" i="3"/>
  <c r="T276" i="3"/>
  <c r="R276" i="3"/>
  <c r="P276" i="3"/>
  <c r="BI273" i="3"/>
  <c r="BH273" i="3"/>
  <c r="BG273" i="3"/>
  <c r="BF273" i="3"/>
  <c r="T273" i="3"/>
  <c r="R273" i="3"/>
  <c r="P273" i="3"/>
  <c r="BI270" i="3"/>
  <c r="BH270" i="3"/>
  <c r="BG270" i="3"/>
  <c r="BF270" i="3"/>
  <c r="T270" i="3"/>
  <c r="R270" i="3"/>
  <c r="P270" i="3"/>
  <c r="BI267" i="3"/>
  <c r="BH267" i="3"/>
  <c r="BG267" i="3"/>
  <c r="BF267" i="3"/>
  <c r="T267" i="3"/>
  <c r="R267" i="3"/>
  <c r="P267" i="3"/>
  <c r="BI265" i="3"/>
  <c r="BH265" i="3"/>
  <c r="BG265" i="3"/>
  <c r="BF265" i="3"/>
  <c r="T265" i="3"/>
  <c r="R265" i="3"/>
  <c r="P265" i="3"/>
  <c r="BI259" i="3"/>
  <c r="BH259" i="3"/>
  <c r="BG259" i="3"/>
  <c r="BF259" i="3"/>
  <c r="T259" i="3"/>
  <c r="R259" i="3"/>
  <c r="P259" i="3"/>
  <c r="BI246" i="3"/>
  <c r="BH246" i="3"/>
  <c r="BG246" i="3"/>
  <c r="BF246" i="3"/>
  <c r="T246" i="3"/>
  <c r="R246" i="3"/>
  <c r="P246" i="3"/>
  <c r="BI243" i="3"/>
  <c r="BH243" i="3"/>
  <c r="BG243" i="3"/>
  <c r="BF243" i="3"/>
  <c r="T243" i="3"/>
  <c r="R243" i="3"/>
  <c r="P243" i="3"/>
  <c r="BI241" i="3"/>
  <c r="BH241" i="3"/>
  <c r="BG241" i="3"/>
  <c r="BF241" i="3"/>
  <c r="T241" i="3"/>
  <c r="R241" i="3"/>
  <c r="P241" i="3"/>
  <c r="BI235" i="3"/>
  <c r="BH235" i="3"/>
  <c r="BG235" i="3"/>
  <c r="BF235" i="3"/>
  <c r="T235" i="3"/>
  <c r="R235" i="3"/>
  <c r="P235" i="3"/>
  <c r="BI232" i="3"/>
  <c r="BH232" i="3"/>
  <c r="BG232" i="3"/>
  <c r="BF232" i="3"/>
  <c r="T232" i="3"/>
  <c r="R232" i="3"/>
  <c r="P232" i="3"/>
  <c r="BI229" i="3"/>
  <c r="BH229" i="3"/>
  <c r="BG229" i="3"/>
  <c r="BF229" i="3"/>
  <c r="T229" i="3"/>
  <c r="R229" i="3"/>
  <c r="P229" i="3"/>
  <c r="BI224" i="3"/>
  <c r="BH224" i="3"/>
  <c r="BG224" i="3"/>
  <c r="BF224" i="3"/>
  <c r="T224" i="3"/>
  <c r="R224" i="3"/>
  <c r="P224" i="3"/>
  <c r="BI219" i="3"/>
  <c r="BH219" i="3"/>
  <c r="BG219" i="3"/>
  <c r="BF219" i="3"/>
  <c r="T219" i="3"/>
  <c r="R219" i="3"/>
  <c r="P219" i="3"/>
  <c r="BI208" i="3"/>
  <c r="BH208" i="3"/>
  <c r="BG208" i="3"/>
  <c r="BF208" i="3"/>
  <c r="T208" i="3"/>
  <c r="R208" i="3"/>
  <c r="P208" i="3"/>
  <c r="BI204" i="3"/>
  <c r="BH204" i="3"/>
  <c r="BG204" i="3"/>
  <c r="BF204" i="3"/>
  <c r="T204" i="3"/>
  <c r="R204" i="3"/>
  <c r="P204" i="3"/>
  <c r="BI197" i="3"/>
  <c r="BH197" i="3"/>
  <c r="BG197" i="3"/>
  <c r="BF197" i="3"/>
  <c r="T197" i="3"/>
  <c r="R197" i="3"/>
  <c r="P197" i="3"/>
  <c r="BI190" i="3"/>
  <c r="BH190" i="3"/>
  <c r="BG190" i="3"/>
  <c r="BF190" i="3"/>
  <c r="T190" i="3"/>
  <c r="R190" i="3"/>
  <c r="P190" i="3"/>
  <c r="BI185" i="3"/>
  <c r="BH185" i="3"/>
  <c r="BG185" i="3"/>
  <c r="BF185" i="3"/>
  <c r="T185" i="3"/>
  <c r="R185" i="3"/>
  <c r="P185" i="3"/>
  <c r="BI178" i="3"/>
  <c r="BH178" i="3"/>
  <c r="BG178" i="3"/>
  <c r="BF178" i="3"/>
  <c r="T178" i="3"/>
  <c r="R178" i="3"/>
  <c r="P178" i="3"/>
  <c r="BI164" i="3"/>
  <c r="BH164" i="3"/>
  <c r="BG164" i="3"/>
  <c r="BF164" i="3"/>
  <c r="T164" i="3"/>
  <c r="R164" i="3"/>
  <c r="P164" i="3"/>
  <c r="BI160" i="3"/>
  <c r="BH160" i="3"/>
  <c r="BG160" i="3"/>
  <c r="BF160" i="3"/>
  <c r="T160" i="3"/>
  <c r="R160" i="3"/>
  <c r="P160" i="3"/>
  <c r="BI155" i="3"/>
  <c r="BH155" i="3"/>
  <c r="BG155" i="3"/>
  <c r="BF155" i="3"/>
  <c r="T155" i="3"/>
  <c r="R155" i="3"/>
  <c r="P155" i="3"/>
  <c r="BI150" i="3"/>
  <c r="BH150" i="3"/>
  <c r="BG150" i="3"/>
  <c r="BF150" i="3"/>
  <c r="T150" i="3"/>
  <c r="R150" i="3"/>
  <c r="P150" i="3"/>
  <c r="BI145" i="3"/>
  <c r="BH145" i="3"/>
  <c r="BG145" i="3"/>
  <c r="BF145" i="3"/>
  <c r="T145" i="3"/>
  <c r="R145" i="3"/>
  <c r="P145" i="3"/>
  <c r="BI138" i="3"/>
  <c r="BH138" i="3"/>
  <c r="BG138" i="3"/>
  <c r="BF138" i="3"/>
  <c r="T138" i="3"/>
  <c r="R138" i="3"/>
  <c r="P138" i="3"/>
  <c r="BI133" i="3"/>
  <c r="BH133" i="3"/>
  <c r="BG133" i="3"/>
  <c r="BF133" i="3"/>
  <c r="T133" i="3"/>
  <c r="R133" i="3"/>
  <c r="P133" i="3"/>
  <c r="BI128" i="3"/>
  <c r="BH128" i="3"/>
  <c r="BG128" i="3"/>
  <c r="BF128" i="3"/>
  <c r="T128" i="3"/>
  <c r="R128" i="3"/>
  <c r="P128" i="3"/>
  <c r="BI123" i="3"/>
  <c r="BH123" i="3"/>
  <c r="BG123" i="3"/>
  <c r="BF123" i="3"/>
  <c r="T123" i="3"/>
  <c r="R123" i="3"/>
  <c r="P123" i="3"/>
  <c r="BI118" i="3"/>
  <c r="BH118" i="3"/>
  <c r="BG118" i="3"/>
  <c r="BF118" i="3"/>
  <c r="T118" i="3"/>
  <c r="R118" i="3"/>
  <c r="P118" i="3"/>
  <c r="BI113" i="3"/>
  <c r="BH113" i="3"/>
  <c r="BG113" i="3"/>
  <c r="BF113" i="3"/>
  <c r="T113" i="3"/>
  <c r="R113" i="3"/>
  <c r="P113" i="3"/>
  <c r="J106" i="3"/>
  <c r="F106" i="3"/>
  <c r="F104" i="3"/>
  <c r="E102" i="3"/>
  <c r="J54" i="3"/>
  <c r="F54" i="3"/>
  <c r="F52" i="3"/>
  <c r="E50" i="3"/>
  <c r="J24" i="3"/>
  <c r="E24" i="3"/>
  <c r="J107" i="3"/>
  <c r="J23" i="3"/>
  <c r="J18" i="3"/>
  <c r="E18" i="3"/>
  <c r="F107" i="3"/>
  <c r="J17" i="3"/>
  <c r="J12" i="3"/>
  <c r="J52" i="3"/>
  <c r="E7" i="3"/>
  <c r="E48" i="3"/>
  <c r="J37" i="2"/>
  <c r="J36" i="2"/>
  <c r="AY55" i="1"/>
  <c r="J35" i="2"/>
  <c r="AX55" i="1"/>
  <c r="BI111" i="2"/>
  <c r="BH111" i="2"/>
  <c r="BG111" i="2"/>
  <c r="BF111" i="2"/>
  <c r="T111" i="2"/>
  <c r="T110" i="2" s="1"/>
  <c r="R111" i="2"/>
  <c r="R110" i="2" s="1"/>
  <c r="P111" i="2"/>
  <c r="P110" i="2"/>
  <c r="BI107" i="2"/>
  <c r="BH107" i="2"/>
  <c r="BG107" i="2"/>
  <c r="BF107" i="2"/>
  <c r="T107" i="2"/>
  <c r="T106" i="2" s="1"/>
  <c r="R107" i="2"/>
  <c r="R106" i="2" s="1"/>
  <c r="P107" i="2"/>
  <c r="P106" i="2" s="1"/>
  <c r="BI104" i="2"/>
  <c r="BH104" i="2"/>
  <c r="BG104" i="2"/>
  <c r="BF104" i="2"/>
  <c r="T104" i="2"/>
  <c r="R104" i="2"/>
  <c r="P104" i="2"/>
  <c r="BI101" i="2"/>
  <c r="BH101" i="2"/>
  <c r="BG101" i="2"/>
  <c r="BF101" i="2"/>
  <c r="T101" i="2"/>
  <c r="R101" i="2"/>
  <c r="P101" i="2"/>
  <c r="BI97" i="2"/>
  <c r="BH97" i="2"/>
  <c r="BG97" i="2"/>
  <c r="BF97" i="2"/>
  <c r="T97" i="2"/>
  <c r="T96" i="2" s="1"/>
  <c r="R97" i="2"/>
  <c r="R96" i="2" s="1"/>
  <c r="P97" i="2"/>
  <c r="P96" i="2" s="1"/>
  <c r="BI94" i="2"/>
  <c r="BH94" i="2"/>
  <c r="BG94" i="2"/>
  <c r="BF94" i="2"/>
  <c r="T94" i="2"/>
  <c r="R94" i="2"/>
  <c r="P94" i="2"/>
  <c r="BI91" i="2"/>
  <c r="BH91" i="2"/>
  <c r="BG91" i="2"/>
  <c r="BF91" i="2"/>
  <c r="J34" i="2" s="1"/>
  <c r="T91" i="2"/>
  <c r="R91" i="2"/>
  <c r="P91" i="2"/>
  <c r="BI88" i="2"/>
  <c r="BH88" i="2"/>
  <c r="BG88" i="2"/>
  <c r="BF88" i="2"/>
  <c r="T88" i="2"/>
  <c r="R88" i="2"/>
  <c r="P88" i="2"/>
  <c r="J81" i="2"/>
  <c r="F81" i="2"/>
  <c r="F79" i="2"/>
  <c r="E77" i="2"/>
  <c r="J54" i="2"/>
  <c r="F54" i="2"/>
  <c r="F52" i="2"/>
  <c r="E50" i="2"/>
  <c r="J24" i="2"/>
  <c r="E24" i="2"/>
  <c r="J82" i="2" s="1"/>
  <c r="J23" i="2"/>
  <c r="J18" i="2"/>
  <c r="E18" i="2"/>
  <c r="F82" i="2" s="1"/>
  <c r="J17" i="2"/>
  <c r="J12" i="2"/>
  <c r="J79" i="2" s="1"/>
  <c r="E7" i="2"/>
  <c r="E48" i="2" s="1"/>
  <c r="L50" i="1"/>
  <c r="AM50" i="1"/>
  <c r="AM49" i="1"/>
  <c r="L49" i="1"/>
  <c r="AM47" i="1"/>
  <c r="L47" i="1"/>
  <c r="L45" i="1"/>
  <c r="L44" i="1"/>
  <c r="BK2351" i="3"/>
  <c r="J934" i="3"/>
  <c r="BK90" i="4"/>
  <c r="J96" i="5"/>
  <c r="J127" i="7"/>
  <c r="J216" i="7"/>
  <c r="J192" i="10"/>
  <c r="BK177" i="11"/>
  <c r="J261" i="12"/>
  <c r="J1031" i="3"/>
  <c r="J886" i="3"/>
  <c r="BK1180" i="3"/>
  <c r="J2351" i="3"/>
  <c r="J1889" i="3"/>
  <c r="J1729" i="3"/>
  <c r="J624" i="3"/>
  <c r="BK115" i="5"/>
  <c r="BK207" i="7"/>
  <c r="J191" i="7"/>
  <c r="J96" i="8"/>
  <c r="J194" i="10"/>
  <c r="J277" i="12"/>
  <c r="J226" i="12"/>
  <c r="BK771" i="3"/>
  <c r="BK1234" i="3"/>
  <c r="BK219" i="3"/>
  <c r="J1809" i="3"/>
  <c r="J1976" i="3"/>
  <c r="BK1624" i="3"/>
  <c r="J1001" i="3"/>
  <c r="J112" i="5"/>
  <c r="BK263" i="7"/>
  <c r="BK137" i="8"/>
  <c r="BK101" i="10"/>
  <c r="BK175" i="11"/>
  <c r="BK288" i="12"/>
  <c r="BK1729" i="3"/>
  <c r="J842" i="3"/>
  <c r="J1849" i="3"/>
  <c r="BK1832" i="3"/>
  <c r="BK1339" i="3"/>
  <c r="J178" i="3"/>
  <c r="BK103" i="5"/>
  <c r="BK125" i="7"/>
  <c r="BK271" i="7"/>
  <c r="BK162" i="9"/>
  <c r="BK193" i="10"/>
  <c r="BK249" i="12"/>
  <c r="BK257" i="12"/>
  <c r="BK1128" i="3"/>
  <c r="J1347" i="3"/>
  <c r="BK2245" i="3"/>
  <c r="BK1200" i="3"/>
  <c r="J1712" i="3"/>
  <c r="BK599" i="3"/>
  <c r="BK118" i="4"/>
  <c r="J255" i="7"/>
  <c r="BK225" i="7"/>
  <c r="BK124" i="8"/>
  <c r="BK194" i="10"/>
  <c r="J142" i="12"/>
  <c r="J172" i="12"/>
  <c r="BK1374" i="3"/>
  <c r="J725" i="3"/>
  <c r="J1180" i="3"/>
  <c r="J1493" i="3"/>
  <c r="J1754" i="3"/>
  <c r="BK1052" i="3"/>
  <c r="BK551" i="3"/>
  <c r="BK99" i="5"/>
  <c r="BK176" i="7"/>
  <c r="J217" i="7"/>
  <c r="J171" i="9"/>
  <c r="J187" i="10"/>
  <c r="BK165" i="12"/>
  <c r="BK284" i="12"/>
  <c r="J1490" i="3"/>
  <c r="BK1297" i="3"/>
  <c r="BK1464" i="3"/>
  <c r="J1394" i="3"/>
  <c r="BK1777" i="3"/>
  <c r="J862" i="3"/>
  <c r="BK541" i="3"/>
  <c r="J138" i="4"/>
  <c r="BK215" i="7"/>
  <c r="J221" i="7"/>
  <c r="BK150" i="10"/>
  <c r="BK165" i="11"/>
  <c r="J263" i="12"/>
  <c r="BK1347" i="3"/>
  <c r="J433" i="3"/>
  <c r="J559" i="3"/>
  <c r="BK1862" i="3"/>
  <c r="J339" i="3"/>
  <c r="BK2029" i="3"/>
  <c r="J96" i="4"/>
  <c r="BK152" i="7"/>
  <c r="BK214" i="7"/>
  <c r="BK126" i="8"/>
  <c r="BK104" i="9"/>
  <c r="J100" i="11"/>
  <c r="J241" i="12"/>
  <c r="J1071" i="3"/>
  <c r="BK348" i="3"/>
  <c r="BK872" i="3"/>
  <c r="J499" i="3"/>
  <c r="BK2012" i="3"/>
  <c r="J1982" i="3"/>
  <c r="BK1712" i="3"/>
  <c r="J1769" i="3"/>
  <c r="BK130" i="4"/>
  <c r="BK116" i="4"/>
  <c r="J132" i="5"/>
  <c r="J184" i="7"/>
  <c r="BK237" i="7"/>
  <c r="J137" i="8"/>
  <c r="BK171" i="9"/>
  <c r="BK158" i="10"/>
  <c r="BK256" i="12"/>
  <c r="J1330" i="3"/>
  <c r="J836" i="3"/>
  <c r="BK1205" i="3"/>
  <c r="BK1787" i="3"/>
  <c r="J1834" i="3"/>
  <c r="BK1758" i="3"/>
  <c r="J996" i="3"/>
  <c r="J94" i="5"/>
  <c r="J233" i="7"/>
  <c r="BK119" i="8"/>
  <c r="J172" i="10"/>
  <c r="BK167" i="11"/>
  <c r="J224" i="12"/>
  <c r="J1152" i="3"/>
  <c r="BK197" i="3"/>
  <c r="BK822" i="3"/>
  <c r="BK1408" i="3"/>
  <c r="BK309" i="3"/>
  <c r="BK967" i="3"/>
  <c r="J108" i="4"/>
  <c r="BK92" i="6"/>
  <c r="J118" i="7"/>
  <c r="BK139" i="8"/>
  <c r="J146" i="11"/>
  <c r="J287" i="12"/>
  <c r="J376" i="3"/>
  <c r="BK881" i="3"/>
  <c r="BK1802" i="3"/>
  <c r="BK1405" i="3"/>
  <c r="BK419" i="3"/>
  <c r="BK122" i="4"/>
  <c r="J91" i="6"/>
  <c r="BK267" i="7"/>
  <c r="BK124" i="7"/>
  <c r="J133" i="8"/>
  <c r="J141" i="11"/>
  <c r="BK123" i="12"/>
  <c r="J219" i="3"/>
  <c r="J599" i="3"/>
  <c r="J1073" i="3"/>
  <c r="BK688" i="3"/>
  <c r="J1882" i="3"/>
  <c r="BK270" i="3"/>
  <c r="J164" i="4"/>
  <c r="J117" i="7"/>
  <c r="J224" i="7"/>
  <c r="J103" i="8"/>
  <c r="BK148" i="10"/>
  <c r="BK165" i="10"/>
  <c r="J248" i="12"/>
  <c r="BK290" i="12"/>
  <c r="J1249" i="3"/>
  <c r="J1557" i="3"/>
  <c r="J358" i="3"/>
  <c r="J1618" i="3"/>
  <c r="BK1440" i="3"/>
  <c r="J1816" i="3"/>
  <c r="J1787" i="3"/>
  <c r="J118" i="5"/>
  <c r="BK201" i="7"/>
  <c r="J242" i="7"/>
  <c r="J95" i="10"/>
  <c r="J185" i="11"/>
  <c r="J288" i="12"/>
  <c r="J276" i="3"/>
  <c r="J1649" i="3"/>
  <c r="BK1274" i="3"/>
  <c r="J808" i="3"/>
  <c r="J1336" i="3"/>
  <c r="BK433" i="3"/>
  <c r="J88" i="4"/>
  <c r="J100" i="6"/>
  <c r="J125" i="7"/>
  <c r="BK121" i="7"/>
  <c r="BK152" i="9"/>
  <c r="J171" i="10"/>
  <c r="BK269" i="12"/>
  <c r="BK248" i="12"/>
  <c r="J1398" i="3"/>
  <c r="J363" i="3"/>
  <c r="J1624" i="3"/>
  <c r="J1752" i="3"/>
  <c r="BK890" i="3"/>
  <c r="BK146" i="4"/>
  <c r="J214" i="7"/>
  <c r="BK211" i="7"/>
  <c r="J116" i="8"/>
  <c r="J188" i="10"/>
  <c r="J115" i="12"/>
  <c r="J101" i="2"/>
  <c r="BK874" i="3"/>
  <c r="J265" i="3"/>
  <c r="BK2117" i="3"/>
  <c r="J2041" i="3"/>
  <c r="J2017" i="3"/>
  <c r="J1501" i="3"/>
  <c r="J154" i="4"/>
  <c r="J105" i="6"/>
  <c r="BK117" i="7"/>
  <c r="J125" i="8"/>
  <c r="J182" i="10"/>
  <c r="BK96" i="11"/>
  <c r="J260" i="12"/>
  <c r="BK283" i="3"/>
  <c r="J984" i="3"/>
  <c r="BK1024" i="3"/>
  <c r="J1041" i="3"/>
  <c r="J874" i="3"/>
  <c r="J1756" i="3"/>
  <c r="J112" i="4"/>
  <c r="J273" i="7"/>
  <c r="J205" i="7"/>
  <c r="BK96" i="8"/>
  <c r="J160" i="10"/>
  <c r="J185" i="12"/>
  <c r="BK1349" i="3"/>
  <c r="J541" i="3"/>
  <c r="J368" i="3"/>
  <c r="J1839" i="3"/>
  <c r="BK1635" i="3"/>
  <c r="BK604" i="3"/>
  <c r="J90" i="4"/>
  <c r="J108" i="5"/>
  <c r="BK186" i="7"/>
  <c r="J119" i="8"/>
  <c r="BK162" i="10"/>
  <c r="J180" i="10"/>
  <c r="BK250" i="12"/>
  <c r="AS58" i="1"/>
  <c r="BK288" i="3"/>
  <c r="J619" i="3"/>
  <c r="J1160" i="3"/>
  <c r="BK1244" i="3"/>
  <c r="J527" i="3"/>
  <c r="J92" i="5"/>
  <c r="J256" i="7"/>
  <c r="BK128" i="7"/>
  <c r="J126" i="8"/>
  <c r="BK112" i="9"/>
  <c r="J168" i="11"/>
  <c r="BK243" i="12"/>
  <c r="J1440" i="3"/>
  <c r="BK512" i="3"/>
  <c r="J1313" i="3"/>
  <c r="BK1854" i="3"/>
  <c r="J1696" i="3"/>
  <c r="BK629" i="3"/>
  <c r="J1939" i="3"/>
  <c r="J267" i="3"/>
  <c r="BK108" i="4"/>
  <c r="BK131" i="5"/>
  <c r="J266" i="7"/>
  <c r="BK195" i="7"/>
  <c r="BK148" i="7"/>
  <c r="BK140" i="9"/>
  <c r="J165" i="11"/>
  <c r="BK260" i="12"/>
  <c r="BK327" i="3"/>
  <c r="J1358" i="3"/>
  <c r="J1877" i="3"/>
  <c r="J2076" i="3"/>
  <c r="BK1976" i="3"/>
  <c r="BK265" i="3"/>
  <c r="J130" i="5"/>
  <c r="J146" i="7"/>
  <c r="J211" i="7"/>
  <c r="BK104" i="8"/>
  <c r="J114" i="9"/>
  <c r="J133" i="11"/>
  <c r="J104" i="2"/>
  <c r="BK979" i="3"/>
  <c r="BK487" i="3"/>
  <c r="BK1735" i="3"/>
  <c r="J1719" i="3"/>
  <c r="BK333" i="3"/>
  <c r="J162" i="4"/>
  <c r="BK95" i="6"/>
  <c r="J193" i="7"/>
  <c r="J135" i="8"/>
  <c r="BK147" i="10"/>
  <c r="J290" i="12"/>
  <c r="BK376" i="3"/>
  <c r="J890" i="3"/>
  <c r="J1603" i="3"/>
  <c r="BK1249" i="3"/>
  <c r="J2079" i="3"/>
  <c r="BK2210" i="3"/>
  <c r="J117" i="5"/>
  <c r="J228" i="7"/>
  <c r="J207" i="7"/>
  <c r="J136" i="7"/>
  <c r="BK160" i="10"/>
  <c r="BK127" i="11"/>
  <c r="J210" i="12"/>
  <c r="BK1197" i="3"/>
  <c r="BK339" i="3"/>
  <c r="BK358" i="3"/>
  <c r="J204" i="3"/>
  <c r="J730" i="3"/>
  <c r="BK300" i="3"/>
  <c r="J1058" i="3"/>
  <c r="BK121" i="5"/>
  <c r="J244" i="7"/>
  <c r="BK122" i="7"/>
  <c r="BK100" i="9"/>
  <c r="BK159" i="10"/>
  <c r="BK113" i="11"/>
  <c r="J292" i="12"/>
  <c r="J1405" i="3"/>
  <c r="BK273" i="3"/>
  <c r="J850" i="3"/>
  <c r="BK160" i="3"/>
  <c r="J1459" i="3"/>
  <c r="BK1898" i="3"/>
  <c r="BK624" i="3"/>
  <c r="BK452" i="3"/>
  <c r="BK101" i="6"/>
  <c r="J243" i="7"/>
  <c r="BK142" i="8"/>
  <c r="J164" i="10"/>
  <c r="BK268" i="12"/>
  <c r="J259" i="12"/>
  <c r="J1067" i="3"/>
  <c r="J506" i="3"/>
  <c r="BK1216" i="3"/>
  <c r="J2100" i="3"/>
  <c r="J1310" i="3"/>
  <c r="BK92" i="4"/>
  <c r="BK240" i="7"/>
  <c r="J293" i="7"/>
  <c r="BK118" i="8"/>
  <c r="BK164" i="10"/>
  <c r="J127" i="12"/>
  <c r="BK94" i="2"/>
  <c r="J822" i="3"/>
  <c r="J1307" i="3"/>
  <c r="J1785" i="3"/>
  <c r="J1534" i="3"/>
  <c r="BK1642" i="3"/>
  <c r="BK780" i="3"/>
  <c r="J128" i="4"/>
  <c r="J94" i="6"/>
  <c r="J209" i="7"/>
  <c r="BK282" i="7"/>
  <c r="J158" i="10"/>
  <c r="J132" i="12"/>
  <c r="J107" i="2"/>
  <c r="BK293" i="3"/>
  <c r="BK902" i="3"/>
  <c r="BK1369" i="3"/>
  <c r="J816" i="3"/>
  <c r="J197" i="3"/>
  <c r="J1168" i="3"/>
  <c r="BK142" i="4"/>
  <c r="J114" i="5"/>
  <c r="J195" i="7"/>
  <c r="BK233" i="7"/>
  <c r="BK141" i="8"/>
  <c r="J121" i="10"/>
  <c r="BK162" i="11"/>
  <c r="BK287" i="12"/>
  <c r="J454" i="3"/>
  <c r="BK1076" i="3"/>
  <c r="J2140" i="3"/>
  <c r="BK1254" i="3"/>
  <c r="J765" i="3"/>
  <c r="J82" i="4"/>
  <c r="BK218" i="7"/>
  <c r="BK286" i="7"/>
  <c r="BK123" i="8"/>
  <c r="J136" i="9"/>
  <c r="J151" i="11"/>
  <c r="BK230" i="12"/>
  <c r="BK388" i="3"/>
  <c r="BK896" i="3"/>
  <c r="BK2224" i="3"/>
  <c r="BK1870" i="3"/>
  <c r="BK1080" i="3"/>
  <c r="J419" i="3"/>
  <c r="J101" i="5"/>
  <c r="J120" i="7"/>
  <c r="BK156" i="7"/>
  <c r="BK106" i="8"/>
  <c r="J164" i="9"/>
  <c r="J108" i="11"/>
  <c r="BK119" i="12"/>
  <c r="BK353" i="3"/>
  <c r="J243" i="3"/>
  <c r="J780" i="3"/>
  <c r="BK1189" i="3"/>
  <c r="BK1877" i="3"/>
  <c r="BK1371" i="3"/>
  <c r="BK110" i="5"/>
  <c r="J230" i="7"/>
  <c r="J152" i="7"/>
  <c r="J97" i="10"/>
  <c r="J170" i="11"/>
  <c r="J293" i="12"/>
  <c r="J304" i="3"/>
  <c r="J1661" i="3"/>
  <c r="BK1260" i="3"/>
  <c r="J1707" i="3"/>
  <c r="BK1847" i="3"/>
  <c r="BK1001" i="3"/>
  <c r="BK2164" i="3"/>
  <c r="J868" i="3"/>
  <c r="BK114" i="4"/>
  <c r="J126" i="5"/>
  <c r="BK95" i="5"/>
  <c r="J148" i="7"/>
  <c r="BK118" i="7"/>
  <c r="BK265" i="7"/>
  <c r="BK122" i="8"/>
  <c r="BK146" i="11"/>
  <c r="J216" i="12"/>
  <c r="BK91" i="2"/>
  <c r="J1506" i="3"/>
  <c r="J1192" i="3"/>
  <c r="J164" i="3"/>
  <c r="J2193" i="3"/>
  <c r="BK2296" i="3"/>
  <c r="J1128" i="3"/>
  <c r="BK84" i="4"/>
  <c r="J101" i="6"/>
  <c r="J171" i="7"/>
  <c r="J178" i="7"/>
  <c r="J100" i="9"/>
  <c r="J246" i="12"/>
  <c r="J284" i="12"/>
  <c r="BK802" i="3"/>
  <c r="J1512" i="3"/>
  <c r="J288" i="3"/>
  <c r="BK155" i="3"/>
  <c r="J1480" i="3"/>
  <c r="BK1756" i="3"/>
  <c r="J614" i="3"/>
  <c r="BK100" i="4"/>
  <c r="BK97" i="6"/>
  <c r="BK293" i="7"/>
  <c r="J253" i="7"/>
  <c r="J98" i="9"/>
  <c r="J127" i="11"/>
  <c r="BK170" i="12"/>
  <c r="J902" i="3"/>
  <c r="BK1531" i="3"/>
  <c r="BK243" i="3"/>
  <c r="J1903" i="3"/>
  <c r="BK1654" i="3"/>
  <c r="J1239" i="3"/>
  <c r="J155" i="3"/>
  <c r="J146" i="4"/>
  <c r="BK230" i="7"/>
  <c r="J173" i="7"/>
  <c r="J263" i="7"/>
  <c r="J136" i="8"/>
  <c r="J123" i="11"/>
  <c r="J208" i="12"/>
  <c r="J1597" i="3"/>
  <c r="J1216" i="3"/>
  <c r="J1122" i="3"/>
  <c r="J1197" i="3"/>
  <c r="BK1691" i="3"/>
  <c r="BK816" i="3"/>
  <c r="BK104" i="4"/>
  <c r="BK98" i="6"/>
  <c r="BK283" i="7"/>
  <c r="J123" i="8"/>
  <c r="BK176" i="9"/>
  <c r="BK158" i="11"/>
  <c r="BK237" i="12"/>
  <c r="J94" i="2"/>
  <c r="J428" i="3"/>
  <c r="BK1300" i="3"/>
  <c r="BK1328" i="3"/>
  <c r="BK2120" i="3"/>
  <c r="BK1147" i="3"/>
  <c r="J142" i="4"/>
  <c r="J176" i="7"/>
  <c r="J185" i="7"/>
  <c r="BK133" i="8"/>
  <c r="J190" i="10"/>
  <c r="J103" i="12"/>
  <c r="J245" i="12"/>
  <c r="BK1310" i="3"/>
  <c r="J1688" i="3"/>
  <c r="J2158" i="3"/>
  <c r="BK2087" i="3"/>
  <c r="J1046" i="3"/>
  <c r="BK134" i="4"/>
  <c r="J201" i="7"/>
  <c r="J219" i="7"/>
  <c r="BK116" i="8"/>
  <c r="BK167" i="10"/>
  <c r="BK197" i="12"/>
  <c r="BK1603" i="3"/>
  <c r="BK393" i="3"/>
  <c r="J939" i="3"/>
  <c r="BK616" i="3"/>
  <c r="J1363" i="3"/>
  <c r="BK1809" i="3"/>
  <c r="J518" i="3"/>
  <c r="J131" i="5"/>
  <c r="J203" i="7"/>
  <c r="J122" i="7"/>
  <c r="J112" i="9"/>
  <c r="J253" i="12"/>
  <c r="J262" i="12"/>
  <c r="BK185" i="3"/>
  <c r="BK1534" i="3"/>
  <c r="J833" i="3"/>
  <c r="J1642" i="3"/>
  <c r="BK1821" i="3"/>
  <c r="BK1707" i="3"/>
  <c r="BK1839" i="3"/>
  <c r="BK156" i="4"/>
  <c r="BK264" i="7"/>
  <c r="BK178" i="7"/>
  <c r="BK149" i="9"/>
  <c r="BK119" i="11"/>
  <c r="J111" i="2"/>
  <c r="J1341" i="3"/>
  <c r="J467" i="3"/>
  <c r="BK1841" i="3"/>
  <c r="BK2207" i="3"/>
  <c r="J2038" i="3"/>
  <c r="J156" i="4"/>
  <c r="J104" i="6"/>
  <c r="BK222" i="7"/>
  <c r="J280" i="7"/>
  <c r="BK115" i="8"/>
  <c r="J101" i="10"/>
  <c r="BK104" i="5"/>
  <c r="J222" i="7"/>
  <c r="J94" i="9"/>
  <c r="J138" i="12"/>
  <c r="BK1358" i="3"/>
  <c r="J713" i="3"/>
  <c r="J979" i="3"/>
  <c r="J1207" i="3"/>
  <c r="BK363" i="3"/>
  <c r="J2177" i="3"/>
  <c r="J160" i="4"/>
  <c r="J97" i="6"/>
  <c r="BK209" i="7"/>
  <c r="BK239" i="7"/>
  <c r="BK108" i="9"/>
  <c r="BK142" i="10"/>
  <c r="BK263" i="12"/>
  <c r="BK1506" i="3"/>
  <c r="BK1291" i="3"/>
  <c r="J1666" i="3"/>
  <c r="J872" i="3"/>
  <c r="J693" i="3"/>
  <c r="BK1490" i="3"/>
  <c r="BK1451" i="3"/>
  <c r="BK82" i="4"/>
  <c r="BK173" i="7"/>
  <c r="BK242" i="7"/>
  <c r="J140" i="8"/>
  <c r="J167" i="9"/>
  <c r="J250" i="12"/>
  <c r="BK212" i="12"/>
  <c r="BK934" i="3"/>
  <c r="J353" i="3"/>
  <c r="J480" i="3"/>
  <c r="J123" i="3"/>
  <c r="J232" i="3"/>
  <c r="J1758" i="3"/>
  <c r="BK117" i="5"/>
  <c r="BK255" i="7"/>
  <c r="J168" i="7"/>
  <c r="BK102" i="8"/>
  <c r="BK109" i="12"/>
  <c r="J688" i="3"/>
  <c r="J1528" i="3"/>
  <c r="BK811" i="3"/>
  <c r="BK480" i="3"/>
  <c r="BK1834" i="3"/>
  <c r="BK2038" i="3"/>
  <c r="BK1580" i="3"/>
  <c r="BK160" i="4"/>
  <c r="J92" i="6"/>
  <c r="BK261" i="7"/>
  <c r="BK174" i="7"/>
  <c r="BK136" i="8"/>
  <c r="BK169" i="9"/>
  <c r="J115" i="11"/>
  <c r="BK115" i="12"/>
  <c r="J152" i="12"/>
  <c r="BK833" i="3"/>
  <c r="BK368" i="3"/>
  <c r="BK886" i="3"/>
  <c r="BK1769" i="3"/>
  <c r="J1795" i="3"/>
  <c r="J1376" i="3"/>
  <c r="BK1659" i="3"/>
  <c r="J136" i="4"/>
  <c r="J175" i="7"/>
  <c r="J278" i="7"/>
  <c r="BK111" i="8"/>
  <c r="J185" i="10"/>
  <c r="J164" i="11"/>
  <c r="J233" i="12"/>
  <c r="BK1019" i="3"/>
  <c r="BK118" i="3"/>
  <c r="BK1013" i="3"/>
  <c r="BK1886" i="3"/>
  <c r="BK1701" i="3"/>
  <c r="J1764" i="3"/>
  <c r="J616" i="3"/>
  <c r="J114" i="4"/>
  <c r="BK168" i="7"/>
  <c r="J251" i="7"/>
  <c r="BK114" i="8"/>
  <c r="J162" i="10"/>
  <c r="J175" i="11"/>
  <c r="BK267" i="12"/>
  <c r="J309" i="3"/>
  <c r="BK113" i="3"/>
  <c r="J2029" i="3"/>
  <c r="J1914" i="3"/>
  <c r="J2105" i="3"/>
  <c r="BK1719" i="3"/>
  <c r="BK148" i="4"/>
  <c r="J248" i="7"/>
  <c r="J132" i="7"/>
  <c r="BK118" i="9"/>
  <c r="J187" i="11"/>
  <c r="BK225" i="12"/>
  <c r="BK1525" i="3"/>
  <c r="J629" i="3"/>
  <c r="J295" i="3"/>
  <c r="BK2167" i="3"/>
  <c r="BK1058" i="3"/>
  <c r="BK110" i="4"/>
  <c r="BK98" i="5"/>
  <c r="BK167" i="7"/>
  <c r="J118" i="8"/>
  <c r="J96" i="9"/>
  <c r="J161" i="11"/>
  <c r="J270" i="12"/>
  <c r="BK1607" i="3"/>
  <c r="BK1100" i="3"/>
  <c r="BK2041" i="3"/>
  <c r="BK2161" i="3"/>
  <c r="BK1477" i="3"/>
  <c r="BK1171" i="3"/>
  <c r="J95" i="5"/>
  <c r="BK191" i="7"/>
  <c r="J172" i="7"/>
  <c r="J140" i="9"/>
  <c r="J153" i="11"/>
  <c r="BK270" i="12"/>
  <c r="J97" i="2"/>
  <c r="J1426" i="3"/>
  <c r="J405" i="3"/>
  <c r="BK128" i="3"/>
  <c r="BK1067" i="3"/>
  <c r="J246" i="3"/>
  <c r="BK405" i="3"/>
  <c r="BK128" i="4"/>
  <c r="BK119" i="5"/>
  <c r="J241" i="7"/>
  <c r="J141" i="8"/>
  <c r="BK96" i="9"/>
  <c r="J148" i="10"/>
  <c r="J264" i="12"/>
  <c r="J275" i="12"/>
  <c r="J1369" i="3"/>
  <c r="J1274" i="3"/>
  <c r="BK2090" i="3"/>
  <c r="J1884" i="3"/>
  <c r="J1992" i="3"/>
  <c r="J589" i="3"/>
  <c r="J133" i="5"/>
  <c r="BK199" i="7"/>
  <c r="BK187" i="7"/>
  <c r="J254" i="7"/>
  <c r="J126" i="9"/>
  <c r="J153" i="10"/>
  <c r="J109" i="12"/>
  <c r="BK174" i="12"/>
  <c r="BK1666" i="3"/>
  <c r="J736" i="3"/>
  <c r="BK693" i="3"/>
  <c r="BK2185" i="3"/>
  <c r="J1775" i="3"/>
  <c r="BK189" i="7"/>
  <c r="BK250" i="7"/>
  <c r="BK145" i="9"/>
  <c r="J182" i="11"/>
  <c r="BK1679" i="3"/>
  <c r="J1069" i="3"/>
  <c r="BK1671" i="3"/>
  <c r="J2069" i="3"/>
  <c r="J1445" i="3"/>
  <c r="BK923" i="3"/>
  <c r="J122" i="4"/>
  <c r="BK181" i="7"/>
  <c r="BK295" i="7"/>
  <c r="BK220" i="7"/>
  <c r="BK120" i="8"/>
  <c r="BK163" i="10"/>
  <c r="BK164" i="11"/>
  <c r="BK255" i="12"/>
  <c r="J1322" i="3"/>
  <c r="BK1341" i="3"/>
  <c r="J1520" i="3"/>
  <c r="BK2233" i="3"/>
  <c r="BK454" i="3"/>
  <c r="BK1914" i="3"/>
  <c r="BK489" i="3"/>
  <c r="J119" i="5"/>
  <c r="J129" i="7"/>
  <c r="J130" i="7"/>
  <c r="J159" i="9"/>
  <c r="J255" i="12"/>
  <c r="J202" i="12"/>
  <c r="BK1615" i="3"/>
  <c r="BK1286" i="3"/>
  <c r="BK713" i="3"/>
  <c r="BK1062" i="3"/>
  <c r="J2221" i="3"/>
  <c r="BK88" i="4"/>
  <c r="J95" i="6"/>
  <c r="BK154" i="7"/>
  <c r="J186" i="7"/>
  <c r="J36" i="9"/>
  <c r="BK1597" i="3"/>
  <c r="J452" i="3"/>
  <c r="J133" i="3"/>
  <c r="BK2017" i="3"/>
  <c r="J1793" i="3"/>
  <c r="BK1138" i="3"/>
  <c r="J314" i="3"/>
  <c r="BK114" i="5"/>
  <c r="BK217" i="7"/>
  <c r="BK120" i="7"/>
  <c r="J139" i="8"/>
  <c r="BK125" i="10"/>
  <c r="BK227" i="12"/>
  <c r="J811" i="3"/>
  <c r="BK425" i="3"/>
  <c r="BK1281" i="3"/>
  <c r="BK2062" i="3"/>
  <c r="BK2314" i="3"/>
  <c r="BK2158" i="3"/>
  <c r="BK1933" i="3"/>
  <c r="J134" i="5"/>
  <c r="J283" i="7"/>
  <c r="J264" i="7"/>
  <c r="J131" i="8"/>
  <c r="BK173" i="9"/>
  <c r="J184" i="11"/>
  <c r="J229" i="12"/>
  <c r="J1607" i="3"/>
  <c r="J960" i="3"/>
  <c r="J1388" i="3"/>
  <c r="J1525" i="3"/>
  <c r="BK2342" i="3"/>
  <c r="BK1864" i="3"/>
  <c r="BK140" i="4"/>
  <c r="J110" i="5"/>
  <c r="J279" i="7"/>
  <c r="BK98" i="9"/>
  <c r="BK94" i="11"/>
  <c r="J181" i="12"/>
  <c r="BK1069" i="3"/>
  <c r="BK845" i="3"/>
  <c r="J413" i="3"/>
  <c r="BK1192" i="3"/>
  <c r="BK855" i="3"/>
  <c r="J229" i="3"/>
  <c r="BK120" i="4"/>
  <c r="J98" i="5"/>
  <c r="BK251" i="7"/>
  <c r="J292" i="7"/>
  <c r="BK101" i="8"/>
  <c r="J115" i="10"/>
  <c r="J179" i="11"/>
  <c r="J243" i="12"/>
  <c r="J1060" i="3"/>
  <c r="BK1589" i="3"/>
  <c r="BK649" i="3"/>
  <c r="J1304" i="3"/>
  <c r="J1464" i="3"/>
  <c r="J675" i="3"/>
  <c r="BK2150" i="3"/>
  <c r="J348" i="3"/>
  <c r="J103" i="5"/>
  <c r="BK244" i="7"/>
  <c r="BK223" i="7"/>
  <c r="BK138" i="8"/>
  <c r="J193" i="10"/>
  <c r="J170" i="12"/>
  <c r="J796" i="3"/>
  <c r="J1374" i="3"/>
  <c r="J1451" i="3"/>
  <c r="BK235" i="3"/>
  <c r="BK1982" i="3"/>
  <c r="BK1903" i="3"/>
  <c r="BK1872" i="3"/>
  <c r="BK102" i="4"/>
  <c r="J104" i="5"/>
  <c r="J271" i="7"/>
  <c r="J142" i="8"/>
  <c r="BK180" i="10"/>
  <c r="BK153" i="11"/>
  <c r="BK293" i="12"/>
  <c r="BK97" i="2"/>
  <c r="J1107" i="3"/>
  <c r="BK619" i="3"/>
  <c r="BK150" i="3"/>
  <c r="J1567" i="3"/>
  <c r="BK836" i="3"/>
  <c r="J1691" i="3"/>
  <c r="J1286" i="3"/>
  <c r="J128" i="5"/>
  <c r="J295" i="7"/>
  <c r="BK266" i="7"/>
  <c r="J101" i="8"/>
  <c r="J159" i="11"/>
  <c r="J178" i="12"/>
  <c r="BK1376" i="3"/>
  <c r="J1472" i="3"/>
  <c r="J612" i="3"/>
  <c r="J2207" i="3"/>
  <c r="J2108" i="3"/>
  <c r="BK1816" i="3"/>
  <c r="J100" i="4"/>
  <c r="J96" i="6"/>
  <c r="BK219" i="7"/>
  <c r="J143" i="7"/>
  <c r="BK157" i="9"/>
  <c r="J150" i="10"/>
  <c r="BK104" i="11"/>
  <c r="BK101" i="2"/>
  <c r="BK1071" i="3"/>
  <c r="J439" i="3"/>
  <c r="J1227" i="3"/>
  <c r="BK1426" i="3"/>
  <c r="BK1157" i="3"/>
  <c r="J1319" i="3"/>
  <c r="J144" i="4"/>
  <c r="J158" i="4"/>
  <c r="BK93" i="6"/>
  <c r="J182" i="7"/>
  <c r="BK135" i="8"/>
  <c r="J159" i="10"/>
  <c r="BK275" i="12"/>
  <c r="BK289" i="12"/>
  <c r="J1157" i="3"/>
  <c r="J374" i="3"/>
  <c r="BK1263" i="3"/>
  <c r="BK828" i="3"/>
  <c r="BK730" i="3"/>
  <c r="BK1398" i="3"/>
  <c r="J1654" i="3"/>
  <c r="J84" i="4"/>
  <c r="J265" i="7"/>
  <c r="BK292" i="7"/>
  <c r="J99" i="8"/>
  <c r="BK190" i="10"/>
  <c r="J165" i="12"/>
  <c r="J1355" i="3"/>
  <c r="J381" i="3"/>
  <c r="J1498" i="3"/>
  <c r="BK1795" i="3"/>
  <c r="J1818" i="3"/>
  <c r="BK1122" i="3"/>
  <c r="J802" i="3"/>
  <c r="J121" i="5"/>
  <c r="J169" i="7"/>
  <c r="BK216" i="7"/>
  <c r="BK122" i="9"/>
  <c r="J158" i="11"/>
  <c r="BK111" i="2"/>
  <c r="J632" i="3"/>
  <c r="J568" i="3"/>
  <c r="J1343" i="3"/>
  <c r="J489" i="3"/>
  <c r="J879" i="3"/>
  <c r="BK632" i="3"/>
  <c r="J523" i="3"/>
  <c r="BK126" i="5"/>
  <c r="J260" i="7"/>
  <c r="BK256" i="7"/>
  <c r="BK159" i="11"/>
  <c r="BK279" i="12"/>
  <c r="J914" i="3"/>
  <c r="BK133" i="3"/>
  <c r="BK1480" i="3"/>
  <c r="J2096" i="3"/>
  <c r="BK1168" i="3"/>
  <c r="J1854" i="3"/>
  <c r="BK94" i="5"/>
  <c r="BK280" i="7"/>
  <c r="BK260" i="7"/>
  <c r="BK130" i="8"/>
  <c r="J163" i="10"/>
  <c r="J119" i="12"/>
  <c r="BK88" i="2"/>
  <c r="J1679" i="3"/>
  <c r="J1589" i="3"/>
  <c r="J923" i="3"/>
  <c r="J1080" i="3"/>
  <c r="BK2055" i="3"/>
  <c r="BK2140" i="3"/>
  <c r="BK154" i="4"/>
  <c r="BK134" i="5"/>
  <c r="J123" i="7"/>
  <c r="J114" i="8"/>
  <c r="J111" i="10"/>
  <c r="BK133" i="11"/>
  <c r="BK589" i="3"/>
  <c r="J1366" i="3"/>
  <c r="BK374" i="3"/>
  <c r="BK1764" i="3"/>
  <c r="J1777" i="3"/>
  <c r="J1886" i="3"/>
  <c r="J2087" i="3"/>
  <c r="J102" i="4"/>
  <c r="BK91" i="6"/>
  <c r="BK294" i="7"/>
  <c r="J127" i="8"/>
  <c r="BK169" i="10"/>
  <c r="BK137" i="11"/>
  <c r="BK286" i="12"/>
  <c r="BK467" i="3"/>
  <c r="J1281" i="3"/>
  <c r="J989" i="3"/>
  <c r="BK2096" i="3"/>
  <c r="J327" i="3"/>
  <c r="J1062" i="3"/>
  <c r="J92" i="4"/>
  <c r="BK96" i="6"/>
  <c r="BK141" i="7"/>
  <c r="BK278" i="7"/>
  <c r="J118" i="9"/>
  <c r="BK151" i="11"/>
  <c r="J268" i="12"/>
  <c r="J1485" i="3"/>
  <c r="J446" i="3"/>
  <c r="J825" i="3"/>
  <c r="BK2270" i="3"/>
  <c r="J1864" i="3"/>
  <c r="BK950" i="3"/>
  <c r="BK136" i="4"/>
  <c r="J223" i="7"/>
  <c r="J174" i="7"/>
  <c r="J111" i="8"/>
  <c r="BK108" i="11"/>
  <c r="BK281" i="12"/>
  <c r="BK232" i="3"/>
  <c r="J388" i="3"/>
  <c r="BK1547" i="3"/>
  <c r="BK1738" i="3"/>
  <c r="BK1540" i="3"/>
  <c r="BK1818" i="3"/>
  <c r="BK246" i="3"/>
  <c r="J123" i="5"/>
  <c r="J124" i="7"/>
  <c r="J158" i="7"/>
  <c r="BK127" i="7"/>
  <c r="BK115" i="10"/>
  <c r="BK141" i="11"/>
  <c r="BK262" i="12"/>
  <c r="BK1683" i="3"/>
  <c r="J300" i="3"/>
  <c r="J1379" i="3"/>
  <c r="BK1891" i="3"/>
  <c r="BK178" i="3"/>
  <c r="BK1882" i="3"/>
  <c r="BK1677" i="3"/>
  <c r="BK132" i="4"/>
  <c r="BK229" i="12"/>
  <c r="J197" i="12"/>
  <c r="BK879" i="3"/>
  <c r="BK1096" i="3"/>
  <c r="J1244" i="3"/>
  <c r="J2270" i="3"/>
  <c r="J138" i="3"/>
  <c r="J86" i="4"/>
  <c r="BK97" i="5"/>
  <c r="BK180" i="7"/>
  <c r="BK142" i="7"/>
  <c r="J132" i="9"/>
  <c r="J147" i="10"/>
  <c r="J123" i="12"/>
  <c r="BK194" i="12"/>
  <c r="BK1557" i="3"/>
  <c r="BK1552" i="3"/>
  <c r="BK2025" i="3"/>
  <c r="BK2331" i="3"/>
  <c r="J2090" i="3"/>
  <c r="BK262" i="7"/>
  <c r="J287" i="7"/>
  <c r="BK127" i="8"/>
  <c r="BK121" i="10"/>
  <c r="BK179" i="11"/>
  <c r="BK292" i="12"/>
  <c r="J145" i="3"/>
  <c r="BK1501" i="3"/>
  <c r="BK145" i="3"/>
  <c r="J1659" i="3"/>
  <c r="BK1939" i="3"/>
  <c r="J643" i="3"/>
  <c r="J150" i="4"/>
  <c r="BK101" i="5"/>
  <c r="J259" i="7"/>
  <c r="J291" i="7"/>
  <c r="J97" i="8"/>
  <c r="BK153" i="10"/>
  <c r="BK253" i="12"/>
  <c r="J212" i="12"/>
  <c r="J1677" i="3"/>
  <c r="BK123" i="3"/>
  <c r="BK241" i="3"/>
  <c r="BK1889" i="3"/>
  <c r="J1933" i="3"/>
  <c r="J2120" i="3"/>
  <c r="J1052" i="3"/>
  <c r="J99" i="5"/>
  <c r="BK259" i="7"/>
  <c r="J199" i="7"/>
  <c r="BK131" i="8"/>
  <c r="BK107" i="10"/>
  <c r="J113" i="12"/>
  <c r="BK208" i="12"/>
  <c r="BK1322" i="3"/>
  <c r="J536" i="3"/>
  <c r="J128" i="3"/>
  <c r="BK2198" i="3"/>
  <c r="J1946" i="3"/>
  <c r="J649" i="3"/>
  <c r="BK125" i="5"/>
  <c r="J215" i="7"/>
  <c r="J218" i="7"/>
  <c r="J122" i="8"/>
  <c r="BK156" i="11"/>
  <c r="J225" i="12"/>
  <c r="J204" i="12"/>
  <c r="BK825" i="3"/>
  <c r="BK1355" i="3"/>
  <c r="BK1207" i="3"/>
  <c r="J1635" i="3"/>
  <c r="J2224" i="3"/>
  <c r="J2055" i="3"/>
  <c r="J134" i="4"/>
  <c r="J197" i="7"/>
  <c r="BK185" i="7"/>
  <c r="BK167" i="9"/>
  <c r="BK161" i="11"/>
  <c r="J279" i="12"/>
  <c r="J269" i="12"/>
  <c r="BK295" i="3"/>
  <c r="BK1333" i="3"/>
  <c r="J1515" i="3"/>
  <c r="J2167" i="3"/>
  <c r="BK276" i="3"/>
  <c r="BK381" i="3"/>
  <c r="BK399" i="3"/>
  <c r="BK162" i="4"/>
  <c r="BK118" i="5"/>
  <c r="BK287" i="7"/>
  <c r="BK98" i="8"/>
  <c r="BK126" i="9"/>
  <c r="J167" i="11"/>
  <c r="BK103" i="12"/>
  <c r="J425" i="3"/>
  <c r="BK655" i="3"/>
  <c r="J2321" i="3"/>
  <c r="BK2221" i="3"/>
  <c r="J2218" i="3"/>
  <c r="J118" i="3"/>
  <c r="BK98" i="4"/>
  <c r="J282" i="7"/>
  <c r="BK205" i="7"/>
  <c r="J115" i="8"/>
  <c r="BK136" i="9"/>
  <c r="J94" i="11"/>
  <c r="J174" i="12"/>
  <c r="BK610" i="3"/>
  <c r="BK1593" i="3"/>
  <c r="J1615" i="3"/>
  <c r="J1254" i="3"/>
  <c r="J2239" i="3"/>
  <c r="BK1031" i="3"/>
  <c r="BK112" i="5"/>
  <c r="J165" i="7"/>
  <c r="J187" i="7"/>
  <c r="BK129" i="8"/>
  <c r="BK189" i="10"/>
  <c r="J98" i="11"/>
  <c r="J265" i="12"/>
  <c r="BK868" i="3"/>
  <c r="J967" i="3"/>
  <c r="J1576" i="3"/>
  <c r="J1832" i="3"/>
  <c r="J1138" i="3"/>
  <c r="BK2020" i="3"/>
  <c r="BK532" i="3"/>
  <c r="BK96" i="4"/>
  <c r="BK172" i="7"/>
  <c r="BK257" i="7"/>
  <c r="J138" i="8"/>
  <c r="BK192" i="10"/>
  <c r="BK187" i="11"/>
  <c r="J266" i="12"/>
  <c r="J1671" i="3"/>
  <c r="BK746" i="3"/>
  <c r="BK224" i="3"/>
  <c r="BK765" i="3"/>
  <c r="J1213" i="3"/>
  <c r="J190" i="3"/>
  <c r="J113" i="3"/>
  <c r="J124" i="4"/>
  <c r="BK243" i="7"/>
  <c r="J286" i="7"/>
  <c r="J124" i="8"/>
  <c r="J162" i="9"/>
  <c r="J165" i="10"/>
  <c r="BK138" i="12"/>
  <c r="BK1498" i="3"/>
  <c r="J695" i="3"/>
  <c r="J1468" i="3"/>
  <c r="BK2108" i="3"/>
  <c r="BK1992" i="3"/>
  <c r="J2164" i="3"/>
  <c r="J2198" i="3"/>
  <c r="J118" i="4"/>
  <c r="J225" i="7"/>
  <c r="BK291" i="7"/>
  <c r="BK97" i="8"/>
  <c r="J177" i="10"/>
  <c r="BK168" i="11"/>
  <c r="J220" i="12"/>
  <c r="BK1681" i="3"/>
  <c r="BK564" i="3"/>
  <c r="BK1567" i="3"/>
  <c r="BK1775" i="3"/>
  <c r="J1742" i="3"/>
  <c r="BK506" i="3"/>
  <c r="J140" i="4"/>
  <c r="J121" i="7"/>
  <c r="BK258" i="7"/>
  <c r="BK108" i="8"/>
  <c r="BK170" i="11"/>
  <c r="BK152" i="12"/>
  <c r="J1333" i="3"/>
  <c r="BK190" i="3"/>
  <c r="BK555" i="3"/>
  <c r="J1019" i="3"/>
  <c r="BK1793" i="3"/>
  <c r="J2133" i="3"/>
  <c r="J322" i="3"/>
  <c r="J162" i="7"/>
  <c r="BK150" i="7"/>
  <c r="J108" i="8"/>
  <c r="BK172" i="10"/>
  <c r="BK216" i="12"/>
  <c r="BK246" i="12"/>
  <c r="J1531" i="3"/>
  <c r="BK1515" i="3"/>
  <c r="J283" i="3"/>
  <c r="J1477" i="3"/>
  <c r="BK991" i="3"/>
  <c r="BK499" i="3"/>
  <c r="BK164" i="4"/>
  <c r="J267" i="7"/>
  <c r="J220" i="7"/>
  <c r="BK165" i="7"/>
  <c r="J176" i="9"/>
  <c r="BK188" i="10"/>
  <c r="BK127" i="12"/>
  <c r="BK104" i="2"/>
  <c r="J241" i="3"/>
  <c r="J1189" i="3"/>
  <c r="BK736" i="3"/>
  <c r="J150" i="3"/>
  <c r="J1856" i="3"/>
  <c r="BK1752" i="3"/>
  <c r="J115" i="5"/>
  <c r="BK284" i="7"/>
  <c r="BK119" i="7"/>
  <c r="BK144" i="7"/>
  <c r="J169" i="9"/>
  <c r="BK233" i="12"/>
  <c r="BK228" i="12"/>
  <c r="J1328" i="3"/>
  <c r="J1408" i="3"/>
  <c r="BK1113" i="3"/>
  <c r="J2150" i="3"/>
  <c r="J2025" i="3"/>
  <c r="J1088" i="3"/>
  <c r="J1100" i="3"/>
  <c r="J152" i="4"/>
  <c r="J166" i="7"/>
  <c r="J289" i="7"/>
  <c r="BK128" i="8"/>
  <c r="BK177" i="10"/>
  <c r="J271" i="12"/>
  <c r="BK202" i="12"/>
  <c r="J1291" i="3"/>
  <c r="J1349" i="3"/>
  <c r="J669" i="3"/>
  <c r="BK2193" i="3"/>
  <c r="J2185" i="3"/>
  <c r="J1821" i="3"/>
  <c r="BK536" i="3"/>
  <c r="J180" i="7"/>
  <c r="J181" i="7"/>
  <c r="BK134" i="8"/>
  <c r="BK132" i="9"/>
  <c r="BK185" i="10"/>
  <c r="BK115" i="11"/>
  <c r="BK204" i="12"/>
  <c r="J1339" i="3"/>
  <c r="BK1509" i="3"/>
  <c r="J1701" i="3"/>
  <c r="BK1884" i="3"/>
  <c r="BK1630" i="3"/>
  <c r="BK908" i="3"/>
  <c r="J116" i="4"/>
  <c r="J189" i="7"/>
  <c r="J238" i="7"/>
  <c r="J145" i="9"/>
  <c r="J177" i="11"/>
  <c r="J281" i="12"/>
  <c r="J237" i="12"/>
  <c r="BK518" i="3"/>
  <c r="J787" i="3"/>
  <c r="BK1849" i="3"/>
  <c r="BK1227" i="3"/>
  <c r="BK259" i="3"/>
  <c r="J97" i="5"/>
  <c r="J240" i="7"/>
  <c r="BK171" i="7"/>
  <c r="J152" i="9"/>
  <c r="J142" i="10"/>
  <c r="BK245" i="12"/>
  <c r="J208" i="3"/>
  <c r="BK1493" i="3"/>
  <c r="BK2105" i="3"/>
  <c r="J2245" i="3"/>
  <c r="J2012" i="3"/>
  <c r="BK1351" i="3"/>
  <c r="BK123" i="5"/>
  <c r="J119" i="7"/>
  <c r="BK203" i="7"/>
  <c r="BK103" i="8"/>
  <c r="J189" i="10"/>
  <c r="BK241" i="12"/>
  <c r="BK149" i="12"/>
  <c r="BK559" i="3"/>
  <c r="J1263" i="3"/>
  <c r="J950" i="3"/>
  <c r="BK1723" i="3"/>
  <c r="J393" i="3"/>
  <c r="BK2133" i="3"/>
  <c r="J683" i="3"/>
  <c r="BK128" i="5"/>
  <c r="J98" i="6"/>
  <c r="BK138" i="7"/>
  <c r="BK182" i="10"/>
  <c r="BK181" i="12"/>
  <c r="BK160" i="12"/>
  <c r="BK1688" i="3"/>
  <c r="BK1330" i="3"/>
  <c r="BK482" i="3"/>
  <c r="J487" i="3"/>
  <c r="J2062" i="3"/>
  <c r="BK850" i="3"/>
  <c r="BK108" i="5"/>
  <c r="BK158" i="7"/>
  <c r="BK249" i="7"/>
  <c r="J125" i="10"/>
  <c r="BK173" i="11"/>
  <c r="BK200" i="12"/>
  <c r="BK271" i="12"/>
  <c r="BK984" i="3"/>
  <c r="BK229" i="3"/>
  <c r="J1540" i="3"/>
  <c r="J259" i="3"/>
  <c r="J551" i="3"/>
  <c r="J1747" i="3"/>
  <c r="J2117" i="3"/>
  <c r="J1987" i="3"/>
  <c r="BK1856" i="3"/>
  <c r="BK133" i="5"/>
  <c r="BK130" i="7"/>
  <c r="J156" i="7"/>
  <c r="J134" i="8"/>
  <c r="BK138" i="10"/>
  <c r="BK98" i="11"/>
  <c r="J200" i="12"/>
  <c r="J191" i="12"/>
  <c r="J333" i="3"/>
  <c r="BK1528" i="3"/>
  <c r="BK1313" i="3"/>
  <c r="J1630" i="3"/>
  <c r="BK1485" i="3"/>
  <c r="BK1060" i="3"/>
  <c r="J235" i="3"/>
  <c r="BK104" i="6"/>
  <c r="J150" i="7"/>
  <c r="BK193" i="7"/>
  <c r="BK151" i="9"/>
  <c r="J169" i="10"/>
  <c r="J230" i="12"/>
  <c r="BK264" i="12"/>
  <c r="J896" i="3"/>
  <c r="J1371" i="3"/>
  <c r="BK1107" i="3"/>
  <c r="J2360" i="3"/>
  <c r="BK322" i="3"/>
  <c r="BK842" i="3"/>
  <c r="J1351" i="3"/>
  <c r="BK996" i="3"/>
  <c r="BK1445" i="3"/>
  <c r="BK208" i="3"/>
  <c r="J1300" i="3"/>
  <c r="J845" i="3"/>
  <c r="BK1472" i="3"/>
  <c r="BK126" i="4"/>
  <c r="J262" i="7"/>
  <c r="BK184" i="7"/>
  <c r="J128" i="7"/>
  <c r="BK117" i="10"/>
  <c r="J113" i="11"/>
  <c r="J289" i="12"/>
  <c r="BK1239" i="3"/>
  <c r="BK1742" i="3"/>
  <c r="J771" i="3"/>
  <c r="BK643" i="3"/>
  <c r="J610" i="3"/>
  <c r="BK884" i="3"/>
  <c r="J1096" i="3"/>
  <c r="BK106" i="4"/>
  <c r="BK103" i="6"/>
  <c r="BK248" i="7"/>
  <c r="J138" i="7"/>
  <c r="J173" i="9"/>
  <c r="BK195" i="10"/>
  <c r="BK210" i="12"/>
  <c r="BK1576" i="3"/>
  <c r="BK527" i="3"/>
  <c r="BK1661" i="3"/>
  <c r="BK314" i="3"/>
  <c r="J881" i="3"/>
  <c r="BK1696" i="3"/>
  <c r="J105" i="5"/>
  <c r="BK136" i="7"/>
  <c r="J134" i="7"/>
  <c r="J151" i="9"/>
  <c r="J171" i="11"/>
  <c r="BK277" i="12"/>
  <c r="BK1036" i="3"/>
  <c r="J512" i="3"/>
  <c r="BK2218" i="3"/>
  <c r="J185" i="3"/>
  <c r="J1891" i="3"/>
  <c r="BK1946" i="3"/>
  <c r="BK86" i="4"/>
  <c r="BK105" i="6"/>
  <c r="BK221" i="7"/>
  <c r="J98" i="8"/>
  <c r="J108" i="9"/>
  <c r="J173" i="11"/>
  <c r="BK178" i="12"/>
  <c r="BK1307" i="3"/>
  <c r="BK439" i="3"/>
  <c r="BK1319" i="3"/>
  <c r="J2045" i="3"/>
  <c r="J1923" i="3"/>
  <c r="BK1388" i="3"/>
  <c r="J1076" i="3"/>
  <c r="J110" i="4"/>
  <c r="BK100" i="5"/>
  <c r="J294" i="7"/>
  <c r="J106" i="8"/>
  <c r="BK171" i="10"/>
  <c r="BK226" i="12"/>
  <c r="BK808" i="3"/>
  <c r="J564" i="3"/>
  <c r="J2314" i="3"/>
  <c r="BK2360" i="3"/>
  <c r="J594" i="3"/>
  <c r="J1234" i="3"/>
  <c r="J1738" i="3"/>
  <c r="BK138" i="4"/>
  <c r="J141" i="7"/>
  <c r="BK228" i="7"/>
  <c r="BK140" i="8"/>
  <c r="J149" i="9"/>
  <c r="BK184" i="11"/>
  <c r="BK220" i="12"/>
  <c r="BK594" i="3"/>
  <c r="J1580" i="3"/>
  <c r="BK1160" i="3"/>
  <c r="J1113" i="3"/>
  <c r="BK2239" i="3"/>
  <c r="J1814" i="3"/>
  <c r="BK2069" i="3"/>
  <c r="J148" i="4"/>
  <c r="BK99" i="6"/>
  <c r="BK169" i="7"/>
  <c r="BK289" i="7"/>
  <c r="J157" i="9"/>
  <c r="J157" i="10"/>
  <c r="BK191" i="12"/>
  <c r="BK614" i="3"/>
  <c r="J1013" i="3"/>
  <c r="BK1618" i="3"/>
  <c r="BK267" i="3"/>
  <c r="BK862" i="3"/>
  <c r="J828" i="3"/>
  <c r="BK112" i="4"/>
  <c r="J125" i="5"/>
  <c r="BK241" i="7"/>
  <c r="J252" i="7"/>
  <c r="J112" i="8"/>
  <c r="BK157" i="10"/>
  <c r="J227" i="12"/>
  <c r="BK1363" i="3"/>
  <c r="J1735" i="3"/>
  <c r="BK1379" i="3"/>
  <c r="J1547" i="3"/>
  <c r="BK1046" i="3"/>
  <c r="BK888" i="3"/>
  <c r="BK279" i="7"/>
  <c r="BK162" i="7"/>
  <c r="J130" i="8"/>
  <c r="J103" i="10"/>
  <c r="BK123" i="11"/>
  <c r="J267" i="12"/>
  <c r="J1133" i="3"/>
  <c r="J1024" i="3"/>
  <c r="J482" i="3"/>
  <c r="J604" i="3"/>
  <c r="BK2076" i="3"/>
  <c r="J1847" i="3"/>
  <c r="BK132" i="5"/>
  <c r="J142" i="7"/>
  <c r="J179" i="7"/>
  <c r="BK107" i="8"/>
  <c r="BK103" i="10"/>
  <c r="J137" i="11"/>
  <c r="BK291" i="12"/>
  <c r="J1552" i="3"/>
  <c r="J1008" i="3"/>
  <c r="BK972" i="3"/>
  <c r="J1171" i="3"/>
  <c r="J1205" i="3"/>
  <c r="J1036" i="3"/>
  <c r="J855" i="3"/>
  <c r="J132" i="4"/>
  <c r="J258" i="7"/>
  <c r="BK146" i="7"/>
  <c r="J144" i="7"/>
  <c r="J122" i="9"/>
  <c r="J249" i="12"/>
  <c r="J256" i="12"/>
  <c r="J1147" i="3"/>
  <c r="J270" i="3"/>
  <c r="BK989" i="3"/>
  <c r="BK1649" i="3"/>
  <c r="BK725" i="3"/>
  <c r="BK1923" i="3"/>
  <c r="BK92" i="5"/>
  <c r="BK160" i="7"/>
  <c r="BK166" i="7"/>
  <c r="BK134" i="10"/>
  <c r="J156" i="11"/>
  <c r="J257" i="12"/>
  <c r="BK188" i="7"/>
  <c r="BK197" i="7"/>
  <c r="J120" i="8"/>
  <c r="J167" i="10"/>
  <c r="BK224" i="12"/>
  <c r="J1200" i="3"/>
  <c r="BK1041" i="3"/>
  <c r="J293" i="3"/>
  <c r="J160" i="3"/>
  <c r="BK2045" i="3"/>
  <c r="J1802" i="3"/>
  <c r="J991" i="3"/>
  <c r="BK150" i="4"/>
  <c r="BK238" i="7"/>
  <c r="J257" i="7"/>
  <c r="J129" i="8"/>
  <c r="J107" i="10"/>
  <c r="J190" i="11"/>
  <c r="J88" i="2"/>
  <c r="BK1088" i="3"/>
  <c r="J1260" i="3"/>
  <c r="J224" i="3"/>
  <c r="J1562" i="3"/>
  <c r="J2233" i="3"/>
  <c r="J93" i="6"/>
  <c r="J249" i="7"/>
  <c r="J104" i="9"/>
  <c r="J134" i="10"/>
  <c r="J286" i="12"/>
  <c r="J655" i="3"/>
  <c r="J399" i="3"/>
  <c r="J741" i="3"/>
  <c r="BK164" i="3"/>
  <c r="J2161" i="3"/>
  <c r="BK1987" i="3"/>
  <c r="J130" i="4"/>
  <c r="J99" i="6"/>
  <c r="BK177" i="7"/>
  <c r="BK123" i="7"/>
  <c r="BK111" i="10"/>
  <c r="BK171" i="11"/>
  <c r="J291" i="12"/>
  <c r="J972" i="3"/>
  <c r="BK523" i="3"/>
  <c r="BK1133" i="3"/>
  <c r="J2210" i="3"/>
  <c r="J2048" i="3"/>
  <c r="BK2100" i="3"/>
  <c r="J120" i="4"/>
  <c r="J177" i="7"/>
  <c r="BK275" i="7"/>
  <c r="J102" i="8"/>
  <c r="J99" i="10"/>
  <c r="BK142" i="12"/>
  <c r="BK1366" i="3"/>
  <c r="BK1152" i="3"/>
  <c r="BK775" i="3"/>
  <c r="J2342" i="3"/>
  <c r="J1841" i="3"/>
  <c r="BK914" i="3"/>
  <c r="J888" i="3"/>
  <c r="J94" i="4"/>
  <c r="BK94" i="6"/>
  <c r="BK132" i="7"/>
  <c r="BK129" i="10"/>
  <c r="BK113" i="12"/>
  <c r="J159" i="12"/>
  <c r="BK107" i="2"/>
  <c r="BK695" i="3"/>
  <c r="BK1562" i="3"/>
  <c r="BK446" i="3"/>
  <c r="J2020" i="3"/>
  <c r="BK787" i="3"/>
  <c r="BK105" i="5"/>
  <c r="J284" i="7"/>
  <c r="J104" i="8"/>
  <c r="J2331" i="3"/>
  <c r="BK939" i="3"/>
  <c r="BK94" i="4"/>
  <c r="J167" i="7"/>
  <c r="J154" i="7"/>
  <c r="BK129" i="7"/>
  <c r="BK94" i="9"/>
  <c r="BK190" i="11"/>
  <c r="BK261" i="12"/>
  <c r="BK138" i="3"/>
  <c r="BK1213" i="3"/>
  <c r="BK2048" i="3"/>
  <c r="BK669" i="3"/>
  <c r="BK741" i="3"/>
  <c r="J106" i="4"/>
  <c r="BK100" i="6"/>
  <c r="BK134" i="7"/>
  <c r="J128" i="8"/>
  <c r="BK187" i="10"/>
  <c r="J104" i="11"/>
  <c r="BK159" i="12"/>
  <c r="J555" i="3"/>
  <c r="BK102" i="5"/>
  <c r="J160" i="7"/>
  <c r="BK179" i="7"/>
  <c r="BK125" i="8"/>
  <c r="J129" i="10"/>
  <c r="BK185" i="11"/>
  <c r="J228" i="12"/>
  <c r="BK1468" i="3"/>
  <c r="J1723" i="3"/>
  <c r="BK304" i="3"/>
  <c r="BK1459" i="3"/>
  <c r="J884" i="3"/>
  <c r="BK152" i="4"/>
  <c r="J100" i="5"/>
  <c r="J261" i="7"/>
  <c r="BK182" i="7"/>
  <c r="BK164" i="9"/>
  <c r="J138" i="10"/>
  <c r="BK132" i="12"/>
  <c r="J1683" i="3"/>
  <c r="J1862" i="3"/>
  <c r="BK494" i="3"/>
  <c r="J126" i="4"/>
  <c r="J103" i="6"/>
  <c r="BK175" i="7"/>
  <c r="BK112" i="8"/>
  <c r="BK99" i="10"/>
  <c r="J160" i="12"/>
  <c r="J194" i="12"/>
  <c r="J1297" i="3"/>
  <c r="BK1073" i="3"/>
  <c r="BK1008" i="3"/>
  <c r="J494" i="3"/>
  <c r="BK1454" i="3"/>
  <c r="BK1336" i="3"/>
  <c r="BK796" i="3"/>
  <c r="BK144" i="4"/>
  <c r="J237" i="7"/>
  <c r="BK254" i="7"/>
  <c r="BK105" i="8"/>
  <c r="BK159" i="9"/>
  <c r="J195" i="10"/>
  <c r="BK182" i="11"/>
  <c r="BK266" i="12"/>
  <c r="J908" i="3"/>
  <c r="J1593" i="3"/>
  <c r="BK1304" i="3"/>
  <c r="J2296" i="3"/>
  <c r="BK1814" i="3"/>
  <c r="BK1520" i="3"/>
  <c r="BK158" i="4"/>
  <c r="BK273" i="7"/>
  <c r="BK224" i="7"/>
  <c r="J105" i="8"/>
  <c r="BK95" i="10"/>
  <c r="J96" i="11"/>
  <c r="BK172" i="12"/>
  <c r="BK675" i="3"/>
  <c r="J1454" i="3"/>
  <c r="J273" i="3"/>
  <c r="J775" i="3"/>
  <c r="BK683" i="3"/>
  <c r="J1870" i="3"/>
  <c r="BK1394" i="3"/>
  <c r="BK413" i="3"/>
  <c r="BK568" i="3"/>
  <c r="J104" i="4"/>
  <c r="BK96" i="5"/>
  <c r="BK252" i="7"/>
  <c r="BK99" i="8"/>
  <c r="BK97" i="10"/>
  <c r="BK100" i="11"/>
  <c r="BK185" i="12"/>
  <c r="BK960" i="3"/>
  <c r="J1681" i="3"/>
  <c r="J532" i="3"/>
  <c r="BK2177" i="3"/>
  <c r="BK1747" i="3"/>
  <c r="J1872" i="3"/>
  <c r="BK612" i="3"/>
  <c r="BK130" i="5"/>
  <c r="J188" i="7"/>
  <c r="J250" i="7"/>
  <c r="J107" i="8"/>
  <c r="BK114" i="9"/>
  <c r="J119" i="11"/>
  <c r="BK259" i="12"/>
  <c r="J746" i="3"/>
  <c r="BK1512" i="3"/>
  <c r="BK428" i="3"/>
  <c r="BK2079" i="3"/>
  <c r="BK2084" i="3"/>
  <c r="BK2321" i="3"/>
  <c r="J1898" i="3"/>
  <c r="BK124" i="4"/>
  <c r="J102" i="5"/>
  <c r="J239" i="7"/>
  <c r="BK253" i="7"/>
  <c r="BK109" i="8"/>
  <c r="J117" i="10"/>
  <c r="BK265" i="12"/>
  <c r="J91" i="2"/>
  <c r="BK204" i="3"/>
  <c r="BK1343" i="3"/>
  <c r="J1509" i="3"/>
  <c r="BK1785" i="3"/>
  <c r="BK1754" i="3"/>
  <c r="J2084" i="3"/>
  <c r="J98" i="4"/>
  <c r="J275" i="7"/>
  <c r="BK143" i="7"/>
  <c r="J109" i="8"/>
  <c r="J162" i="11"/>
  <c r="J149" i="12"/>
  <c r="F34" i="2" l="1"/>
  <c r="T226" i="7"/>
  <c r="P226" i="7"/>
  <c r="R226" i="7"/>
  <c r="P100" i="2"/>
  <c r="P282" i="3"/>
  <c r="R821" i="3"/>
  <c r="T1378" i="3"/>
  <c r="T1617" i="3"/>
  <c r="BK1737" i="3"/>
  <c r="J1737" i="3"/>
  <c r="J81" i="3"/>
  <c r="BK2089" i="3"/>
  <c r="J2089" i="3"/>
  <c r="J85" i="3"/>
  <c r="BK2320" i="3"/>
  <c r="J2320" i="3"/>
  <c r="J88" i="3"/>
  <c r="BK91" i="5"/>
  <c r="J91" i="5" s="1"/>
  <c r="J65" i="5" s="1"/>
  <c r="T90" i="6"/>
  <c r="P131" i="7"/>
  <c r="BK164" i="7"/>
  <c r="J164" i="7" s="1"/>
  <c r="J71" i="7" s="1"/>
  <c r="P190" i="7"/>
  <c r="P247" i="7"/>
  <c r="P246" i="7" s="1"/>
  <c r="P277" i="7"/>
  <c r="P285" i="7"/>
  <c r="BK95" i="8"/>
  <c r="P113" i="8"/>
  <c r="P132" i="8"/>
  <c r="R144" i="9"/>
  <c r="R92" i="9" s="1"/>
  <c r="R91" i="9" s="1"/>
  <c r="R156" i="10"/>
  <c r="R155" i="10" s="1"/>
  <c r="T150" i="11"/>
  <c r="R338" i="3"/>
  <c r="P424" i="3"/>
  <c r="R505" i="3"/>
  <c r="BK1191" i="3"/>
  <c r="J1191" i="3"/>
  <c r="J73" i="3" s="1"/>
  <c r="BK1527" i="3"/>
  <c r="J1527" i="3"/>
  <c r="J76" i="3"/>
  <c r="T1820" i="3"/>
  <c r="P2223" i="3"/>
  <c r="P91" i="5"/>
  <c r="BK102" i="6"/>
  <c r="J102" i="6" s="1"/>
  <c r="J66" i="6" s="1"/>
  <c r="P126" i="7"/>
  <c r="P145" i="7"/>
  <c r="BK183" i="7"/>
  <c r="J183" i="7" s="1"/>
  <c r="J73" i="7" s="1"/>
  <c r="T183" i="7"/>
  <c r="T247" i="7"/>
  <c r="T246" i="7" s="1"/>
  <c r="R272" i="7"/>
  <c r="T285" i="7"/>
  <c r="P110" i="8"/>
  <c r="P117" i="8"/>
  <c r="BK144" i="9"/>
  <c r="J144" i="9"/>
  <c r="J67" i="9" s="1"/>
  <c r="P156" i="10"/>
  <c r="P155" i="10"/>
  <c r="P87" i="2"/>
  <c r="P86" i="2"/>
  <c r="P85" i="2" s="1"/>
  <c r="AU55" i="1" s="1"/>
  <c r="T282" i="3"/>
  <c r="P821" i="3"/>
  <c r="R1378" i="3"/>
  <c r="BK1539" i="3"/>
  <c r="J1539" i="3" s="1"/>
  <c r="J78" i="3" s="1"/>
  <c r="R1690" i="3"/>
  <c r="BK2019" i="3"/>
  <c r="J2019" i="3"/>
  <c r="J83" i="3"/>
  <c r="R2223" i="3"/>
  <c r="P81" i="4"/>
  <c r="P80" i="4"/>
  <c r="AU57" i="1"/>
  <c r="BK129" i="5"/>
  <c r="J129" i="5"/>
  <c r="J67" i="5" s="1"/>
  <c r="BK116" i="7"/>
  <c r="J116" i="7"/>
  <c r="J66" i="7"/>
  <c r="T131" i="7"/>
  <c r="P164" i="7"/>
  <c r="T190" i="7"/>
  <c r="P236" i="7"/>
  <c r="P235" i="7"/>
  <c r="P281" i="7"/>
  <c r="P95" i="8"/>
  <c r="BK113" i="8"/>
  <c r="J113" i="8" s="1"/>
  <c r="J68" i="8" s="1"/>
  <c r="T121" i="8"/>
  <c r="P93" i="9"/>
  <c r="R156" i="9"/>
  <c r="R94" i="10"/>
  <c r="R93" i="10" s="1"/>
  <c r="R146" i="10"/>
  <c r="R150" i="11"/>
  <c r="R102" i="12"/>
  <c r="R184" i="12"/>
  <c r="BK338" i="3"/>
  <c r="J338" i="3" s="1"/>
  <c r="J63" i="3" s="1"/>
  <c r="R424" i="3"/>
  <c r="P505" i="3"/>
  <c r="P1191" i="3"/>
  <c r="P1617" i="3"/>
  <c r="P1737" i="3"/>
  <c r="P2089" i="3"/>
  <c r="P2320" i="3"/>
  <c r="T91" i="5"/>
  <c r="BK126" i="7"/>
  <c r="J126" i="7"/>
  <c r="J67" i="7" s="1"/>
  <c r="P140" i="7"/>
  <c r="R170" i="7"/>
  <c r="T213" i="7"/>
  <c r="BK236" i="7"/>
  <c r="J236" i="7" s="1"/>
  <c r="J81" i="7" s="1"/>
  <c r="R277" i="7"/>
  <c r="T288" i="7"/>
  <c r="R100" i="8"/>
  <c r="BK121" i="8"/>
  <c r="J121" i="8"/>
  <c r="J70" i="8" s="1"/>
  <c r="T156" i="9"/>
  <c r="P94" i="10"/>
  <c r="P93" i="10"/>
  <c r="P92" i="10"/>
  <c r="AU64" i="1" s="1"/>
  <c r="P146" i="10"/>
  <c r="BK102" i="12"/>
  <c r="R199" i="12"/>
  <c r="R100" i="2"/>
  <c r="T112" i="3"/>
  <c r="P567" i="3"/>
  <c r="T1191" i="3"/>
  <c r="R1527" i="3"/>
  <c r="BK1820" i="3"/>
  <c r="J1820" i="3"/>
  <c r="J82" i="3"/>
  <c r="BK2223" i="3"/>
  <c r="J2223" i="3" s="1"/>
  <c r="J87" i="3" s="1"/>
  <c r="BK81" i="4"/>
  <c r="J81" i="4" s="1"/>
  <c r="J60" i="4" s="1"/>
  <c r="P129" i="5"/>
  <c r="R90" i="6"/>
  <c r="T116" i="7"/>
  <c r="R131" i="7"/>
  <c r="P170" i="7"/>
  <c r="BK213" i="7"/>
  <c r="J213" i="7" s="1"/>
  <c r="J75" i="7" s="1"/>
  <c r="T277" i="7"/>
  <c r="R288" i="7"/>
  <c r="BK110" i="8"/>
  <c r="J110" i="8"/>
  <c r="J67" i="8"/>
  <c r="P121" i="8"/>
  <c r="T144" i="9"/>
  <c r="BK150" i="11"/>
  <c r="J150" i="11"/>
  <c r="J68" i="11"/>
  <c r="P169" i="12"/>
  <c r="P232" i="12"/>
  <c r="P112" i="3"/>
  <c r="T567" i="3"/>
  <c r="R1191" i="3"/>
  <c r="P1527" i="3"/>
  <c r="P1539" i="3"/>
  <c r="BK1690" i="3"/>
  <c r="J1690" i="3" s="1"/>
  <c r="J80" i="3" s="1"/>
  <c r="P2019" i="3"/>
  <c r="P2078" i="3"/>
  <c r="R2163" i="3"/>
  <c r="T129" i="5"/>
  <c r="T95" i="8"/>
  <c r="T110" i="8"/>
  <c r="T117" i="8"/>
  <c r="P144" i="9"/>
  <c r="T94" i="10"/>
  <c r="T93" i="10" s="1"/>
  <c r="T146" i="10"/>
  <c r="P93" i="11"/>
  <c r="P102" i="12"/>
  <c r="P101" i="12"/>
  <c r="BK169" i="12"/>
  <c r="J169" i="12" s="1"/>
  <c r="J70" i="12" s="1"/>
  <c r="BK184" i="12"/>
  <c r="P252" i="12"/>
  <c r="BK112" i="3"/>
  <c r="J112" i="3"/>
  <c r="J61" i="3" s="1"/>
  <c r="BK567" i="3"/>
  <c r="J567" i="3"/>
  <c r="J66" i="3"/>
  <c r="R801" i="3"/>
  <c r="P1057" i="3"/>
  <c r="P1378" i="3"/>
  <c r="BK1617" i="3"/>
  <c r="J1617" i="3"/>
  <c r="J79" i="3" s="1"/>
  <c r="R1737" i="3"/>
  <c r="R2089" i="3"/>
  <c r="R2320" i="3"/>
  <c r="BK107" i="5"/>
  <c r="J107" i="5"/>
  <c r="J66" i="5"/>
  <c r="BK90" i="6"/>
  <c r="J90" i="6" s="1"/>
  <c r="J65" i="6" s="1"/>
  <c r="R126" i="7"/>
  <c r="BK140" i="7"/>
  <c r="J140" i="7" s="1"/>
  <c r="J69" i="7" s="1"/>
  <c r="BK170" i="7"/>
  <c r="J170" i="7" s="1"/>
  <c r="J72" i="7" s="1"/>
  <c r="R213" i="7"/>
  <c r="T272" i="7"/>
  <c r="BK288" i="7"/>
  <c r="J288" i="7" s="1"/>
  <c r="J91" i="7" s="1"/>
  <c r="P100" i="8"/>
  <c r="BK117" i="8"/>
  <c r="J117" i="8" s="1"/>
  <c r="J69" i="8" s="1"/>
  <c r="R132" i="8"/>
  <c r="T102" i="12"/>
  <c r="T169" i="12"/>
  <c r="T101" i="12" s="1"/>
  <c r="P199" i="12"/>
  <c r="P183" i="12" s="1"/>
  <c r="R252" i="12"/>
  <c r="R282" i="3"/>
  <c r="T821" i="3"/>
  <c r="R1079" i="3"/>
  <c r="P1511" i="3"/>
  <c r="R1539" i="3"/>
  <c r="T1690" i="3"/>
  <c r="R2019" i="3"/>
  <c r="T2223" i="3"/>
  <c r="T81" i="4"/>
  <c r="T80" i="4"/>
  <c r="P107" i="5"/>
  <c r="P102" i="6"/>
  <c r="P89" i="6" s="1"/>
  <c r="P88" i="6" s="1"/>
  <c r="AU60" i="1" s="1"/>
  <c r="BK131" i="7"/>
  <c r="J131" i="7"/>
  <c r="J68" i="7"/>
  <c r="T140" i="7"/>
  <c r="R164" i="7"/>
  <c r="P213" i="7"/>
  <c r="BK281" i="7"/>
  <c r="J281" i="7" s="1"/>
  <c r="J89" i="7" s="1"/>
  <c r="P288" i="7"/>
  <c r="T156" i="10"/>
  <c r="T155" i="10"/>
  <c r="R93" i="11"/>
  <c r="R92" i="11"/>
  <c r="R91" i="11"/>
  <c r="R169" i="12"/>
  <c r="BK232" i="12"/>
  <c r="J232" i="12"/>
  <c r="J75" i="12"/>
  <c r="BK274" i="12"/>
  <c r="J274" i="12"/>
  <c r="J78" i="12"/>
  <c r="BK87" i="2"/>
  <c r="J87" i="2"/>
  <c r="J61" i="2" s="1"/>
  <c r="T100" i="2"/>
  <c r="P338" i="3"/>
  <c r="T424" i="3"/>
  <c r="T505" i="3"/>
  <c r="P801" i="3"/>
  <c r="BK1057" i="3"/>
  <c r="J1057" i="3" s="1"/>
  <c r="J69" i="3" s="1"/>
  <c r="BK1079" i="3"/>
  <c r="J1079" i="3"/>
  <c r="J72" i="3"/>
  <c r="R1511" i="3"/>
  <c r="R1820" i="3"/>
  <c r="R2078" i="3"/>
  <c r="P2163" i="3"/>
  <c r="R91" i="5"/>
  <c r="T102" i="6"/>
  <c r="R116" i="7"/>
  <c r="R145" i="7"/>
  <c r="R190" i="7"/>
  <c r="T236" i="7"/>
  <c r="T235" i="7"/>
  <c r="P272" i="7"/>
  <c r="P269" i="7" s="1"/>
  <c r="P268" i="7" s="1"/>
  <c r="R281" i="7"/>
  <c r="T100" i="8"/>
  <c r="R121" i="8"/>
  <c r="T93" i="9"/>
  <c r="T92" i="9"/>
  <c r="T91" i="9" s="1"/>
  <c r="BK156" i="10"/>
  <c r="BK155" i="10"/>
  <c r="J155" i="10"/>
  <c r="J69" i="10"/>
  <c r="T93" i="11"/>
  <c r="T92" i="11"/>
  <c r="T91" i="11" s="1"/>
  <c r="T199" i="12"/>
  <c r="T252" i="12"/>
  <c r="BK100" i="2"/>
  <c r="J100" i="2"/>
  <c r="J63" i="2" s="1"/>
  <c r="T338" i="3"/>
  <c r="BK424" i="3"/>
  <c r="J424" i="3"/>
  <c r="J64" i="3"/>
  <c r="BK505" i="3"/>
  <c r="J505" i="3"/>
  <c r="J65" i="3" s="1"/>
  <c r="BK801" i="3"/>
  <c r="J801" i="3" s="1"/>
  <c r="J67" i="3" s="1"/>
  <c r="R1057" i="3"/>
  <c r="P1079" i="3"/>
  <c r="BK1511" i="3"/>
  <c r="J1511" i="3"/>
  <c r="J75" i="3"/>
  <c r="T1539" i="3"/>
  <c r="P1690" i="3"/>
  <c r="T2019" i="3"/>
  <c r="T2078" i="3"/>
  <c r="BK2163" i="3"/>
  <c r="J2163" i="3" s="1"/>
  <c r="J86" i="3" s="1"/>
  <c r="R81" i="4"/>
  <c r="R80" i="4" s="1"/>
  <c r="R129" i="5"/>
  <c r="R102" i="6"/>
  <c r="P116" i="7"/>
  <c r="T145" i="7"/>
  <c r="BK190" i="7"/>
  <c r="J190" i="7"/>
  <c r="J74" i="7" s="1"/>
  <c r="R247" i="7"/>
  <c r="R246" i="7" s="1"/>
  <c r="T281" i="7"/>
  <c r="R110" i="8"/>
  <c r="R117" i="8"/>
  <c r="R93" i="9"/>
  <c r="BK93" i="11"/>
  <c r="J93" i="11" s="1"/>
  <c r="J65" i="11" s="1"/>
  <c r="BK199" i="12"/>
  <c r="J199" i="12"/>
  <c r="J74" i="12" s="1"/>
  <c r="R232" i="12"/>
  <c r="P274" i="12"/>
  <c r="P273" i="12" s="1"/>
  <c r="R87" i="2"/>
  <c r="R86" i="2"/>
  <c r="R85" i="2"/>
  <c r="R112" i="3"/>
  <c r="R567" i="3"/>
  <c r="T801" i="3"/>
  <c r="T1057" i="3"/>
  <c r="BK1378" i="3"/>
  <c r="J1378" i="3" s="1"/>
  <c r="J74" i="3" s="1"/>
  <c r="T1527" i="3"/>
  <c r="R1617" i="3"/>
  <c r="T1737" i="3"/>
  <c r="T2089" i="3"/>
  <c r="T2320" i="3"/>
  <c r="T107" i="5"/>
  <c r="P90" i="6"/>
  <c r="T126" i="7"/>
  <c r="R140" i="7"/>
  <c r="T164" i="7"/>
  <c r="P183" i="7"/>
  <c r="BK247" i="7"/>
  <c r="J247" i="7"/>
  <c r="J83" i="7"/>
  <c r="BK277" i="7"/>
  <c r="J277" i="7" s="1"/>
  <c r="J88" i="7" s="1"/>
  <c r="BK285" i="7"/>
  <c r="J285" i="7"/>
  <c r="J90" i="7" s="1"/>
  <c r="BK100" i="8"/>
  <c r="J100" i="8"/>
  <c r="J66" i="8" s="1"/>
  <c r="T113" i="8"/>
  <c r="BK132" i="8"/>
  <c r="J132" i="8"/>
  <c r="J71" i="8"/>
  <c r="BK93" i="9"/>
  <c r="J93" i="9"/>
  <c r="J65" i="9" s="1"/>
  <c r="P156" i="9"/>
  <c r="BK94" i="10"/>
  <c r="P184" i="12"/>
  <c r="BK252" i="12"/>
  <c r="J252" i="12"/>
  <c r="J76" i="12"/>
  <c r="R274" i="12"/>
  <c r="R273" i="12"/>
  <c r="T87" i="2"/>
  <c r="T86" i="2"/>
  <c r="T85" i="2" s="1"/>
  <c r="BK282" i="3"/>
  <c r="J282" i="3" s="1"/>
  <c r="J62" i="3" s="1"/>
  <c r="BK821" i="3"/>
  <c r="J821" i="3" s="1"/>
  <c r="J68" i="3" s="1"/>
  <c r="T1079" i="3"/>
  <c r="T1511" i="3"/>
  <c r="T1078" i="3" s="1"/>
  <c r="P1820" i="3"/>
  <c r="BK2078" i="3"/>
  <c r="J2078" i="3" s="1"/>
  <c r="J84" i="3" s="1"/>
  <c r="T2163" i="3"/>
  <c r="R107" i="5"/>
  <c r="BK145" i="7"/>
  <c r="J145" i="7" s="1"/>
  <c r="J70" i="7" s="1"/>
  <c r="T170" i="7"/>
  <c r="R183" i="7"/>
  <c r="R236" i="7"/>
  <c r="R235" i="7" s="1"/>
  <c r="BK272" i="7"/>
  <c r="J272" i="7" s="1"/>
  <c r="J87" i="7" s="1"/>
  <c r="R285" i="7"/>
  <c r="R95" i="8"/>
  <c r="R94" i="8" s="1"/>
  <c r="R93" i="8" s="1"/>
  <c r="R113" i="8"/>
  <c r="T132" i="8"/>
  <c r="BK156" i="9"/>
  <c r="BK92" i="9" s="1"/>
  <c r="J92" i="9" s="1"/>
  <c r="J64" i="9" s="1"/>
  <c r="J156" i="9"/>
  <c r="J68" i="9" s="1"/>
  <c r="BK146" i="10"/>
  <c r="J146" i="10" s="1"/>
  <c r="J67" i="10" s="1"/>
  <c r="P150" i="11"/>
  <c r="T184" i="12"/>
  <c r="T232" i="12"/>
  <c r="T274" i="12"/>
  <c r="T273" i="12"/>
  <c r="BK2359" i="3"/>
  <c r="J2359" i="3"/>
  <c r="J90" i="3"/>
  <c r="BK158" i="12"/>
  <c r="J158" i="12" s="1"/>
  <c r="J69" i="12" s="1"/>
  <c r="BK1533" i="3"/>
  <c r="J1533" i="3" s="1"/>
  <c r="J77" i="3" s="1"/>
  <c r="BK227" i="7"/>
  <c r="J227" i="7" s="1"/>
  <c r="J77" i="7" s="1"/>
  <c r="BK232" i="7"/>
  <c r="J232" i="7"/>
  <c r="J79" i="7"/>
  <c r="BK189" i="11"/>
  <c r="J189" i="11" s="1"/>
  <c r="J69" i="11" s="1"/>
  <c r="BK96" i="2"/>
  <c r="J96" i="2" s="1"/>
  <c r="J62" i="2" s="1"/>
  <c r="BK229" i="7"/>
  <c r="J229" i="7" s="1"/>
  <c r="J78" i="7" s="1"/>
  <c r="BK139" i="9"/>
  <c r="J139" i="9"/>
  <c r="J66" i="9"/>
  <c r="BK151" i="12"/>
  <c r="J151" i="12" s="1"/>
  <c r="J68" i="12" s="1"/>
  <c r="BK175" i="9"/>
  <c r="J175" i="9" s="1"/>
  <c r="J69" i="9" s="1"/>
  <c r="BK145" i="11"/>
  <c r="J145" i="11" s="1"/>
  <c r="J67" i="11" s="1"/>
  <c r="BK148" i="12"/>
  <c r="J148" i="12"/>
  <c r="J67" i="12"/>
  <c r="BK270" i="7"/>
  <c r="J270" i="7" s="1"/>
  <c r="J86" i="7" s="1"/>
  <c r="BK141" i="10"/>
  <c r="J141" i="10" s="1"/>
  <c r="J66" i="10" s="1"/>
  <c r="BK152" i="10"/>
  <c r="J152" i="10" s="1"/>
  <c r="J68" i="10" s="1"/>
  <c r="BK110" i="2"/>
  <c r="J110" i="2"/>
  <c r="J65" i="2"/>
  <c r="BK140" i="11"/>
  <c r="J140" i="11" s="1"/>
  <c r="J66" i="11" s="1"/>
  <c r="BK141" i="12"/>
  <c r="J141" i="12" s="1"/>
  <c r="J66" i="12" s="1"/>
  <c r="BK180" i="12"/>
  <c r="J180" i="12" s="1"/>
  <c r="J71" i="12" s="1"/>
  <c r="BK106" i="2"/>
  <c r="J106" i="2"/>
  <c r="J64" i="2"/>
  <c r="BK1075" i="3"/>
  <c r="J1075" i="3" s="1"/>
  <c r="J70" i="3" s="1"/>
  <c r="BE194" i="12"/>
  <c r="BE241" i="12"/>
  <c r="BE253" i="12"/>
  <c r="BE275" i="12"/>
  <c r="F59" i="12"/>
  <c r="BE113" i="12"/>
  <c r="BE132" i="12"/>
  <c r="BE172" i="12"/>
  <c r="BE224" i="12"/>
  <c r="BE260" i="12"/>
  <c r="BE286" i="12"/>
  <c r="BE291" i="12"/>
  <c r="BE109" i="12"/>
  <c r="BE123" i="12"/>
  <c r="BE138" i="12"/>
  <c r="BE160" i="12"/>
  <c r="BE216" i="12"/>
  <c r="BE263" i="12"/>
  <c r="BE270" i="12"/>
  <c r="BE284" i="12"/>
  <c r="BE290" i="12"/>
  <c r="BE292" i="12"/>
  <c r="J56" i="12"/>
  <c r="BE185" i="12"/>
  <c r="BE245" i="12"/>
  <c r="BE249" i="12"/>
  <c r="BE256" i="12"/>
  <c r="BE261" i="12"/>
  <c r="BE149" i="12"/>
  <c r="BE170" i="12"/>
  <c r="BE197" i="12"/>
  <c r="BE212" i="12"/>
  <c r="BE243" i="12"/>
  <c r="BE264" i="12"/>
  <c r="BE265" i="12"/>
  <c r="BE287" i="12"/>
  <c r="BE288" i="12"/>
  <c r="BE289" i="12"/>
  <c r="BE293" i="12"/>
  <c r="E50" i="12"/>
  <c r="BE103" i="12"/>
  <c r="BE127" i="12"/>
  <c r="BE152" i="12"/>
  <c r="BE174" i="12"/>
  <c r="BE181" i="12"/>
  <c r="BE204" i="12"/>
  <c r="BE250" i="12"/>
  <c r="BE259" i="12"/>
  <c r="BE119" i="12"/>
  <c r="BE228" i="12"/>
  <c r="BE230" i="12"/>
  <c r="J97" i="12"/>
  <c r="BE142" i="12"/>
  <c r="BE159" i="12"/>
  <c r="BE202" i="12"/>
  <c r="BE210" i="12"/>
  <c r="BE227" i="12"/>
  <c r="BE233" i="12"/>
  <c r="BE262" i="12"/>
  <c r="BE271" i="12"/>
  <c r="BE277" i="12"/>
  <c r="BE191" i="12"/>
  <c r="BE200" i="12"/>
  <c r="BE208" i="12"/>
  <c r="BE220" i="12"/>
  <c r="BE226" i="12"/>
  <c r="BE229" i="12"/>
  <c r="BE237" i="12"/>
  <c r="BE255" i="12"/>
  <c r="BE257" i="12"/>
  <c r="BE266" i="12"/>
  <c r="BE279" i="12"/>
  <c r="BE115" i="12"/>
  <c r="BE246" i="12"/>
  <c r="BE268" i="12"/>
  <c r="BE165" i="12"/>
  <c r="BE178" i="12"/>
  <c r="BE225" i="12"/>
  <c r="BE248" i="12"/>
  <c r="BE267" i="12"/>
  <c r="BE269" i="12"/>
  <c r="BE281" i="12"/>
  <c r="E79" i="11"/>
  <c r="BE185" i="11"/>
  <c r="J94" i="10"/>
  <c r="J65" i="10" s="1"/>
  <c r="BE133" i="11"/>
  <c r="BE165" i="11"/>
  <c r="BE182" i="11"/>
  <c r="J156" i="10"/>
  <c r="J70" i="10" s="1"/>
  <c r="BE100" i="11"/>
  <c r="BE127" i="11"/>
  <c r="BE159" i="11"/>
  <c r="BE164" i="11"/>
  <c r="BE168" i="11"/>
  <c r="BE98" i="11"/>
  <c r="BE113" i="11"/>
  <c r="BE137" i="11"/>
  <c r="BE153" i="11"/>
  <c r="BE162" i="11"/>
  <c r="J88" i="11"/>
  <c r="BE104" i="11"/>
  <c r="BE115" i="11"/>
  <c r="BE123" i="11"/>
  <c r="BE151" i="11"/>
  <c r="BE94" i="11"/>
  <c r="BE146" i="11"/>
  <c r="BE96" i="11"/>
  <c r="BE156" i="11"/>
  <c r="BE175" i="11"/>
  <c r="BE184" i="11"/>
  <c r="BE187" i="11"/>
  <c r="BE190" i="11"/>
  <c r="J56" i="11"/>
  <c r="F88" i="11"/>
  <c r="BE170" i="11"/>
  <c r="BE108" i="11"/>
  <c r="BE141" i="11"/>
  <c r="BE161" i="11"/>
  <c r="BE171" i="11"/>
  <c r="BE177" i="11"/>
  <c r="BE119" i="11"/>
  <c r="BE167" i="11"/>
  <c r="BE179" i="11"/>
  <c r="BE158" i="11"/>
  <c r="BE173" i="11"/>
  <c r="J86" i="10"/>
  <c r="BE148" i="10"/>
  <c r="BE162" i="10"/>
  <c r="BE172" i="10"/>
  <c r="BE95" i="10"/>
  <c r="BE103" i="10"/>
  <c r="BE153" i="10"/>
  <c r="BE193" i="10"/>
  <c r="BE111" i="10"/>
  <c r="BE125" i="10"/>
  <c r="BE167" i="10"/>
  <c r="BE182" i="10"/>
  <c r="BE189" i="10"/>
  <c r="F59" i="10"/>
  <c r="BE117" i="10"/>
  <c r="BE142" i="10"/>
  <c r="BE157" i="10"/>
  <c r="BE194" i="10"/>
  <c r="BE97" i="10"/>
  <c r="BE134" i="10"/>
  <c r="BE164" i="10"/>
  <c r="BE169" i="10"/>
  <c r="BE192" i="10"/>
  <c r="BE195" i="10"/>
  <c r="BE159" i="10"/>
  <c r="BE190" i="10"/>
  <c r="J89" i="10"/>
  <c r="BE138" i="10"/>
  <c r="BE147" i="10"/>
  <c r="BE163" i="10"/>
  <c r="BE185" i="10"/>
  <c r="BE188" i="10"/>
  <c r="BE101" i="10"/>
  <c r="BE115" i="10"/>
  <c r="BE187" i="10"/>
  <c r="E80" i="10"/>
  <c r="BE121" i="10"/>
  <c r="BE160" i="10"/>
  <c r="BE107" i="10"/>
  <c r="BE165" i="10"/>
  <c r="BE171" i="10"/>
  <c r="BE180" i="10"/>
  <c r="BE99" i="10"/>
  <c r="BE129" i="10"/>
  <c r="BE150" i="10"/>
  <c r="BE158" i="10"/>
  <c r="BE177" i="10"/>
  <c r="F59" i="9"/>
  <c r="BE132" i="9"/>
  <c r="BE100" i="9"/>
  <c r="BE149" i="9"/>
  <c r="E50" i="9"/>
  <c r="BE140" i="9"/>
  <c r="BE169" i="9"/>
  <c r="BE171" i="9"/>
  <c r="BE173" i="9"/>
  <c r="BE176" i="9"/>
  <c r="J95" i="8"/>
  <c r="J65" i="8"/>
  <c r="BE94" i="9"/>
  <c r="BE114" i="9"/>
  <c r="BE151" i="9"/>
  <c r="BE162" i="9"/>
  <c r="J56" i="9"/>
  <c r="BE157" i="9"/>
  <c r="AW63" i="1"/>
  <c r="J88" i="9"/>
  <c r="BE104" i="9"/>
  <c r="BE152" i="9"/>
  <c r="BE98" i="9"/>
  <c r="BE112" i="9"/>
  <c r="BE122" i="9"/>
  <c r="BE167" i="9"/>
  <c r="BE108" i="9"/>
  <c r="BE136" i="9"/>
  <c r="BE159" i="9"/>
  <c r="BE96" i="9"/>
  <c r="BE126" i="9"/>
  <c r="BE145" i="9"/>
  <c r="BE118" i="9"/>
  <c r="BE164" i="9"/>
  <c r="BE96" i="8"/>
  <c r="BE102" i="8"/>
  <c r="BE116" i="8"/>
  <c r="BK246" i="7"/>
  <c r="J246" i="7"/>
  <c r="J82" i="7"/>
  <c r="F90" i="8"/>
  <c r="BE123" i="8"/>
  <c r="BE134" i="8"/>
  <c r="BE140" i="8"/>
  <c r="E50" i="8"/>
  <c r="BE98" i="8"/>
  <c r="BE103" i="8"/>
  <c r="BE115" i="8"/>
  <c r="BE122" i="8"/>
  <c r="BE131" i="8"/>
  <c r="BE126" i="8"/>
  <c r="BE129" i="8"/>
  <c r="BE141" i="8"/>
  <c r="J87" i="8"/>
  <c r="BE105" i="8"/>
  <c r="BE97" i="8"/>
  <c r="BE104" i="8"/>
  <c r="BE125" i="8"/>
  <c r="BE101" i="8"/>
  <c r="BE111" i="8"/>
  <c r="BE114" i="8"/>
  <c r="BE142" i="8"/>
  <c r="BE109" i="8"/>
  <c r="BE120" i="8"/>
  <c r="J90" i="8"/>
  <c r="BE106" i="8"/>
  <c r="BE119" i="8"/>
  <c r="BE130" i="8"/>
  <c r="BE135" i="8"/>
  <c r="BE138" i="8"/>
  <c r="BE107" i="8"/>
  <c r="BE118" i="8"/>
  <c r="BE124" i="8"/>
  <c r="BE128" i="8"/>
  <c r="BE137" i="8"/>
  <c r="BE99" i="8"/>
  <c r="BE108" i="8"/>
  <c r="BE112" i="8"/>
  <c r="BE127" i="8"/>
  <c r="BE133" i="8"/>
  <c r="BE136" i="8"/>
  <c r="BE139" i="8"/>
  <c r="F110" i="7"/>
  <c r="BE150" i="7"/>
  <c r="BE167" i="7"/>
  <c r="BE173" i="7"/>
  <c r="BE179" i="7"/>
  <c r="BE217" i="7"/>
  <c r="BE225" i="7"/>
  <c r="BE233" i="7"/>
  <c r="BE240" i="7"/>
  <c r="BE243" i="7"/>
  <c r="BE249" i="7"/>
  <c r="BE251" i="7"/>
  <c r="BE120" i="7"/>
  <c r="BE123" i="7"/>
  <c r="BE141" i="7"/>
  <c r="BE181" i="7"/>
  <c r="BE195" i="7"/>
  <c r="BE207" i="7"/>
  <c r="BE215" i="7"/>
  <c r="BE218" i="7"/>
  <c r="BE244" i="7"/>
  <c r="BE259" i="7"/>
  <c r="BE273" i="7"/>
  <c r="BE286" i="7"/>
  <c r="E101" i="7"/>
  <c r="J110" i="7"/>
  <c r="BE125" i="7"/>
  <c r="BE132" i="7"/>
  <c r="BE142" i="7"/>
  <c r="BE146" i="7"/>
  <c r="BE248" i="7"/>
  <c r="BE253" i="7"/>
  <c r="BE267" i="7"/>
  <c r="BE279" i="7"/>
  <c r="BE289" i="7"/>
  <c r="BE134" i="7"/>
  <c r="BE144" i="7"/>
  <c r="BE172" i="7"/>
  <c r="BE175" i="7"/>
  <c r="BE188" i="7"/>
  <c r="BE199" i="7"/>
  <c r="BE219" i="7"/>
  <c r="BE222" i="7"/>
  <c r="BE230" i="7"/>
  <c r="BE238" i="7"/>
  <c r="BE255" i="7"/>
  <c r="BE265" i="7"/>
  <c r="BE293" i="7"/>
  <c r="BE117" i="7"/>
  <c r="BE136" i="7"/>
  <c r="BE148" i="7"/>
  <c r="BE171" i="7"/>
  <c r="BE176" i="7"/>
  <c r="BE186" i="7"/>
  <c r="BE189" i="7"/>
  <c r="BE193" i="7"/>
  <c r="BE197" i="7"/>
  <c r="BE201" i="7"/>
  <c r="BE214" i="7"/>
  <c r="BE216" i="7"/>
  <c r="BE221" i="7"/>
  <c r="BE228" i="7"/>
  <c r="BE241" i="7"/>
  <c r="BE256" i="7"/>
  <c r="BE266" i="7"/>
  <c r="BE121" i="7"/>
  <c r="BE128" i="7"/>
  <c r="BE180" i="7"/>
  <c r="BE261" i="7"/>
  <c r="BE264" i="7"/>
  <c r="BE287" i="7"/>
  <c r="BE291" i="7"/>
  <c r="BE292" i="7"/>
  <c r="BE294" i="7"/>
  <c r="BE295" i="7"/>
  <c r="BE119" i="7"/>
  <c r="BE122" i="7"/>
  <c r="BE156" i="7"/>
  <c r="BE165" i="7"/>
  <c r="BE169" i="7"/>
  <c r="BE209" i="7"/>
  <c r="BE223" i="7"/>
  <c r="BE278" i="7"/>
  <c r="BE282" i="7"/>
  <c r="BE152" i="7"/>
  <c r="BE166" i="7"/>
  <c r="BE184" i="7"/>
  <c r="BE191" i="7"/>
  <c r="BE224" i="7"/>
  <c r="BE237" i="7"/>
  <c r="BE257" i="7"/>
  <c r="BE262" i="7"/>
  <c r="J107" i="7"/>
  <c r="BE127" i="7"/>
  <c r="BE143" i="7"/>
  <c r="BE160" i="7"/>
  <c r="BE185" i="7"/>
  <c r="BE187" i="7"/>
  <c r="BE203" i="7"/>
  <c r="BE242" i="7"/>
  <c r="BE275" i="7"/>
  <c r="BE284" i="7"/>
  <c r="BE124" i="7"/>
  <c r="BE129" i="7"/>
  <c r="BE138" i="7"/>
  <c r="BE162" i="7"/>
  <c r="BE178" i="7"/>
  <c r="BE211" i="7"/>
  <c r="BE220" i="7"/>
  <c r="BE254" i="7"/>
  <c r="BE118" i="7"/>
  <c r="BE130" i="7"/>
  <c r="BE168" i="7"/>
  <c r="BE182" i="7"/>
  <c r="BE239" i="7"/>
  <c r="BE258" i="7"/>
  <c r="BE260" i="7"/>
  <c r="BE154" i="7"/>
  <c r="BE158" i="7"/>
  <c r="BE174" i="7"/>
  <c r="BE177" i="7"/>
  <c r="BE205" i="7"/>
  <c r="BE250" i="7"/>
  <c r="BE252" i="7"/>
  <c r="BE263" i="7"/>
  <c r="BE271" i="7"/>
  <c r="BE280" i="7"/>
  <c r="BE283" i="7"/>
  <c r="F59" i="6"/>
  <c r="BE92" i="6"/>
  <c r="BE97" i="6"/>
  <c r="J59" i="6"/>
  <c r="BE99" i="6"/>
  <c r="BE104" i="6"/>
  <c r="BK90" i="5"/>
  <c r="J90" i="5"/>
  <c r="J64" i="5"/>
  <c r="E50" i="6"/>
  <c r="BE98" i="6"/>
  <c r="BE105" i="6"/>
  <c r="BE93" i="6"/>
  <c r="BE96" i="6"/>
  <c r="BE101" i="6"/>
  <c r="J56" i="6"/>
  <c r="BE100" i="6"/>
  <c r="BA60" i="1"/>
  <c r="BE103" i="6"/>
  <c r="BE94" i="6"/>
  <c r="BE91" i="6"/>
  <c r="BE95" i="6"/>
  <c r="BE110" i="5"/>
  <c r="BE115" i="5"/>
  <c r="BE126" i="5"/>
  <c r="E77" i="5"/>
  <c r="F86" i="5"/>
  <c r="BE95" i="5"/>
  <c r="BE101" i="5"/>
  <c r="BE118" i="5"/>
  <c r="BE123" i="5"/>
  <c r="BK80" i="4"/>
  <c r="J80" i="4"/>
  <c r="J59" i="4" s="1"/>
  <c r="BE105" i="5"/>
  <c r="BE114" i="5"/>
  <c r="BE128" i="5"/>
  <c r="BE130" i="5"/>
  <c r="BE133" i="5"/>
  <c r="J86" i="5"/>
  <c r="BE117" i="5"/>
  <c r="BE96" i="5"/>
  <c r="BE97" i="5"/>
  <c r="BE100" i="5"/>
  <c r="BE98" i="5"/>
  <c r="BE102" i="5"/>
  <c r="BE104" i="5"/>
  <c r="BE125" i="5"/>
  <c r="J56" i="5"/>
  <c r="BE92" i="5"/>
  <c r="BE108" i="5"/>
  <c r="BE121" i="5"/>
  <c r="BE94" i="5"/>
  <c r="BE112" i="5"/>
  <c r="BE99" i="5"/>
  <c r="BE103" i="5"/>
  <c r="BE119" i="5"/>
  <c r="BE131" i="5"/>
  <c r="BE132" i="5"/>
  <c r="BE134" i="5"/>
  <c r="J52" i="4"/>
  <c r="BE96" i="4"/>
  <c r="E70" i="4"/>
  <c r="BE104" i="4"/>
  <c r="BE136" i="4"/>
  <c r="BE146" i="4"/>
  <c r="BK111" i="3"/>
  <c r="J111" i="3"/>
  <c r="J60" i="3"/>
  <c r="BE86" i="4"/>
  <c r="BE94" i="4"/>
  <c r="BE106" i="4"/>
  <c r="BE128" i="4"/>
  <c r="BE140" i="4"/>
  <c r="BE164" i="4"/>
  <c r="BE82" i="4"/>
  <c r="BE108" i="4"/>
  <c r="BE116" i="4"/>
  <c r="BE120" i="4"/>
  <c r="BE132" i="4"/>
  <c r="BE142" i="4"/>
  <c r="BE158" i="4"/>
  <c r="BE162" i="4"/>
  <c r="F55" i="4"/>
  <c r="BE88" i="4"/>
  <c r="BE114" i="4"/>
  <c r="BE124" i="4"/>
  <c r="BE100" i="4"/>
  <c r="BE112" i="4"/>
  <c r="BE156" i="4"/>
  <c r="BK1078" i="3"/>
  <c r="J1078" i="3"/>
  <c r="J71" i="3"/>
  <c r="J55" i="4"/>
  <c r="BE118" i="4"/>
  <c r="BK2358" i="3"/>
  <c r="J2358" i="3"/>
  <c r="J89" i="3" s="1"/>
  <c r="BE134" i="4"/>
  <c r="BE138" i="4"/>
  <c r="BE144" i="4"/>
  <c r="BE148" i="4"/>
  <c r="BE98" i="4"/>
  <c r="BE152" i="4"/>
  <c r="BE160" i="4"/>
  <c r="BE84" i="4"/>
  <c r="BE90" i="4"/>
  <c r="BE122" i="4"/>
  <c r="BE150" i="4"/>
  <c r="BE92" i="4"/>
  <c r="BE102" i="4"/>
  <c r="BE110" i="4"/>
  <c r="BE126" i="4"/>
  <c r="BE130" i="4"/>
  <c r="BE154" i="4"/>
  <c r="E100" i="3"/>
  <c r="BE138" i="3"/>
  <c r="BE160" i="3"/>
  <c r="BE204" i="3"/>
  <c r="BE322" i="3"/>
  <c r="BE374" i="3"/>
  <c r="BE480" i="3"/>
  <c r="BE494" i="3"/>
  <c r="BE693" i="3"/>
  <c r="BE730" i="3"/>
  <c r="BE765" i="3"/>
  <c r="BE811" i="3"/>
  <c r="BE833" i="3"/>
  <c r="BE960" i="3"/>
  <c r="BE1008" i="3"/>
  <c r="BE1080" i="3"/>
  <c r="BE1180" i="3"/>
  <c r="BE1291" i="3"/>
  <c r="BE1358" i="3"/>
  <c r="BE1379" i="3"/>
  <c r="BE1540" i="3"/>
  <c r="BE1580" i="3"/>
  <c r="BE1593" i="3"/>
  <c r="BE1747" i="3"/>
  <c r="BE1758" i="3"/>
  <c r="BE1775" i="3"/>
  <c r="BE1795" i="3"/>
  <c r="BE1809" i="3"/>
  <c r="BE1818" i="3"/>
  <c r="BE1832" i="3"/>
  <c r="BE1841" i="3"/>
  <c r="BE1877" i="3"/>
  <c r="BE1882" i="3"/>
  <c r="BE1886" i="3"/>
  <c r="BE1891" i="3"/>
  <c r="BE1903" i="3"/>
  <c r="BE1992" i="3"/>
  <c r="BE2012" i="3"/>
  <c r="BE2041" i="3"/>
  <c r="BE2048" i="3"/>
  <c r="BE2108" i="3"/>
  <c r="BE2117" i="3"/>
  <c r="BE2120" i="3"/>
  <c r="BE2167" i="3"/>
  <c r="BE2185" i="3"/>
  <c r="BE2207" i="3"/>
  <c r="BE145" i="3"/>
  <c r="BE178" i="3"/>
  <c r="BE190" i="3"/>
  <c r="BE273" i="3"/>
  <c r="BE454" i="3"/>
  <c r="BE487" i="3"/>
  <c r="BE523" i="3"/>
  <c r="BE568" i="3"/>
  <c r="BE610" i="3"/>
  <c r="BE725" i="3"/>
  <c r="BE989" i="3"/>
  <c r="BE1067" i="3"/>
  <c r="BE1071" i="3"/>
  <c r="BE1076" i="3"/>
  <c r="BE1200" i="3"/>
  <c r="BE1322" i="3"/>
  <c r="BE1366" i="3"/>
  <c r="BE1445" i="3"/>
  <c r="BE1454" i="3"/>
  <c r="BE1493" i="3"/>
  <c r="BE1528" i="3"/>
  <c r="BE1534" i="3"/>
  <c r="BE1567" i="3"/>
  <c r="BE1603" i="3"/>
  <c r="BE1630" i="3"/>
  <c r="BE1649" i="3"/>
  <c r="BE1659" i="3"/>
  <c r="BE1701" i="3"/>
  <c r="BE1764" i="3"/>
  <c r="BE1785" i="3"/>
  <c r="BE1787" i="3"/>
  <c r="BE1793" i="3"/>
  <c r="BE1821" i="3"/>
  <c r="BE1839" i="3"/>
  <c r="BE1849" i="3"/>
  <c r="BE1923" i="3"/>
  <c r="BE1946" i="3"/>
  <c r="BE2020" i="3"/>
  <c r="BE2029" i="3"/>
  <c r="BE2038" i="3"/>
  <c r="BE2079" i="3"/>
  <c r="BE2090" i="3"/>
  <c r="BE2096" i="3"/>
  <c r="BE2177" i="3"/>
  <c r="BE2193" i="3"/>
  <c r="BE2233" i="3"/>
  <c r="BE2314" i="3"/>
  <c r="J104" i="3"/>
  <c r="BE118" i="3"/>
  <c r="BE133" i="3"/>
  <c r="BE208" i="3"/>
  <c r="BE235" i="3"/>
  <c r="BE267" i="3"/>
  <c r="BE288" i="3"/>
  <c r="BE304" i="3"/>
  <c r="BE368" i="3"/>
  <c r="BE388" i="3"/>
  <c r="BE428" i="3"/>
  <c r="BE452" i="3"/>
  <c r="BE482" i="3"/>
  <c r="BE518" i="3"/>
  <c r="BE532" i="3"/>
  <c r="BE541" i="3"/>
  <c r="BE599" i="3"/>
  <c r="BE614" i="3"/>
  <c r="BE629" i="3"/>
  <c r="BE683" i="3"/>
  <c r="BE736" i="3"/>
  <c r="BE825" i="3"/>
  <c r="BE923" i="3"/>
  <c r="BE1046" i="3"/>
  <c r="BE1073" i="3"/>
  <c r="BE1171" i="3"/>
  <c r="BE1197" i="3"/>
  <c r="BE1205" i="3"/>
  <c r="BE1260" i="3"/>
  <c r="BE1286" i="3"/>
  <c r="BE1515" i="3"/>
  <c r="BE1552" i="3"/>
  <c r="BE1642" i="3"/>
  <c r="BE1679" i="3"/>
  <c r="BE1723" i="3"/>
  <c r="BE1735" i="3"/>
  <c r="BE1738" i="3"/>
  <c r="BE1754" i="3"/>
  <c r="BE1756" i="3"/>
  <c r="BE1769" i="3"/>
  <c r="BE1802" i="3"/>
  <c r="BE1834" i="3"/>
  <c r="BE1854" i="3"/>
  <c r="BE1862" i="3"/>
  <c r="BE1872" i="3"/>
  <c r="BE1884" i="3"/>
  <c r="BE1889" i="3"/>
  <c r="BE1939" i="3"/>
  <c r="BE1982" i="3"/>
  <c r="BE2017" i="3"/>
  <c r="BE2025" i="3"/>
  <c r="BE2045" i="3"/>
  <c r="BE2055" i="3"/>
  <c r="BE2062" i="3"/>
  <c r="BE2069" i="3"/>
  <c r="BE2076" i="3"/>
  <c r="BE2100" i="3"/>
  <c r="BE2105" i="3"/>
  <c r="BE2133" i="3"/>
  <c r="BE2140" i="3"/>
  <c r="BE2150" i="3"/>
  <c r="BE2161" i="3"/>
  <c r="BE2210" i="3"/>
  <c r="BE2218" i="3"/>
  <c r="BE2221" i="3"/>
  <c r="BE2224" i="3"/>
  <c r="BE2296" i="3"/>
  <c r="BE2321" i="3"/>
  <c r="BE2342" i="3"/>
  <c r="BE2351" i="3"/>
  <c r="BE2360" i="3"/>
  <c r="BE219" i="3"/>
  <c r="BE224" i="3"/>
  <c r="BE232" i="3"/>
  <c r="BE283" i="3"/>
  <c r="BE300" i="3"/>
  <c r="BE327" i="3"/>
  <c r="BE353" i="3"/>
  <c r="BE399" i="3"/>
  <c r="BE419" i="3"/>
  <c r="BE467" i="3"/>
  <c r="BE506" i="3"/>
  <c r="BE536" i="3"/>
  <c r="BE589" i="3"/>
  <c r="BE688" i="3"/>
  <c r="BE787" i="3"/>
  <c r="BE884" i="3"/>
  <c r="BE1019" i="3"/>
  <c r="BE1113" i="3"/>
  <c r="BE1133" i="3"/>
  <c r="BE1304" i="3"/>
  <c r="BE1328" i="3"/>
  <c r="BE1398" i="3"/>
  <c r="BE1440" i="3"/>
  <c r="BE1451" i="3"/>
  <c r="BE1501" i="3"/>
  <c r="BE1607" i="3"/>
  <c r="BE1696" i="3"/>
  <c r="BE1712" i="3"/>
  <c r="BE1729" i="3"/>
  <c r="BE1742" i="3"/>
  <c r="BE1752" i="3"/>
  <c r="BE1777" i="3"/>
  <c r="BE1814" i="3"/>
  <c r="BE1816" i="3"/>
  <c r="BE1847" i="3"/>
  <c r="BE1856" i="3"/>
  <c r="BE1864" i="3"/>
  <c r="BE1870" i="3"/>
  <c r="BE1898" i="3"/>
  <c r="BE1914" i="3"/>
  <c r="BE1933" i="3"/>
  <c r="BE1976" i="3"/>
  <c r="BE1987" i="3"/>
  <c r="BE2084" i="3"/>
  <c r="BE2087" i="3"/>
  <c r="BE2158" i="3"/>
  <c r="BE2164" i="3"/>
  <c r="BE2198" i="3"/>
  <c r="BE2239" i="3"/>
  <c r="BE2245" i="3"/>
  <c r="BE2270" i="3"/>
  <c r="BE2331" i="3"/>
  <c r="J55" i="3"/>
  <c r="BE439" i="3"/>
  <c r="BE512" i="3"/>
  <c r="BE564" i="3"/>
  <c r="BE649" i="3"/>
  <c r="BE845" i="3"/>
  <c r="BE855" i="3"/>
  <c r="BE908" i="3"/>
  <c r="BE934" i="3"/>
  <c r="BE991" i="3"/>
  <c r="BE1069" i="3"/>
  <c r="BE1100" i="3"/>
  <c r="BE1152" i="3"/>
  <c r="BE1207" i="3"/>
  <c r="BE1281" i="3"/>
  <c r="BE1330" i="3"/>
  <c r="BE1349" i="3"/>
  <c r="BE1355" i="3"/>
  <c r="BE1371" i="3"/>
  <c r="BE1388" i="3"/>
  <c r="BE1405" i="3"/>
  <c r="BE1468" i="3"/>
  <c r="BE1477" i="3"/>
  <c r="BE1624" i="3"/>
  <c r="BK86" i="2"/>
  <c r="J86" i="2"/>
  <c r="J60" i="2" s="1"/>
  <c r="BE113" i="3"/>
  <c r="BE150" i="3"/>
  <c r="BE229" i="3"/>
  <c r="BE293" i="3"/>
  <c r="BE489" i="3"/>
  <c r="BE499" i="3"/>
  <c r="BE604" i="3"/>
  <c r="BE616" i="3"/>
  <c r="BE816" i="3"/>
  <c r="BE836" i="3"/>
  <c r="BE868" i="3"/>
  <c r="BE890" i="3"/>
  <c r="BE914" i="3"/>
  <c r="BE950" i="3"/>
  <c r="BE1031" i="3"/>
  <c r="BE1058" i="3"/>
  <c r="BE1157" i="3"/>
  <c r="BE1160" i="3"/>
  <c r="BE1192" i="3"/>
  <c r="BE1213" i="3"/>
  <c r="BE1234" i="3"/>
  <c r="BE1297" i="3"/>
  <c r="BE1319" i="3"/>
  <c r="BE1333" i="3"/>
  <c r="BE1374" i="3"/>
  <c r="BE1485" i="3"/>
  <c r="BE1498" i="3"/>
  <c r="BE1509" i="3"/>
  <c r="BE1557" i="3"/>
  <c r="BE1677" i="3"/>
  <c r="BE1691" i="3"/>
  <c r="BE1719" i="3"/>
  <c r="BE185" i="3"/>
  <c r="BE243" i="3"/>
  <c r="BE314" i="3"/>
  <c r="BE333" i="3"/>
  <c r="BE348" i="3"/>
  <c r="BE358" i="3"/>
  <c r="BE405" i="3"/>
  <c r="BE433" i="3"/>
  <c r="BE555" i="3"/>
  <c r="BE643" i="3"/>
  <c r="BE796" i="3"/>
  <c r="BE862" i="3"/>
  <c r="BE886" i="3"/>
  <c r="BE902" i="3"/>
  <c r="BE967" i="3"/>
  <c r="BE996" i="3"/>
  <c r="BE1024" i="3"/>
  <c r="BE1041" i="3"/>
  <c r="BE1052" i="3"/>
  <c r="BE1168" i="3"/>
  <c r="BE1216" i="3"/>
  <c r="BE1239" i="3"/>
  <c r="BE1254" i="3"/>
  <c r="BE1394" i="3"/>
  <c r="BE1480" i="3"/>
  <c r="BE1506" i="3"/>
  <c r="BE1531" i="3"/>
  <c r="BE1589" i="3"/>
  <c r="BE1683" i="3"/>
  <c r="BE363" i="3"/>
  <c r="BE376" i="3"/>
  <c r="BE559" i="3"/>
  <c r="BE594" i="3"/>
  <c r="BE624" i="3"/>
  <c r="BE746" i="3"/>
  <c r="BE874" i="3"/>
  <c r="BE939" i="3"/>
  <c r="BE979" i="3"/>
  <c r="BE1107" i="3"/>
  <c r="BE1189" i="3"/>
  <c r="BE1244" i="3"/>
  <c r="BE1263" i="3"/>
  <c r="BE1310" i="3"/>
  <c r="BE1336" i="3"/>
  <c r="BE1343" i="3"/>
  <c r="BE1369" i="3"/>
  <c r="BE1426" i="3"/>
  <c r="BE1464" i="3"/>
  <c r="BE1490" i="3"/>
  <c r="BE1520" i="3"/>
  <c r="BE1547" i="3"/>
  <c r="BE1661" i="3"/>
  <c r="BE155" i="3"/>
  <c r="BE197" i="3"/>
  <c r="BE246" i="3"/>
  <c r="BE265" i="3"/>
  <c r="BE309" i="3"/>
  <c r="BE339" i="3"/>
  <c r="BE551" i="3"/>
  <c r="BE632" i="3"/>
  <c r="BE675" i="3"/>
  <c r="BE713" i="3"/>
  <c r="BE808" i="3"/>
  <c r="BE850" i="3"/>
  <c r="BE896" i="3"/>
  <c r="BE1013" i="3"/>
  <c r="BE1060" i="3"/>
  <c r="BE1088" i="3"/>
  <c r="BE1128" i="3"/>
  <c r="BE1313" i="3"/>
  <c r="BE1351" i="3"/>
  <c r="BE1472" i="3"/>
  <c r="BE1525" i="3"/>
  <c r="BE1562" i="3"/>
  <c r="BE1597" i="3"/>
  <c r="BE1615" i="3"/>
  <c r="BE1635" i="3"/>
  <c r="BE1654" i="3"/>
  <c r="BE1671" i="3"/>
  <c r="BE1688" i="3"/>
  <c r="BE128" i="3"/>
  <c r="BE164" i="3"/>
  <c r="BE241" i="3"/>
  <c r="BE259" i="3"/>
  <c r="BE295" i="3"/>
  <c r="BE393" i="3"/>
  <c r="BE413" i="3"/>
  <c r="BE446" i="3"/>
  <c r="BE619" i="3"/>
  <c r="BE655" i="3"/>
  <c r="BE775" i="3"/>
  <c r="BE828" i="3"/>
  <c r="BE842" i="3"/>
  <c r="BE881" i="3"/>
  <c r="BE888" i="3"/>
  <c r="BE972" i="3"/>
  <c r="BE984" i="3"/>
  <c r="BE1096" i="3"/>
  <c r="BE1122" i="3"/>
  <c r="BE1147" i="3"/>
  <c r="BE1307" i="3"/>
  <c r="BE1339" i="3"/>
  <c r="BE1347" i="3"/>
  <c r="BE1363" i="3"/>
  <c r="BE1459" i="3"/>
  <c r="BE1576" i="3"/>
  <c r="BE1707" i="3"/>
  <c r="F55" i="3"/>
  <c r="BE123" i="3"/>
  <c r="BE270" i="3"/>
  <c r="BE276" i="3"/>
  <c r="BE381" i="3"/>
  <c r="BE425" i="3"/>
  <c r="BE527" i="3"/>
  <c r="BE612" i="3"/>
  <c r="BE669" i="3"/>
  <c r="BE695" i="3"/>
  <c r="BE741" i="3"/>
  <c r="BE771" i="3"/>
  <c r="BE780" i="3"/>
  <c r="BE802" i="3"/>
  <c r="BE822" i="3"/>
  <c r="BE872" i="3"/>
  <c r="BE879" i="3"/>
  <c r="BE1001" i="3"/>
  <c r="BE1036" i="3"/>
  <c r="BE1062" i="3"/>
  <c r="BE1138" i="3"/>
  <c r="BE1227" i="3"/>
  <c r="BE1249" i="3"/>
  <c r="BE1274" i="3"/>
  <c r="BE1300" i="3"/>
  <c r="BE1341" i="3"/>
  <c r="BE1376" i="3"/>
  <c r="BE1408" i="3"/>
  <c r="BE1512" i="3"/>
  <c r="BE1618" i="3"/>
  <c r="BE1666" i="3"/>
  <c r="BE1681" i="3"/>
  <c r="BE97" i="2"/>
  <c r="BE111" i="2"/>
  <c r="F55" i="2"/>
  <c r="E75" i="2"/>
  <c r="BE91" i="2"/>
  <c r="BE101" i="2"/>
  <c r="J52" i="2"/>
  <c r="J55" i="2"/>
  <c r="BE88" i="2"/>
  <c r="BE94" i="2"/>
  <c r="BE104" i="2"/>
  <c r="BE107" i="2"/>
  <c r="AW55" i="1"/>
  <c r="BA55" i="1"/>
  <c r="F38" i="12"/>
  <c r="BC66" i="1" s="1"/>
  <c r="F38" i="9"/>
  <c r="BC63" i="1"/>
  <c r="F36" i="5"/>
  <c r="BA59" i="1"/>
  <c r="F38" i="10"/>
  <c r="BC64" i="1" s="1"/>
  <c r="J36" i="10"/>
  <c r="AW64" i="1"/>
  <c r="F39" i="6"/>
  <c r="BD60" i="1"/>
  <c r="F36" i="8"/>
  <c r="BA62" i="1" s="1"/>
  <c r="F37" i="11"/>
  <c r="BB65" i="1"/>
  <c r="F38" i="5"/>
  <c r="BC59" i="1"/>
  <c r="F37" i="12"/>
  <c r="BB66" i="1" s="1"/>
  <c r="F39" i="7"/>
  <c r="BD61" i="1"/>
  <c r="F36" i="10"/>
  <c r="BA64" i="1"/>
  <c r="F36" i="2"/>
  <c r="BC55" i="1" s="1"/>
  <c r="F39" i="11"/>
  <c r="BD65" i="1"/>
  <c r="F39" i="10"/>
  <c r="BD64" i="1"/>
  <c r="F37" i="4"/>
  <c r="BD57" i="1" s="1"/>
  <c r="F39" i="8"/>
  <c r="BD62" i="1"/>
  <c r="F37" i="10"/>
  <c r="BB64" i="1"/>
  <c r="F35" i="2"/>
  <c r="BB55" i="1" s="1"/>
  <c r="F39" i="9"/>
  <c r="BD63" i="1"/>
  <c r="F37" i="8"/>
  <c r="BB62" i="1"/>
  <c r="F37" i="6"/>
  <c r="BB60" i="1" s="1"/>
  <c r="J34" i="4"/>
  <c r="AW57" i="1"/>
  <c r="F36" i="9"/>
  <c r="BA63" i="1"/>
  <c r="J36" i="5"/>
  <c r="AW59" i="1" s="1"/>
  <c r="F36" i="11"/>
  <c r="BA65" i="1"/>
  <c r="F39" i="12"/>
  <c r="BD66" i="1"/>
  <c r="F38" i="11"/>
  <c r="BC65" i="1" s="1"/>
  <c r="F38" i="7"/>
  <c r="BC61" i="1"/>
  <c r="F36" i="7"/>
  <c r="BA61" i="1"/>
  <c r="F37" i="9"/>
  <c r="BB63" i="1" s="1"/>
  <c r="F37" i="2"/>
  <c r="BD55" i="1"/>
  <c r="J36" i="7"/>
  <c r="AW61" i="1"/>
  <c r="F39" i="5"/>
  <c r="BD59" i="1" s="1"/>
  <c r="J36" i="11"/>
  <c r="AW65" i="1"/>
  <c r="F36" i="12"/>
  <c r="BA66" i="1"/>
  <c r="F37" i="3"/>
  <c r="BD56" i="1" s="1"/>
  <c r="F36" i="4"/>
  <c r="BC57" i="1"/>
  <c r="F36" i="3"/>
  <c r="BC56" i="1"/>
  <c r="F38" i="6"/>
  <c r="BC60" i="1" s="1"/>
  <c r="F37" i="7"/>
  <c r="BB61" i="1" s="1"/>
  <c r="J36" i="8"/>
  <c r="AW62" i="1"/>
  <c r="F35" i="3"/>
  <c r="BB56" i="1" s="1"/>
  <c r="F34" i="4"/>
  <c r="BA57" i="1"/>
  <c r="AS54" i="1"/>
  <c r="F38" i="8"/>
  <c r="BC62" i="1" s="1"/>
  <c r="F35" i="4"/>
  <c r="BB57" i="1"/>
  <c r="F34" i="3"/>
  <c r="BA56" i="1" s="1"/>
  <c r="J36" i="6"/>
  <c r="AW60" i="1"/>
  <c r="F37" i="5"/>
  <c r="BB59" i="1"/>
  <c r="J36" i="12"/>
  <c r="AW66" i="1"/>
  <c r="J34" i="3"/>
  <c r="AW56" i="1" s="1"/>
  <c r="R92" i="10" l="1"/>
  <c r="BK92" i="11"/>
  <c r="J92" i="11" s="1"/>
  <c r="J64" i="11" s="1"/>
  <c r="BK235" i="7"/>
  <c r="J235" i="7" s="1"/>
  <c r="J80" i="7" s="1"/>
  <c r="BK89" i="6"/>
  <c r="J89" i="6" s="1"/>
  <c r="J64" i="6" s="1"/>
  <c r="T269" i="7"/>
  <c r="T268" i="7"/>
  <c r="R269" i="7"/>
  <c r="R268" i="7"/>
  <c r="R183" i="12"/>
  <c r="P94" i="8"/>
  <c r="P93" i="8"/>
  <c r="AU62" i="1"/>
  <c r="P111" i="3"/>
  <c r="R89" i="6"/>
  <c r="R88" i="6"/>
  <c r="BK101" i="12"/>
  <c r="J101" i="12" s="1"/>
  <c r="J64" i="12" s="1"/>
  <c r="BK93" i="10"/>
  <c r="J93" i="10"/>
  <c r="J64" i="10"/>
  <c r="P1078" i="3"/>
  <c r="R115" i="7"/>
  <c r="R114" i="7"/>
  <c r="R113" i="7" s="1"/>
  <c r="R90" i="5"/>
  <c r="R89" i="5"/>
  <c r="T111" i="3"/>
  <c r="T110" i="3" s="1"/>
  <c r="BK183" i="12"/>
  <c r="J183" i="12"/>
  <c r="J72" i="12"/>
  <c r="T94" i="8"/>
  <c r="T93" i="8"/>
  <c r="R111" i="3"/>
  <c r="P100" i="12"/>
  <c r="AU66" i="1" s="1"/>
  <c r="T115" i="7"/>
  <c r="T114" i="7"/>
  <c r="T113" i="7"/>
  <c r="BK94" i="8"/>
  <c r="J94" i="8"/>
  <c r="J64" i="8"/>
  <c r="P115" i="7"/>
  <c r="P114" i="7"/>
  <c r="P113" i="7"/>
  <c r="AU61" i="1"/>
  <c r="P92" i="11"/>
  <c r="P91" i="11" s="1"/>
  <c r="AU65" i="1" s="1"/>
  <c r="P92" i="9"/>
  <c r="P91" i="9"/>
  <c r="AU63" i="1" s="1"/>
  <c r="T183" i="12"/>
  <c r="T100" i="12"/>
  <c r="T92" i="10"/>
  <c r="T90" i="5"/>
  <c r="T89" i="5"/>
  <c r="R101" i="12"/>
  <c r="R100" i="12"/>
  <c r="P90" i="5"/>
  <c r="P89" i="5"/>
  <c r="AU59" i="1"/>
  <c r="T89" i="6"/>
  <c r="T88" i="6" s="1"/>
  <c r="R1078" i="3"/>
  <c r="J184" i="12"/>
  <c r="J73" i="12"/>
  <c r="BK226" i="7"/>
  <c r="J226" i="7"/>
  <c r="J76" i="7"/>
  <c r="BK269" i="7"/>
  <c r="BK268" i="7" s="1"/>
  <c r="J268" i="7" s="1"/>
  <c r="J84" i="7" s="1"/>
  <c r="BK273" i="12"/>
  <c r="J273" i="12" s="1"/>
  <c r="J77" i="12" s="1"/>
  <c r="J102" i="12"/>
  <c r="J65" i="12"/>
  <c r="BK91" i="11"/>
  <c r="J91" i="11"/>
  <c r="BK91" i="9"/>
  <c r="J91" i="9"/>
  <c r="J63" i="9" s="1"/>
  <c r="BK88" i="6"/>
  <c r="J88" i="6"/>
  <c r="BK89" i="5"/>
  <c r="J89" i="5" s="1"/>
  <c r="J32" i="5" s="1"/>
  <c r="AG59" i="1" s="1"/>
  <c r="BK110" i="3"/>
  <c r="J110" i="3"/>
  <c r="J59" i="3"/>
  <c r="BK85" i="2"/>
  <c r="J85" i="2"/>
  <c r="F35" i="10"/>
  <c r="AZ64" i="1"/>
  <c r="F35" i="9"/>
  <c r="AZ63" i="1"/>
  <c r="F35" i="7"/>
  <c r="AZ61" i="1" s="1"/>
  <c r="J35" i="5"/>
  <c r="AV59" i="1" s="1"/>
  <c r="AT59" i="1" s="1"/>
  <c r="F33" i="3"/>
  <c r="AZ56" i="1" s="1"/>
  <c r="J35" i="7"/>
  <c r="AV61" i="1"/>
  <c r="AT61" i="1"/>
  <c r="BA58" i="1"/>
  <c r="AW58" i="1"/>
  <c r="J35" i="8"/>
  <c r="AV62" i="1" s="1"/>
  <c r="AT62" i="1" s="1"/>
  <c r="F35" i="8"/>
  <c r="AZ62" i="1"/>
  <c r="J32" i="6"/>
  <c r="AG60" i="1" s="1"/>
  <c r="J33" i="4"/>
  <c r="AV57" i="1"/>
  <c r="AT57" i="1"/>
  <c r="J35" i="6"/>
  <c r="AV60" i="1"/>
  <c r="AT60" i="1"/>
  <c r="BD58" i="1"/>
  <c r="F35" i="12"/>
  <c r="AZ66" i="1"/>
  <c r="J35" i="9"/>
  <c r="AV63" i="1"/>
  <c r="AT63" i="1"/>
  <c r="J35" i="11"/>
  <c r="AV65" i="1" s="1"/>
  <c r="AT65" i="1" s="1"/>
  <c r="J30" i="4"/>
  <c r="AG57" i="1" s="1"/>
  <c r="F35" i="11"/>
  <c r="AZ65" i="1" s="1"/>
  <c r="BC58" i="1"/>
  <c r="AY58" i="1"/>
  <c r="J33" i="2"/>
  <c r="AV55" i="1"/>
  <c r="AT55" i="1"/>
  <c r="J33" i="3"/>
  <c r="AV56" i="1" s="1"/>
  <c r="AT56" i="1" s="1"/>
  <c r="F35" i="6"/>
  <c r="AZ60" i="1" s="1"/>
  <c r="J35" i="10"/>
  <c r="AV64" i="1" s="1"/>
  <c r="AT64" i="1" s="1"/>
  <c r="F33" i="2"/>
  <c r="AZ55" i="1" s="1"/>
  <c r="F35" i="5"/>
  <c r="AZ59" i="1"/>
  <c r="J32" i="11"/>
  <c r="AG65" i="1" s="1"/>
  <c r="J35" i="12"/>
  <c r="AV66" i="1" s="1"/>
  <c r="AT66" i="1" s="1"/>
  <c r="F33" i="4"/>
  <c r="AZ57" i="1" s="1"/>
  <c r="BB58" i="1"/>
  <c r="AX58" i="1"/>
  <c r="J30" i="2"/>
  <c r="AG55" i="1"/>
  <c r="P110" i="3" l="1"/>
  <c r="AU56" i="1"/>
  <c r="R110" i="3"/>
  <c r="BK115" i="7"/>
  <c r="J115" i="7" s="1"/>
  <c r="J65" i="7" s="1"/>
  <c r="BK100" i="12"/>
  <c r="J100" i="12"/>
  <c r="J32" i="12" s="1"/>
  <c r="AG66" i="1" s="1"/>
  <c r="BK93" i="8"/>
  <c r="J93" i="8"/>
  <c r="J63" i="8"/>
  <c r="J269" i="7"/>
  <c r="J85" i="7" s="1"/>
  <c r="BK92" i="10"/>
  <c r="J92" i="10"/>
  <c r="AN65" i="1"/>
  <c r="J63" i="11"/>
  <c r="J41" i="11"/>
  <c r="AN60" i="1"/>
  <c r="J63" i="6"/>
  <c r="AN59" i="1"/>
  <c r="J41" i="6"/>
  <c r="J63" i="5"/>
  <c r="AN57" i="1"/>
  <c r="J41" i="5"/>
  <c r="J39" i="4"/>
  <c r="AN55" i="1"/>
  <c r="J59" i="2"/>
  <c r="J39" i="2"/>
  <c r="BA54" i="1"/>
  <c r="W30" i="1"/>
  <c r="BC54" i="1"/>
  <c r="AY54" i="1"/>
  <c r="J32" i="10"/>
  <c r="AG64" i="1" s="1"/>
  <c r="J30" i="3"/>
  <c r="AG56" i="1" s="1"/>
  <c r="AU58" i="1"/>
  <c r="AU54" i="1"/>
  <c r="BD54" i="1"/>
  <c r="W33" i="1" s="1"/>
  <c r="J32" i="9"/>
  <c r="AG63" i="1"/>
  <c r="AN63" i="1"/>
  <c r="AZ58" i="1"/>
  <c r="AV58" i="1" s="1"/>
  <c r="AT58" i="1" s="1"/>
  <c r="BB54" i="1"/>
  <c r="W31" i="1"/>
  <c r="J41" i="10" l="1"/>
  <c r="J41" i="12"/>
  <c r="BK114" i="7"/>
  <c r="J114" i="7"/>
  <c r="J64" i="7" s="1"/>
  <c r="J63" i="12"/>
  <c r="J63" i="10"/>
  <c r="J41" i="9"/>
  <c r="J39" i="3"/>
  <c r="AN56" i="1"/>
  <c r="AN64" i="1"/>
  <c r="AN66" i="1"/>
  <c r="J32" i="8"/>
  <c r="AG62" i="1"/>
  <c r="AN62" i="1"/>
  <c r="AX54" i="1"/>
  <c r="AZ54" i="1"/>
  <c r="AV54" i="1" s="1"/>
  <c r="AK29" i="1" s="1"/>
  <c r="AW54" i="1"/>
  <c r="AK30" i="1" s="1"/>
  <c r="W32" i="1"/>
  <c r="J41" i="8" l="1"/>
  <c r="BK113" i="7"/>
  <c r="J113" i="7" s="1"/>
  <c r="J63" i="7" s="1"/>
  <c r="AT54" i="1"/>
  <c r="W29" i="1"/>
  <c r="J32" i="7" l="1"/>
  <c r="AG61" i="1"/>
  <c r="AN61" i="1"/>
  <c r="J41" i="7" l="1"/>
  <c r="AG58" i="1"/>
  <c r="AG54" i="1"/>
  <c r="AK26" i="1"/>
  <c r="AK35" i="1" s="1"/>
  <c r="AN58" i="1" l="1"/>
  <c r="AN54" i="1"/>
</calcChain>
</file>

<file path=xl/sharedStrings.xml><?xml version="1.0" encoding="utf-8"?>
<sst xmlns="http://schemas.openxmlformats.org/spreadsheetml/2006/main" count="32816" uniqueCount="4352">
  <si>
    <t>Export Komplet</t>
  </si>
  <si>
    <t>VZ</t>
  </si>
  <si>
    <t>2.0</t>
  </si>
  <si>
    <t>ZAMOK</t>
  </si>
  <si>
    <t>False</t>
  </si>
  <si>
    <t>{9019e5be-6fe4-44e6-93f6-3e07b7a28010}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</si>
  <si>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</si>
  <si>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</si>
  <si>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</si>
  <si>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</si>
  <si>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</si>
  <si>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</si>
  <si>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</si>
  <si>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</si>
  <si>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2025009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</si>
  <si>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</si>
  <si>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</si>
  <si>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Přestavba býv. trafostanice na dětskou skupinu</t>
  </si>
  <si>
    <t>KSO:</t>
  </si>
  <si>
    <t>801 4</t>
  </si>
  <si>
    <t>CC-CZ:</t>
  </si>
  <si>
    <t>126</t>
  </si>
  <si>
    <t>Místo:</t>
  </si>
  <si>
    <t>Na Habrové, 152 00 Praha 5 - Hlubočepy</t>
  </si>
  <si>
    <t>Datum:</t>
  </si>
  <si>
    <t>4. 7. 2025</t>
  </si>
  <si>
    <t>CZ-CPV:</t>
  </si>
  <si>
    <t>45000000-7</t>
  </si>
  <si>
    <t>CZ-CPA:</t>
  </si>
  <si>
    <t>41.00.28</t>
  </si>
  <si>
    <t>Zadavatel:</t>
  </si>
  <si>
    <t>IČ:</t>
  </si>
  <si>
    <t/>
  </si>
  <si>
    <t>MČ Praha 5, nám. 14. října, 150 22 Praha 5</t>
  </si>
  <si>
    <t>DIČ:</t>
  </si>
  <si>
    <t>Účastník:</t>
  </si>
  <si>
    <t>Vyplň údaj</t>
  </si>
  <si>
    <t>Projektant:</t>
  </si>
  <si>
    <t>AHK Architekti a VOPS ProArch s.r.o.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</si>
  <si>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</si>
  <si>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</si>
  <si>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</si>
  <si>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</si>
  <si>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</si>
  <si>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</si>
  <si>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</si>
  <si>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</si>
  <si>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</si>
  <si>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</si>
  <si>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</si>
  <si>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</si>
  <si>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</si>
  <si>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</si>
  <si>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</si>
  <si>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</si>
  <si>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</si>
  <si>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</si>
  <si>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</si>
  <si>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</si>
  <si>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</si>
  <si>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</si>
  <si>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</si>
  <si>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</si>
  <si>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</si>
  <si>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</si>
  <si>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</si>
  <si>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</si>
  <si>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</si>
  <si>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</si>
  <si>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</si>
  <si>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</si>
  <si>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</si>
  <si>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</si>
  <si>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</si>
  <si>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</si>
  <si>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</si>
  <si>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</si>
  <si>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</si>
  <si>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</si>
  <si>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</si>
  <si>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</si>
  <si>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</si>
  <si>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</si>
  <si>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VRN</t>
  </si>
  <si>
    <t>Vedlejší rozpočtové náklady</t>
  </si>
  <si>
    <t>VON</t>
  </si>
  <si>
    <t>1</t>
  </si>
  <si>
    <t>{82b3d72c-4374-4062-820c-a7e6e0eccd20}</t>
  </si>
  <si>
    <t>2</t>
  </si>
  <si>
    <t>01</t>
  </si>
  <si>
    <t>Stavební práce</t>
  </si>
  <si>
    <t>STA</t>
  </si>
  <si>
    <t>{d76290f1-2d1a-41d4-bd83-3c44a575e1e3}</t>
  </si>
  <si>
    <t>02</t>
  </si>
  <si>
    <t>Prvky interiéru</t>
  </si>
  <si>
    <t>{1f18d70f-8f3e-4741-8f90-57b7ecf4db65}</t>
  </si>
  <si>
    <t>03</t>
  </si>
  <si>
    <t>Profese</t>
  </si>
  <si>
    <t>ING</t>
  </si>
  <si>
    <t>{2d001455-772a-413a-954b-2c58046dbae0}</t>
  </si>
  <si>
    <t>UT</t>
  </si>
  <si>
    <t>Vytápění</t>
  </si>
  <si>
    <t>Soupis</t>
  </si>
  <si>
    <t>{aa98efc4-11ad-4c2c-adc0-0371f480bdf9}</t>
  </si>
  <si>
    <t>VZT</t>
  </si>
  <si>
    <t>Vzduchotechnika</t>
  </si>
  <si>
    <t>{28e4d055-9504-4fec-aa6d-233423f651bf}</t>
  </si>
  <si>
    <t>EL</t>
  </si>
  <si>
    <t>Elektroinstalace</t>
  </si>
  <si>
    <t>{435d0de0-1d2b-4093-96a8-d388d3c8754c}</t>
  </si>
  <si>
    <t>VO</t>
  </si>
  <si>
    <t>Veřejné osvětlení</t>
  </si>
  <si>
    <t>{984263cf-b94e-4b0a-b87a-0ba9d5996c29}</t>
  </si>
  <si>
    <t>ZTI-PK</t>
  </si>
  <si>
    <t>Přípojka kanalizace</t>
  </si>
  <si>
    <t>{3965ee6f-8ef8-4ee3-bbbe-69da10731128}</t>
  </si>
  <si>
    <t>ZTI-PP</t>
  </si>
  <si>
    <t>Přípojka plynovodu</t>
  </si>
  <si>
    <t>{600f2aed-59e5-465b-b788-fc2099c4f6ca}</t>
  </si>
  <si>
    <t>ZTI-PV</t>
  </si>
  <si>
    <t>Přípojka vodovodu</t>
  </si>
  <si>
    <t>{2975fba6-6ed8-4927-9ce7-867e0d945b03}</t>
  </si>
  <si>
    <t>ZTI</t>
  </si>
  <si>
    <t>Zdravotechnika</t>
  </si>
  <si>
    <t>{c30db847-8f8f-4086-8a85-db5c2d33d944}</t>
  </si>
  <si>
    <t>KRYCÍ LIST SOUPISU PRACÍ</t>
  </si>
  <si>
    <t>Objekt:</t>
  </si>
  <si>
    <t>VRN - Vedlejší rozpočtové náklady</t>
  </si>
  <si>
    <t>REKAPITULACE ČLENĚNÍ SOUPISU PRACÍ</t>
  </si>
  <si>
    <t>Kód dílu - Popis</t>
  </si>
  <si>
    <t>Cena celkem [CZK]</t>
  </si>
  <si>
    <t>-1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</si>
  <si>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</si>
  <si>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</si>
  <si>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</si>
  <si>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</si>
  <si>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</si>
  <si>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</si>
  <si>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</si>
  <si>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</si>
  <si>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</si>
  <si>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</si>
  <si>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</si>
  <si>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</si>
  <si>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</si>
  <si>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</si>
  <si>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</si>
  <si>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</si>
  <si>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</si>
  <si>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</si>
  <si>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5</t>
  </si>
  <si>
    <t>ROZPOCET</t>
  </si>
  <si>
    <t>VRN1</t>
  </si>
  <si>
    <t>Průzkumné, geodetické a projektové práce</t>
  </si>
  <si>
    <t>K</t>
  </si>
  <si>
    <t>012103000</t>
  </si>
  <si>
    <t>Přípravné zeměměřičské práce</t>
  </si>
  <si>
    <t>Kč</t>
  </si>
  <si>
    <t>CS ÚRS 2025 01</t>
  </si>
  <si>
    <t>4</t>
  </si>
  <si>
    <t>141095747</t>
  </si>
  <si>
    <t>Online PSC</t>
  </si>
  <si>
    <t>https://podminky.urs.cz/item/CS_URS_2025_01/012103000</t>
  </si>
  <si>
    <t>P</t>
  </si>
  <si>
    <t>Poznámka k položce:_x000D_
Pro všechny objekty. Trvalé vytyčení sítí atp.</t>
  </si>
  <si>
    <t>012303000</t>
  </si>
  <si>
    <t>Zeměměřičské práce při provádění stavby</t>
  </si>
  <si>
    <t>-147036276</t>
  </si>
  <si>
    <t>https://podminky.urs.cz/item/CS_URS_2025_01/012303000</t>
  </si>
  <si>
    <t>Poznámka k položce:_x000D_
Pro všechny objekty.</t>
  </si>
  <si>
    <t>3</t>
  </si>
  <si>
    <t>013254000</t>
  </si>
  <si>
    <t>Dokumentace skutečného provedení stavby</t>
  </si>
  <si>
    <t>1024</t>
  </si>
  <si>
    <t>1576428757</t>
  </si>
  <si>
    <t>https://podminky.urs.cz/item/CS_URS_2025_01/013254000</t>
  </si>
  <si>
    <t>VRN3</t>
  </si>
  <si>
    <t>Zařízení staveniště</t>
  </si>
  <si>
    <t>030001000</t>
  </si>
  <si>
    <t>-799703595</t>
  </si>
  <si>
    <t>https://podminky.urs.cz/item/CS_URS_2025_01/030001000</t>
  </si>
  <si>
    <t>Poznámka k položce:_x000D_
Včetně záborů a DIO. Pro všechny objekty.</t>
  </si>
  <si>
    <t>VRN4</t>
  </si>
  <si>
    <t>Inženýrská činnost</t>
  </si>
  <si>
    <t>040001000</t>
  </si>
  <si>
    <t>-2065985337</t>
  </si>
  <si>
    <t>https://podminky.urs.cz/item/CS_URS_2025_01/040001000</t>
  </si>
  <si>
    <t>Poznámka k položce:_x000D_
Vč. kompletační a koordinační činnosti a zaměření. Posudky a revize jinde neuvedené. Pro všechny objekty.</t>
  </si>
  <si>
    <t>6</t>
  </si>
  <si>
    <t>042103000</t>
  </si>
  <si>
    <t>Průkaz energetické náročnosti budovy</t>
  </si>
  <si>
    <t>-645588788</t>
  </si>
  <si>
    <t>https://podminky.urs.cz/item/CS_URS_2025_01/042103000</t>
  </si>
  <si>
    <t>VRN7</t>
  </si>
  <si>
    <t>Provozní vlivy</t>
  </si>
  <si>
    <t>7</t>
  </si>
  <si>
    <t>070001000</t>
  </si>
  <si>
    <t>1693590830</t>
  </si>
  <si>
    <t>https://podminky.urs.cz/item/CS_URS_2025_01/070001000</t>
  </si>
  <si>
    <t>Poznámka k položce:_x000D_
Ochrana stávajících konstrukcí, ostatní náklady s ohledem na prostředí a stávající provoz, provoz v centru města. Pro všechny objekty.</t>
  </si>
  <si>
    <t>VRN9</t>
  </si>
  <si>
    <t>Ostatní náklady</t>
  </si>
  <si>
    <t>8</t>
  </si>
  <si>
    <t>090001000</t>
  </si>
  <si>
    <t>-1963935282</t>
  </si>
  <si>
    <t>https://podminky.urs.cz/item/CS_URS_2025_01/090001000</t>
  </si>
  <si>
    <t>Poznámka k položce:_x000D_
Vzorkování, výrobní dokumentace aj. - pouze pokud nejsou uvedeny v samostatných položkách HSV, PSV, M. Pro všechny objekty.</t>
  </si>
  <si>
    <t>dlažbaEXT</t>
  </si>
  <si>
    <t>Plocha dlažby před objektem</t>
  </si>
  <si>
    <t>m2</t>
  </si>
  <si>
    <t>19,1</t>
  </si>
  <si>
    <t>H1214</t>
  </si>
  <si>
    <t>Délka hranolu 120x140 mm</t>
  </si>
  <si>
    <t>m</t>
  </si>
  <si>
    <t>61,8</t>
  </si>
  <si>
    <t>H1224</t>
  </si>
  <si>
    <t>Délka hranolu 120x240 mm</t>
  </si>
  <si>
    <t>15,45</t>
  </si>
  <si>
    <t>H1618</t>
  </si>
  <si>
    <t>Délka hranolu 160x185 mm</t>
  </si>
  <si>
    <t>2,55</t>
  </si>
  <si>
    <t>H1624</t>
  </si>
  <si>
    <t>Délka hranolu 160x240 mm</t>
  </si>
  <si>
    <t>13,2</t>
  </si>
  <si>
    <t>H2024</t>
  </si>
  <si>
    <t>Délka hranolu 200x240 mm</t>
  </si>
  <si>
    <t>hladká</t>
  </si>
  <si>
    <t>Plocha VC omítky hladké (pod obklady na zděných stěnách)</t>
  </si>
  <si>
    <t>16,229</t>
  </si>
  <si>
    <t>01 - Stavební práce</t>
  </si>
  <si>
    <t>chodník</t>
  </si>
  <si>
    <t>Plocha chodníku</t>
  </si>
  <si>
    <t>52,01</t>
  </si>
  <si>
    <t>magnet</t>
  </si>
  <si>
    <t>Plocha magnetického nátěru</t>
  </si>
  <si>
    <t>5,5</t>
  </si>
  <si>
    <t>obklady</t>
  </si>
  <si>
    <t>Plocha obkladů</t>
  </si>
  <si>
    <t>34,583</t>
  </si>
  <si>
    <t>P1</t>
  </si>
  <si>
    <t>Plocha skladby P1</t>
  </si>
  <si>
    <t>5,96</t>
  </si>
  <si>
    <t>P2</t>
  </si>
  <si>
    <t>Plocha skladby P2</t>
  </si>
  <si>
    <t>41,44</t>
  </si>
  <si>
    <t>P3</t>
  </si>
  <si>
    <t>Plocha skladby P3</t>
  </si>
  <si>
    <t>17,48</t>
  </si>
  <si>
    <t>P4</t>
  </si>
  <si>
    <t>Plocha skladby P4</t>
  </si>
  <si>
    <t>33,57</t>
  </si>
  <si>
    <t>rýhy</t>
  </si>
  <si>
    <t>Objem výkopku rýh</t>
  </si>
  <si>
    <t>m3</t>
  </si>
  <si>
    <t>53,819</t>
  </si>
  <si>
    <t>SDKA</t>
  </si>
  <si>
    <t>Plocha SDK příčky - standardní</t>
  </si>
  <si>
    <t>9,718</t>
  </si>
  <si>
    <t>SDKH2</t>
  </si>
  <si>
    <t>Plocha SDK příčky - impregnovaná</t>
  </si>
  <si>
    <t>12,429</t>
  </si>
  <si>
    <t>SDKQ3</t>
  </si>
  <si>
    <t>Plocha SDK stěn k malbě</t>
  </si>
  <si>
    <t>34,308</t>
  </si>
  <si>
    <t>štuková</t>
  </si>
  <si>
    <t>Plocha štukové omítky na zděných stěnách</t>
  </si>
  <si>
    <t>118,013</t>
  </si>
  <si>
    <t>trávník</t>
  </si>
  <si>
    <t>Zatravněná plocha ostěním travou</t>
  </si>
  <si>
    <t>130,23</t>
  </si>
  <si>
    <t>zásyp</t>
  </si>
  <si>
    <t>Objem zásypu zeminou</t>
  </si>
  <si>
    <t>12,774</t>
  </si>
  <si>
    <t>SDKH2150</t>
  </si>
  <si>
    <t>Plocha SDK příčky - impregnovaná, tl. 150 mm</t>
  </si>
  <si>
    <t>4,184</t>
  </si>
  <si>
    <t>varPÁS</t>
  </si>
  <si>
    <t>Plocha varovného pásu</t>
  </si>
  <si>
    <t>5,884</t>
  </si>
  <si>
    <t>násyp</t>
  </si>
  <si>
    <t>Objem násypu</t>
  </si>
  <si>
    <t>24,746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</si>
  <si>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</si>
  <si>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</si>
  <si>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</si>
  <si>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</si>
  <si>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</si>
  <si>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</si>
  <si>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</si>
  <si>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</si>
  <si>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</si>
  <si>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</si>
  <si>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</si>
  <si>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</si>
  <si>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</si>
  <si>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</si>
  <si>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</si>
  <si>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</si>
  <si>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742 - Elektroinstalace - slaboproud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</si>
  <si>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</si>
  <si>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</si>
  <si>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</si>
  <si>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</si>
  <si>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</si>
  <si>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</si>
  <si>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</si>
  <si>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</si>
  <si>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</si>
  <si>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</si>
  <si>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</si>
  <si>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</si>
  <si>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M - Práce a dodávky M</t>
  </si>
  <si>
    <t xml:space="preserve">    21-M - Elektromontáže</t>
  </si>
  <si>
    <t>HSV</t>
  </si>
  <si>
    <t>Práce a dodávky HSV</t>
  </si>
  <si>
    <t>Zemní práce</t>
  </si>
  <si>
    <t>111111311</t>
  </si>
  <si>
    <t>Odstranění ruderálního porostu z plochy do 100 m2 v rovině nebo na svahu do 1:5</t>
  </si>
  <si>
    <t>1131620878</t>
  </si>
  <si>
    <t>https://podminky.urs.cz/item/CS_URS_2025_01/111111311</t>
  </si>
  <si>
    <t>VV</t>
  </si>
  <si>
    <t>příprava pro stavební a zemní práce</t>
  </si>
  <si>
    <t>95,0</t>
  </si>
  <si>
    <t>Součet</t>
  </si>
  <si>
    <t>111212311</t>
  </si>
  <si>
    <t>Odstranění nevhodných dřevin průměru kmene do 100 mm výšky přes 1 m bez odstranění pařezu do 100 m2 v rovině nebo na svahu do 1:5</t>
  </si>
  <si>
    <t>-1829183530</t>
  </si>
  <si>
    <t>https://podminky.urs.cz/item/CS_URS_2025_01/111212311</t>
  </si>
  <si>
    <t>za trafostatnicí, odstranění pařezů v rámci zemních prací</t>
  </si>
  <si>
    <t>60,0</t>
  </si>
  <si>
    <t>113107162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</si>
  <si>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</si>
  <si>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1058521838</t>
  </si>
  <si>
    <t>https://podminky.urs.cz/item/CS_URS_2025_01/113107162</t>
  </si>
  <si>
    <t>ulice</t>
  </si>
  <si>
    <t>75,0</t>
  </si>
  <si>
    <t>113107181</t>
  </si>
  <si>
    <t>Odstranění podkladů nebo krytů strojně plochy jednotlivě přes 50 m2 do 200 m2 s přemístěním hmot na skládku na vzdálenost do 20 m nebo s naložením na dopravní prostředek živičných, o tl. vrstvy do 50 mm</t>
  </si>
  <si>
    <t>1139995131</t>
  </si>
  <si>
    <t>https://podminky.urs.cz/item/CS_URS_2025_01/113107181</t>
  </si>
  <si>
    <t>ulice - předp. obrusná vrstva</t>
  </si>
  <si>
    <t>113107182</t>
  </si>
  <si>
    <t>Odstranění podkladů nebo krytů strojně plochy jednotlivě přes 50 m2 do 200 m2 s přemístěním hmot na skládku na vzdálenost do 20 m nebo s naložením na dopravní prostředek živičných, o tl. vrstvy přes 50 do 100 mm</t>
  </si>
  <si>
    <t>-1183949131</t>
  </si>
  <si>
    <t>https://podminky.urs.cz/item/CS_URS_2025_01/113107182</t>
  </si>
  <si>
    <t>ulice - předp. podkladní vrstva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</si>
  <si>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</si>
  <si>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</si>
  <si>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1659491260</t>
  </si>
  <si>
    <t>https://podminky.urs.cz/item/CS_URS_2025_01/113107322</t>
  </si>
  <si>
    <t>chodníky</t>
  </si>
  <si>
    <t>5,0+22,0</t>
  </si>
  <si>
    <t>beton. plocha kolem objektu</t>
  </si>
  <si>
    <t>4,0+18,0</t>
  </si>
  <si>
    <t>113107331</t>
  </si>
  <si>
    <t>Odstranění podkladů nebo krytů strojně plochy jednotlivě do 50 m2 s přemístěním hmot na skládku na vzdálenost do 3 m nebo s naložením na dopravní prostředek z betonu prostého, o tl. vrstvy přes 100 do 150 mm</t>
  </si>
  <si>
    <t>-299801881</t>
  </si>
  <si>
    <t>https://podminky.urs.cz/item/CS_URS_2025_01/113107331</t>
  </si>
  <si>
    <t>113107341</t>
  </si>
  <si>
    <t>Odstranění podkladů nebo krytů strojně plochy jednotlivě do 50 m2 s přemístěním hmot na skládku na vzdálenost do 3 m nebo s naložením na dopravní prostředek živičných, o tl. vrstvy do 50 mm</t>
  </si>
  <si>
    <t>-1478548107</t>
  </si>
  <si>
    <t>https://podminky.urs.cz/item/CS_URS_2025_01/113107341</t>
  </si>
  <si>
    <t>vybourané části chodníku</t>
  </si>
  <si>
    <t>9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</si>
  <si>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</si>
  <si>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</si>
  <si>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1869809764</t>
  </si>
  <si>
    <t>https://podminky.urs.cz/item/CS_URS_2025_01/113107342</t>
  </si>
  <si>
    <t>chodníky podkladní vrstva (předp.)</t>
  </si>
  <si>
    <t>22,0+5,0</t>
  </si>
  <si>
    <t>10</t>
  </si>
  <si>
    <t>113201112</t>
  </si>
  <si>
    <t>Vytrhání obrub s vybouráním lože, s přemístěním hmot na skládku na vzdálenost do 3 m nebo s naložením na dopravní prostředek silničních ležatých</t>
  </si>
  <si>
    <t>16</t>
  </si>
  <si>
    <t>559393219</t>
  </si>
  <si>
    <t>https://podminky.urs.cz/item/CS_URS_2025_01/113201112</t>
  </si>
  <si>
    <t>5,14+3,87+8,28+1,65</t>
  </si>
  <si>
    <t>11</t>
  </si>
  <si>
    <t>132151252</t>
  </si>
  <si>
    <t>Hloubení nezapažených rýh šířky přes 800 do 2 000 mm strojně s urovnáním dna do předepsaného profilu a spádu v hornině třídy těžitelnosti I skupiny 1 a 2 přes 20 do 50 m3</t>
  </si>
  <si>
    <t>1771210794</t>
  </si>
  <si>
    <t>https://podminky.urs.cz/item/CS_URS_2025_01/132151252</t>
  </si>
  <si>
    <t>výkop pro vsakovací drén</t>
  </si>
  <si>
    <t>5,5*0,5*1,15</t>
  </si>
  <si>
    <t>napojení dešť. kanalizace na drén</t>
  </si>
  <si>
    <t>3,5*0,8*1,0</t>
  </si>
  <si>
    <t>odkopání objektu pro zateplení a podříznutí (vč. svahování) na kóty -1,100 a -0,400</t>
  </si>
  <si>
    <t>(8,794-3,64+11,375+1,3)*1,71</t>
  </si>
  <si>
    <t>(3,64+7,98+1,0*2+10,62-0,633)*1,0*(0,45-0,15)</t>
  </si>
  <si>
    <t>rýha pro zděný pilíř elektroskříně</t>
  </si>
  <si>
    <t>1,75*0,45*0,8</t>
  </si>
  <si>
    <t>ostatní - odkopání po úroveň +-0,000 pro zateplení (předp. 0,3 m3/m)</t>
  </si>
  <si>
    <t>32,185*0,3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</si>
  <si>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</si>
  <si>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</si>
  <si>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1478844476</t>
  </si>
  <si>
    <t>https://podminky.urs.cz/item/CS_URS_2025_01/162751117</t>
  </si>
  <si>
    <t>předp. veškerá zemina nevyužitá pro zásyp/násyp</t>
  </si>
  <si>
    <t>rýhy-(zásyp+násyp)</t>
  </si>
  <si>
    <t>přesun pro zásyp a násyp (na mezideponii a zpět na místo zásypu)</t>
  </si>
  <si>
    <t>(zásyp+násyp)*2</t>
  </si>
  <si>
    <t>13</t>
  </si>
  <si>
    <t>167151101</t>
  </si>
  <si>
    <t>Nakládání, skládání a překládání neulehlého výkopku nebo sypaniny strojně nakládání, množství do 100 m3, z horniny třídy těžitelnosti I, skupiny 1 až 3</t>
  </si>
  <si>
    <t>-1163713656</t>
  </si>
  <si>
    <t>https://podminky.urs.cz/item/CS_URS_2025_01/167151101</t>
  </si>
  <si>
    <t>naložení zeminy uložené u výkopu pro zpětný zásyp a násyp</t>
  </si>
  <si>
    <t>zásyp+násyp</t>
  </si>
  <si>
    <t>14</t>
  </si>
  <si>
    <t>171151101</t>
  </si>
  <si>
    <t>Hutnění boků násypů z hornin soudržných a sypkých pro jakýkoliv sklon, délku a míru zhutnění svahu</t>
  </si>
  <si>
    <t>1210136926</t>
  </si>
  <si>
    <t>https://podminky.urs.cz/item/CS_URS_2025_01/171151101</t>
  </si>
  <si>
    <t>v místech býv. zpevněných ploch pro zatravnění</t>
  </si>
  <si>
    <t>15,0+6,5</t>
  </si>
  <si>
    <t>ostatní - dle potřeby</t>
  </si>
  <si>
    <t>trávník-21,5</t>
  </si>
  <si>
    <t>15</t>
  </si>
  <si>
    <t>171151103</t>
  </si>
  <si>
    <t>Uložení sypanin do násypů strojně s rozprostřením sypaniny ve vrstvách a s hrubým urovnáním zhutněných z hornin soudržných jakékoliv třídy těžitelnosti</t>
  </si>
  <si>
    <t>1159160400</t>
  </si>
  <si>
    <t>https://podminky.urs.cz/item/CS_URS_2025_01/171151103</t>
  </si>
  <si>
    <t>o mocnosti cca 400 mm v místech býv. zpevněných ploch pro zatravnění</t>
  </si>
  <si>
    <t>(15,0+6,5)*0,4</t>
  </si>
  <si>
    <t>ostatní - dle potřeby, předp. 30% výkopku</t>
  </si>
  <si>
    <t>rýhy*0,3</t>
  </si>
  <si>
    <t>171201231</t>
  </si>
  <si>
    <t>Poplatek za uložení stavebního odpadu na recyklační skládce (skládkovné) zeminy a kamení zatříděného do Katalogu odpadů pod kódem 17 05 04</t>
  </si>
  <si>
    <t>t</t>
  </si>
  <si>
    <t>-350948775</t>
  </si>
  <si>
    <t>https://podminky.urs.cz/item/CS_URS_2025_01/171201231</t>
  </si>
  <si>
    <t>1 m3 = 1,7 t</t>
  </si>
  <si>
    <t>(rýhy-(zásyp+násyp))*1,7</t>
  </si>
  <si>
    <t>17</t>
  </si>
  <si>
    <t>174151101</t>
  </si>
  <si>
    <t>Zásyp sypaninou z jakékoliv horniny strojně s uložením výkopku ve vrstvách se zhutněním jam, šachet, rýh nebo kolem objektů v těchto vykopávkách</t>
  </si>
  <si>
    <t>1074844790</t>
  </si>
  <si>
    <t>https://podminky.urs.cz/item/CS_URS_2025_01/174151101</t>
  </si>
  <si>
    <t>obsyp objektu po provedení zateplení atd. - předp. štěrkopískem</t>
  </si>
  <si>
    <t>rýhy-zásyp</t>
  </si>
  <si>
    <t>Mezisoučet</t>
  </si>
  <si>
    <t>zásyp výkopkem po odkopání po úroveň +-0,000 pro zateplení (předp. 0,3 m3/m)</t>
  </si>
  <si>
    <t>zásyp drénu (nad vsakovací vrstvou) a napojení svodu na drén (nad pískovým obsypem)</t>
  </si>
  <si>
    <t>0,5*(1,15-0,5)*5,5+3,5*0,8*(1,0-(0,1+0,125+0,3))</t>
  </si>
  <si>
    <t>18</t>
  </si>
  <si>
    <t>M</t>
  </si>
  <si>
    <t>58331200</t>
  </si>
  <si>
    <t>štěrkopísek netříděný</t>
  </si>
  <si>
    <t>-1683839045</t>
  </si>
  <si>
    <t>Poznámka k položce:_x000D_
Včetně přesunu hmot.</t>
  </si>
  <si>
    <t>zásypový, předp. 1 m3 = 1,7 t</t>
  </si>
  <si>
    <t>(rýhy-zásyp)*1,7</t>
  </si>
  <si>
    <t>19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</si>
  <si>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</si>
  <si>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</si>
  <si>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229749277</t>
  </si>
  <si>
    <t>https://podminky.urs.cz/item/CS_URS_2025_01/175111101</t>
  </si>
  <si>
    <t>zásyp vedení dešť. kanalizace (napojení svodu na drén); ostatní viz zásyp</t>
  </si>
  <si>
    <t>3,5*0,8*(0,125+0,3)</t>
  </si>
  <si>
    <t>20</t>
  </si>
  <si>
    <t>58337310</t>
  </si>
  <si>
    <t>štěrkopísek frakce 0/4</t>
  </si>
  <si>
    <t>1330823001</t>
  </si>
  <si>
    <t>Poznámka k položce:_x000D_
Pozn.: přesná fr. dle projektanta.</t>
  </si>
  <si>
    <t>1,19*2 'Přepočtené koeficientem množství</t>
  </si>
  <si>
    <t>181111121</t>
  </si>
  <si>
    <t>Plošná úprava terénu v zemině skupiny 1 až 4 s urovnáním povrchu bez doplnění ornice souvislé plochy do 500 m2 při nerovnostech terénu přes 100 do 150 mm v rovině nebo na svahu do 1:5</t>
  </si>
  <si>
    <t>211147027</t>
  </si>
  <si>
    <t>https://podminky.urs.cz/item/CS_URS_2025_01/181111121</t>
  </si>
  <si>
    <t>22</t>
  </si>
  <si>
    <t>181411131</t>
  </si>
  <si>
    <t>Založení trávníku na půdě předem připravené plochy do 1000 m2 výsevem včetně utažení parkového v rovině nebo na svahu do 1:5</t>
  </si>
  <si>
    <t>-534408738</t>
  </si>
  <si>
    <t>https://podminky.urs.cz/item/CS_URS_2025_01/181411131</t>
  </si>
  <si>
    <t>Poznámka k položce:_x000D_
Včetně ostatních nezbytných konstrukcí a prací jinde neuvedených (hnojiva atp.).</t>
  </si>
  <si>
    <t>zatravněná plocha</t>
  </si>
  <si>
    <t>123,6+6,63</t>
  </si>
  <si>
    <t>23</t>
  </si>
  <si>
    <t>00572410</t>
  </si>
  <si>
    <t>osivo směs travní parková</t>
  </si>
  <si>
    <t>kg</t>
  </si>
  <si>
    <t>1443830307</t>
  </si>
  <si>
    <t>130,23*0,02 'Přepočtené koeficientem množství</t>
  </si>
  <si>
    <t>24</t>
  </si>
  <si>
    <t>181911101</t>
  </si>
  <si>
    <t>Úprava pláně vyrovnáním výškových rozdílů ručně v hornině třídy těžitelnosti I skupiny 1 a 2 bez zhutnění</t>
  </si>
  <si>
    <t>-835909741</t>
  </si>
  <si>
    <t>https://podminky.urs.cz/item/CS_URS_2025_01/181911101</t>
  </si>
  <si>
    <t>25</t>
  </si>
  <si>
    <t>181911102</t>
  </si>
  <si>
    <t>Úprava pláně vyrovnáním výškových rozdílů ručně v hornině třídy těžitelnosti I skupiny 1 a 2 se zhutněním</t>
  </si>
  <si>
    <t>476957554</t>
  </si>
  <si>
    <t>https://podminky.urs.cz/item/CS_URS_2025_01/181911102</t>
  </si>
  <si>
    <t>pod okapový chodníček</t>
  </si>
  <si>
    <t>3,49+4,0+4,45</t>
  </si>
  <si>
    <t>pod betonovou plochu mezi trafostanicemi</t>
  </si>
  <si>
    <t>3,16</t>
  </si>
  <si>
    <t>pod dlažbu před objektem</t>
  </si>
  <si>
    <t>chodník - živice</t>
  </si>
  <si>
    <t>51,59+0,42</t>
  </si>
  <si>
    <t>varovný pás</t>
  </si>
  <si>
    <t>14,71*0,4</t>
  </si>
  <si>
    <t>26</t>
  </si>
  <si>
    <t>182303111</t>
  </si>
  <si>
    <t>Doplnění zeminy nebo substrátu na travnatých plochách tloušťky do 50 mm v rovině nebo na svahu do 1:5</t>
  </si>
  <si>
    <t>1224157234</t>
  </si>
  <si>
    <t>https://podminky.urs.cz/item/CS_URS_2025_01/182303111</t>
  </si>
  <si>
    <t>Poznámka k položce:_x000D_
Včetně všech ostatních souvisejících konstrukcí a prací jinde neuvedených.</t>
  </si>
  <si>
    <t>tl. 100 mm = 2x vrstvy</t>
  </si>
  <si>
    <t>trávník*2</t>
  </si>
  <si>
    <t>27</t>
  </si>
  <si>
    <t>10371500</t>
  </si>
  <si>
    <t>substrát pro trávníky VL</t>
  </si>
  <si>
    <t>-2110437829</t>
  </si>
  <si>
    <t>260,46*0,051 'Přepočtené koeficientem množství</t>
  </si>
  <si>
    <t>28</t>
  </si>
  <si>
    <t>184813511</t>
  </si>
  <si>
    <t>Chemické odplevelení půdy před založením kultury, trávníku nebo zpevněných ploch ručně o jakékoli výměře postřikem na široko v rovině nebo na svahu do 1:5</t>
  </si>
  <si>
    <t>628421257</t>
  </si>
  <si>
    <t>https://podminky.urs.cz/item/CS_URS_2025_01/184813511</t>
  </si>
  <si>
    <t>29</t>
  </si>
  <si>
    <t>185803211</t>
  </si>
  <si>
    <t>Uválcování trávníku v rovině nebo na svahu do 1:5</t>
  </si>
  <si>
    <t>424599822</t>
  </si>
  <si>
    <t>https://podminky.urs.cz/item/CS_URS_2025_01/185803211</t>
  </si>
  <si>
    <t>30</t>
  </si>
  <si>
    <t>185804215</t>
  </si>
  <si>
    <t>Vypletí v rovině nebo na svahu do 1:5 trávníku po výsevu</t>
  </si>
  <si>
    <t>-2073756884</t>
  </si>
  <si>
    <t>https://podminky.urs.cz/item/CS_URS_2025_01/185804215</t>
  </si>
  <si>
    <t>31</t>
  </si>
  <si>
    <t>185804312</t>
  </si>
  <si>
    <t>Zalití rostlin vodou plochy záhonů jednotlivě přes 20 m2</t>
  </si>
  <si>
    <t>242122268</t>
  </si>
  <si>
    <t>https://podminky.urs.cz/item/CS_URS_2025_01/185804312</t>
  </si>
  <si>
    <t>Poznámka k položce:_x000D_
Upřesnění položky: pl. do i přes 20 m2.</t>
  </si>
  <si>
    <t>zalévání - předp. 9x 15 l/m2</t>
  </si>
  <si>
    <t>(trávník)*15/1000*9</t>
  </si>
  <si>
    <t>Zakládání</t>
  </si>
  <si>
    <t>32</t>
  </si>
  <si>
    <t>211531111</t>
  </si>
  <si>
    <t>Výplň kamenivem do rýh odvodňovacích žeber nebo trativodů bez zhutnění, s úpravou povrchu výplně kamenivem hrubým drceným frakce 16 až 63 mm</t>
  </si>
  <si>
    <t>541999794</t>
  </si>
  <si>
    <t>https://podminky.urs.cz/item/CS_URS_2025_01/211531111</t>
  </si>
  <si>
    <t>vsakovací drén, upřesnění položky: makadam fr. 32/63</t>
  </si>
  <si>
    <t>0,5*0,5*5,5</t>
  </si>
  <si>
    <t>33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</si>
  <si>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</si>
  <si>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</si>
  <si>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-1406121311</t>
  </si>
  <si>
    <t>https://podminky.urs.cz/item/CS_URS_2025_01/211971121</t>
  </si>
  <si>
    <t>vsakovací drén</t>
  </si>
  <si>
    <t>(0,5*0,5*2+0,5*4*5,5)</t>
  </si>
  <si>
    <t>34</t>
  </si>
  <si>
    <t>69311081</t>
  </si>
  <si>
    <t>geotextilie netkaná separační, ochranná, filtrační, drenážní PES 300g/m2</t>
  </si>
  <si>
    <t>-1126713900</t>
  </si>
  <si>
    <t>11,5*1,1845 'Přepočtené koeficientem množství</t>
  </si>
  <si>
    <t>35</t>
  </si>
  <si>
    <t>212755216</t>
  </si>
  <si>
    <t>Trativody bez lože a obsypu z drenážních trubek plastových flexibilních DN 160 mm</t>
  </si>
  <si>
    <t>1843440909</t>
  </si>
  <si>
    <t>https://podminky.urs.cz/item/CS_URS_2025_01/212755216</t>
  </si>
  <si>
    <t>36</t>
  </si>
  <si>
    <t>218111113</t>
  </si>
  <si>
    <t>Odvětrání radonu vodorovné kladené do štěrkového podsypu drenážní z plastových perforovaných trubek, vnitřní průměr přes 80 do 100 mm</t>
  </si>
  <si>
    <t>-423708128</t>
  </si>
  <si>
    <t>https://podminky.urs.cz/item/CS_URS_2025_01/218111113</t>
  </si>
  <si>
    <t>Poznámka k položce:_x000D_
Včetně spojek a ostatních souvisejících konstrukcí a prací. Viz tab. prvků - O12.</t>
  </si>
  <si>
    <t>6,0*4</t>
  </si>
  <si>
    <t>37</t>
  </si>
  <si>
    <t>218111121</t>
  </si>
  <si>
    <t>Odvětrání radonu vodorovné kladené do štěrkového podsypu sběrné z plastových trubek, vnitřní průměr přes 80 do 110 mm</t>
  </si>
  <si>
    <t>-1613814617</t>
  </si>
  <si>
    <t>https://podminky.urs.cz/item/CS_URS_2025_01/218111121</t>
  </si>
  <si>
    <t>2,85*3+0,5</t>
  </si>
  <si>
    <t>38</t>
  </si>
  <si>
    <t>218121111</t>
  </si>
  <si>
    <t>Odvětrání radonu svislé z plastových trubek, vnitřní průměr přes 80 do 110 mm</t>
  </si>
  <si>
    <t>333401514</t>
  </si>
  <si>
    <t>https://podminky.urs.cz/item/CS_URS_2025_01/218121111</t>
  </si>
  <si>
    <t>15,5-9,05</t>
  </si>
  <si>
    <t>39</t>
  </si>
  <si>
    <t>271532212</t>
  </si>
  <si>
    <t>Podsyp pod základové konstrukce se zhutněním a urovnáním povrchu z kameniva hrubého, frakce 16 - 32 mm</t>
  </si>
  <si>
    <t>1331425482</t>
  </si>
  <si>
    <t>https://podminky.urs.cz/item/CS_URS_2025_01/271532212</t>
  </si>
  <si>
    <t>Poznámka k položce:_x000D_
Upřesnění položky: fr. 0-32 mm.</t>
  </si>
  <si>
    <t>zásyp na kótu -0,400 podlahových kanálů</t>
  </si>
  <si>
    <t>2,3*(1,29-0,4)+2,6*(0,98-0,4)+2,6*(1,05-0,4)+4,17*(1,72-0,4)</t>
  </si>
  <si>
    <t>podsyp pod skladbu P1-P3 tl. 150 mm</t>
  </si>
  <si>
    <t>(23,41+17,45+21,22)*0,15</t>
  </si>
  <si>
    <t>40</t>
  </si>
  <si>
    <t>273321311</t>
  </si>
  <si>
    <t>Základy z betonu železového (bez výztuže) desky z betonu bez zvláštních nároků na prostředí tř. C 16/20</t>
  </si>
  <si>
    <t>1623540939</t>
  </si>
  <si>
    <t>https://podminky.urs.cz/item/CS_URS_2025_01/273321311</t>
  </si>
  <si>
    <t>základ pod elektropilířek</t>
  </si>
  <si>
    <t>1,65*0,45*0,8</t>
  </si>
  <si>
    <t>41</t>
  </si>
  <si>
    <t>273321511</t>
  </si>
  <si>
    <t>Základy z betonu železového (bez výztuže) desky z betonu bez zvláštních nároků na prostředí tř. C 25/30</t>
  </si>
  <si>
    <t>-1528756990</t>
  </si>
  <si>
    <t>https://podminky.urs.cz/item/CS_URS_2025_01/273321511</t>
  </si>
  <si>
    <t>Poznámka k položce:_x000D_
XC2 S3</t>
  </si>
  <si>
    <t>podkladní beton</t>
  </si>
  <si>
    <t>66,56*0,15</t>
  </si>
  <si>
    <t>42</t>
  </si>
  <si>
    <t>273362021</t>
  </si>
  <si>
    <t>Výztuž základů desek ze svařovaných sítí z drátů typu KARI</t>
  </si>
  <si>
    <t>-878195153</t>
  </si>
  <si>
    <t>https://podminky.urs.cz/item/CS_URS_2025_01/273362021</t>
  </si>
  <si>
    <t>Kari 100/100/8 - koef. překrytí 1,3</t>
  </si>
  <si>
    <t>66,56*7,667/1000*1,3</t>
  </si>
  <si>
    <t>Svislé a kompletní konstrukce</t>
  </si>
  <si>
    <t>43</t>
  </si>
  <si>
    <t>310271041</t>
  </si>
  <si>
    <t>Zazdívka otvorů ve zdivu nadzákladovém pórobetonovými tvárnicemi plochy do 1 m2, tl. zdiva 375 mm, pevnost tvárnic do P2</t>
  </si>
  <si>
    <t>793229047</t>
  </si>
  <si>
    <t>https://podminky.urs.cz/item/CS_URS_2025_01/310271041</t>
  </si>
  <si>
    <t>po demontovaných dveří (část v místě parapetu nového okna)</t>
  </si>
  <si>
    <t>1,1*0,75</t>
  </si>
  <si>
    <t>po ventilačních mřížkách</t>
  </si>
  <si>
    <t>0,7*2</t>
  </si>
  <si>
    <t>otvor u nového vstupu</t>
  </si>
  <si>
    <t>0,2</t>
  </si>
  <si>
    <t>44</t>
  </si>
  <si>
    <t>310271081</t>
  </si>
  <si>
    <t>Zazdívka otvorů ve zdivu nadzákladovém pórobetonovými tvárnicemi plochy přes 1 do 4 m2, tl. zdiva 375 mm, pevnost tvárnic do P2</t>
  </si>
  <si>
    <t>-2041200706</t>
  </si>
  <si>
    <t>https://podminky.urs.cz/item/CS_URS_2025_01/310271081</t>
  </si>
  <si>
    <t>po demontovaných dveří (celé)</t>
  </si>
  <si>
    <t>2,6</t>
  </si>
  <si>
    <t>45</t>
  </si>
  <si>
    <t>311113131</t>
  </si>
  <si>
    <t>Nadzákladové zdi z betonových tvárnic ztraceného bednění hladkých včetně výplně z betonu C 16/20, tloušťky zdiva přes 100 do 150 mm</t>
  </si>
  <si>
    <t>73268709</t>
  </si>
  <si>
    <t>https://podminky.urs.cz/item/CS_URS_2025_01/311113131</t>
  </si>
  <si>
    <t>elektropilířek</t>
  </si>
  <si>
    <t>(1,65*2+0,15*2)*1,5-1,35*0,5</t>
  </si>
  <si>
    <t>46</t>
  </si>
  <si>
    <t>311361821</t>
  </si>
  <si>
    <t>Výztuž nadzákladových zdí nosných svislých nebo odkloněných od svislice, rovných nebo oblých z betonářské oceli 10 505 (R) nebo BSt 500</t>
  </si>
  <si>
    <t>-206230174</t>
  </si>
  <si>
    <t>https://podminky.urs.cz/item/CS_URS_2025_01/311361821</t>
  </si>
  <si>
    <t>elektropilířek, předp. 15,0 kg/m2; vč. startovací výztuže základů</t>
  </si>
  <si>
    <t>((1,65*2+0,15*2)*1,5-1,35*0,5)*15,0/1000</t>
  </si>
  <si>
    <t>47</t>
  </si>
  <si>
    <t>316381115</t>
  </si>
  <si>
    <t>Komínové krycí desky z betonu tř. C 12/15 až C 16/20 s případnou konstrukční obvodovou výztuží včetně bednění, s potěrem nebo s povrchem vyhlazeným ve spádu k okrajům, s přesahem do 70 mm sešikmeným v podhledu proti zatékání, tl. přes 50 do 80 mm</t>
  </si>
  <si>
    <t>-61406920</t>
  </si>
  <si>
    <t>https://podminky.urs.cz/item/CS_URS_2025_01/316381115</t>
  </si>
  <si>
    <t>pozn.: krycí deska elektropilířku</t>
  </si>
  <si>
    <t>1,75*0,5</t>
  </si>
  <si>
    <t>48</t>
  </si>
  <si>
    <t>317121102</t>
  </si>
  <si>
    <t>Montáž prefabrikovaných překladů délky přes 1500 do 2200 mm</t>
  </si>
  <si>
    <t>kus</t>
  </si>
  <si>
    <t>-1031399043</t>
  </si>
  <si>
    <t>https://podminky.urs.cz/item/CS_URS_2025_01/317121102</t>
  </si>
  <si>
    <t>Poznámka k položce:_x000D_
Kompletní osazení, vč. úpravy na požadovanou délku (1,65 m).</t>
  </si>
  <si>
    <t>1,0</t>
  </si>
  <si>
    <t>49</t>
  </si>
  <si>
    <t>59321212</t>
  </si>
  <si>
    <t>překlad železobetonový RZP vylehčený 1790x140x140mm</t>
  </si>
  <si>
    <t>-1162227152</t>
  </si>
  <si>
    <t>Poznámka k položce:_x000D_
Upřesnění položky: přesný typ dle projektanta, vč. úpravy na požadovanou délku (1,65 m).</t>
  </si>
  <si>
    <t>50</t>
  </si>
  <si>
    <t>317944321</t>
  </si>
  <si>
    <t>Válcované nosníky dodatečně osazované do připravených otvorů bez zazdění hlav do č. 12</t>
  </si>
  <si>
    <t>1795731680</t>
  </si>
  <si>
    <t>https://podminky.urs.cz/item/CS_URS_2025_01/317944321</t>
  </si>
  <si>
    <t>překlady 2xI120</t>
  </si>
  <si>
    <t>0,8*2*3*11,1/1000</t>
  </si>
  <si>
    <t>51</t>
  </si>
  <si>
    <t>317944323</t>
  </si>
  <si>
    <t>Válcované nosníky dodatečně osazované do připravených otvorů bez zazdění hlav č. 14 až 22</t>
  </si>
  <si>
    <t>1612329861</t>
  </si>
  <si>
    <t>https://podminky.urs.cz/item/CS_URS_2025_01/317944323</t>
  </si>
  <si>
    <t>překlady 2xI140</t>
  </si>
  <si>
    <t>2,55*2*14,3/1000</t>
  </si>
  <si>
    <t>nosný profil okna J150/100/6</t>
  </si>
  <si>
    <t>5,25*21,69/1000</t>
  </si>
  <si>
    <t>52</t>
  </si>
  <si>
    <t>319231213</t>
  </si>
  <si>
    <t>Dodatečná izolace zdiva podřezáním řetězovou pilou zdiva cihelného, tloušťky přes 300 do 600 mm</t>
  </si>
  <si>
    <t>1549961278</t>
  </si>
  <si>
    <t>https://podminky.urs.cz/item/CS_URS_2025_01/319231213</t>
  </si>
  <si>
    <t>pozn.: vč. montáže a dodávky HI (fólie) a všech ostatních souvisejících konstrukcí a prací jinde neuvedených</t>
  </si>
  <si>
    <t>(11,175+1,0+0,99+9,987+8,169)*0,42</t>
  </si>
  <si>
    <t>53</t>
  </si>
  <si>
    <t>346244381</t>
  </si>
  <si>
    <t>Plentování ocelových válcovaných nosníků jednostranné cihlami na maltu, výška stojiny do 200 mm</t>
  </si>
  <si>
    <t>1662517969</t>
  </si>
  <si>
    <t>https://podminky.urs.cz/item/CS_URS_2025_01/346244381</t>
  </si>
  <si>
    <t>překlady</t>
  </si>
  <si>
    <t>2,55*2*0,14</t>
  </si>
  <si>
    <t>0,8*2*3*0,12</t>
  </si>
  <si>
    <t>54</t>
  </si>
  <si>
    <t>346272236</t>
  </si>
  <si>
    <t>Přizdívky z pórobetonových tvárnic objemová hmotnost do 500 kg/m3, na tenké maltové lože, tloušťka přizdívky 100 mm</t>
  </si>
  <si>
    <t>1318872419</t>
  </si>
  <si>
    <t>https://podminky.urs.cz/item/CS_URS_2025_01/346272236</t>
  </si>
  <si>
    <t>Poznámka k položce:_x000D_
Včetně kotvení a napojení na ost. konstrukce a ost. konstrukce a práce jinde neuvedené.</t>
  </si>
  <si>
    <t>m1.03</t>
  </si>
  <si>
    <t>1,862*1,2+0,9*2,24</t>
  </si>
  <si>
    <t>55</t>
  </si>
  <si>
    <t>346272256</t>
  </si>
  <si>
    <t>Přizdívky z pórobetonových tvárnic objemová hmotnost do 500 kg/m3, na tenké maltové lože, tloušťka přizdívky 150 mm</t>
  </si>
  <si>
    <t>-1554186007</t>
  </si>
  <si>
    <t>https://podminky.urs.cz/item/CS_URS_2025_01/346272256</t>
  </si>
  <si>
    <t>1,0*2,24+1,5*1,2</t>
  </si>
  <si>
    <t>m1.05</t>
  </si>
  <si>
    <t>2,762*1,2</t>
  </si>
  <si>
    <t>56</t>
  </si>
  <si>
    <t>346481112</t>
  </si>
  <si>
    <t>Zaplentování rýh, potrubí, válcovaných nosníků, výklenků nebo nik jakéhokoliv tvaru, na maltu ve stěnách nebo před stěnami keramickým a funkčně podobným pletivem</t>
  </si>
  <si>
    <t>-1639334683</t>
  </si>
  <si>
    <t>https://podminky.urs.cz/item/CS_URS_2025_01/346481112</t>
  </si>
  <si>
    <t>2,55*2*0,2+2,25*0,433</t>
  </si>
  <si>
    <t>0,8*2*3*0,2+0,6*0,433*3</t>
  </si>
  <si>
    <t>57</t>
  </si>
  <si>
    <t>389381001</t>
  </si>
  <si>
    <t>Dobetonování prefabrikovaných konstrukcí</t>
  </si>
  <si>
    <t>-1102911357</t>
  </si>
  <si>
    <t>https://podminky.urs.cz/item/CS_URS_2025_01/389381001</t>
  </si>
  <si>
    <t>dobetonování prefabrikovaného stropu (zalití spár atp.) - dle potřeby, předp. 0,01 m3/m2; vč. všech ostatních souvisejících kcí a prací</t>
  </si>
  <si>
    <t>(1,2*8,5*8+0,88*8,5*1+0,7*8,5*1)*0,01</t>
  </si>
  <si>
    <t>Vodorovné konstrukce</t>
  </si>
  <si>
    <t>58</t>
  </si>
  <si>
    <t>411121127</t>
  </si>
  <si>
    <t>Montáž prefabrikovaných železobetonových stropů se zalitím spár, včetně podpěrné konstrukce, na cementovou maltu ze stropních panelů šířky do 1200 mm a délky přes 7000 mm</t>
  </si>
  <si>
    <t>-1482788172</t>
  </si>
  <si>
    <t>https://podminky.urs.cz/item/CS_URS_2025_01/411121127</t>
  </si>
  <si>
    <t>Poznámka k položce:_x000D_
Včetně prostupů a výrobní dokumentace. Včetně zavěšení na konzolu HEB120. Včetně všech ostatních souvisejících konstrukcí a prací jinde neuvedených.</t>
  </si>
  <si>
    <t>59</t>
  </si>
  <si>
    <t>59346871</t>
  </si>
  <si>
    <t>panel stropní předpjatý š 1190mm v 200mm, počet lan 7 + 2</t>
  </si>
  <si>
    <t>-1092775943</t>
  </si>
  <si>
    <t>Poznámka k položce:_x000D_
Včetně prostupů a všech souvisejících konstrukcí a prací jinde neuvedených. Přesné umístění, typ a tvar s prostupy dle výrobní dokumentace a projektanta.</t>
  </si>
  <si>
    <t>pozn.: vč. panelů doplňkové šířky (1x 880 mm, 1x 700 mm)</t>
  </si>
  <si>
    <t>8,5*10</t>
  </si>
  <si>
    <t>60</t>
  </si>
  <si>
    <t>413231221</t>
  </si>
  <si>
    <t>Zazdívka zhlaví stropních trámů nebo válcovaných nosníků pálenými cihlami trámů, průřezu přes 0,02 do 0,04 m2</t>
  </si>
  <si>
    <t>1872112015</t>
  </si>
  <si>
    <t>https://podminky.urs.cz/item/CS_URS_2025_01/413231221</t>
  </si>
  <si>
    <t>Poznámka k položce:_x000D_
Včetně obalení slabou nopovou fólií a všech ostatních souvisejících kosntrukcí a prací.</t>
  </si>
  <si>
    <t>trámy mezipatra</t>
  </si>
  <si>
    <t>9,0</t>
  </si>
  <si>
    <t>61</t>
  </si>
  <si>
    <t>413232211</t>
  </si>
  <si>
    <t>Zazdívka zhlaví stropních trámů nebo válcovaných nosníků pálenými cihlami válcovaných nosníků, výšky do 150 mm</t>
  </si>
  <si>
    <t>1489408547</t>
  </si>
  <si>
    <t>https://podminky.urs.cz/item/CS_URS_2025_01/413232211</t>
  </si>
  <si>
    <t>2,0*2*4</t>
  </si>
  <si>
    <t>2,0*1</t>
  </si>
  <si>
    <t>62</t>
  </si>
  <si>
    <t>413941131</t>
  </si>
  <si>
    <t>Osazování ocelových válcovaných nosníků ve stropech HE-A nebo HE-B, výšky do 120 mm</t>
  </si>
  <si>
    <t>1519796903</t>
  </si>
  <si>
    <t>https://podminky.urs.cz/item/CS_URS_2025_01/413941131</t>
  </si>
  <si>
    <t>Poznámka k položce:_x000D_
Upřesnění položky: včetně kotvení.</t>
  </si>
  <si>
    <t>HEB120</t>
  </si>
  <si>
    <t>3,8*26,7/1000</t>
  </si>
  <si>
    <t>63</t>
  </si>
  <si>
    <t>13010972</t>
  </si>
  <si>
    <t>ocel profilová jakost S235JR (11 375) průřez HEB 120</t>
  </si>
  <si>
    <t>589934446</t>
  </si>
  <si>
    <t>0,101*1,1 'Přepočtené koeficientem množství</t>
  </si>
  <si>
    <t>64</t>
  </si>
  <si>
    <t>417321515</t>
  </si>
  <si>
    <t>Ztužující pásy a věnce z betonu železového (bez výztuže) tř. C 25/30</t>
  </si>
  <si>
    <t>1609165952</t>
  </si>
  <si>
    <t>https://podminky.urs.cz/item/CS_URS_2025_01/417321515</t>
  </si>
  <si>
    <t>věnec V1.2</t>
  </si>
  <si>
    <t>8,49*0,32*(0,228+0,53)/2</t>
  </si>
  <si>
    <t>věnec V2.2</t>
  </si>
  <si>
    <t>6,942*0,32*(0,58+0,827)/2</t>
  </si>
  <si>
    <t>věnec V3.2</t>
  </si>
  <si>
    <t>11,755*0,32*0,228</t>
  </si>
  <si>
    <t>věnec V4.2</t>
  </si>
  <si>
    <t>9,9*0,32*0,827</t>
  </si>
  <si>
    <t>věnec atika</t>
  </si>
  <si>
    <t>(8,588+10,686)*2*0,25*(0,22+0,525)/2</t>
  </si>
  <si>
    <t>65</t>
  </si>
  <si>
    <t>417351115</t>
  </si>
  <si>
    <t>Bednění bočnic ztužujících pásů a věnců včetně vzpěr zřízení</t>
  </si>
  <si>
    <t>-2069904710</t>
  </si>
  <si>
    <t>https://podminky.urs.cz/item/CS_URS_2025_01/417351115</t>
  </si>
  <si>
    <t>8,49*(0,228+0,53)/2*2</t>
  </si>
  <si>
    <t>6,942*(0,58+0,827)/2*2</t>
  </si>
  <si>
    <t>11,755*0,228*2</t>
  </si>
  <si>
    <t>9,9*0,827*2</t>
  </si>
  <si>
    <t>(8,588+10,686)*2*(0,22+0,525)/2*2</t>
  </si>
  <si>
    <t>66</t>
  </si>
  <si>
    <t>417351116</t>
  </si>
  <si>
    <t>Bednění bočnic ztužujících pásů a věnců včetně vzpěr odstranění</t>
  </si>
  <si>
    <t>2013139555</t>
  </si>
  <si>
    <t>https://podminky.urs.cz/item/CS_URS_2025_01/417351116</t>
  </si>
  <si>
    <t>67</t>
  </si>
  <si>
    <t>317351107</t>
  </si>
  <si>
    <t>Bednění klenbových pásů, říms nebo překladů překladů neproměnného nebo proměnného průřezu nebo při tvaru zalomeném půdorysně nebo nárysně včetně podpěrné konstrukce do výše 4 m zřízení</t>
  </si>
  <si>
    <t>-1098502256</t>
  </si>
  <si>
    <t>https://podminky.urs.cz/item/CS_URS_2025_01/317351107</t>
  </si>
  <si>
    <t>spodní hrana (boční hrany viz bočnice věnců)</t>
  </si>
  <si>
    <t>(4,94+2,6)*0,32</t>
  </si>
  <si>
    <t>68</t>
  </si>
  <si>
    <t>317351108</t>
  </si>
  <si>
    <t>Bednění klenbových pásů, říms nebo překladů překladů neproměnného nebo proměnného průřezu nebo při tvaru zalomeném půdorysně nebo nárysně včetně podpěrné konstrukce do výše 4 m odstranění</t>
  </si>
  <si>
    <t>777494567</t>
  </si>
  <si>
    <t>https://podminky.urs.cz/item/CS_URS_2025_01/317351108</t>
  </si>
  <si>
    <t>69</t>
  </si>
  <si>
    <t>417361821</t>
  </si>
  <si>
    <t>Výztuž ztužujících pásů a věnců z betonářské oceli 10 505 (R) nebo BSt 500</t>
  </si>
  <si>
    <t>-1631199341</t>
  </si>
  <si>
    <t>https://podminky.urs.cz/item/CS_URS_2025_01/417361821</t>
  </si>
  <si>
    <t>dle výkazu statika; včetně trnování (např. atiky R10 do prefa panelu - dle potřeby - 10%)</t>
  </si>
  <si>
    <t>515,9/1000*1,1</t>
  </si>
  <si>
    <t>70</t>
  </si>
  <si>
    <t>451572111</t>
  </si>
  <si>
    <t>Lože pod potrubí, stoky a drobné objekty v otevřeném výkopu z kameniva drobného těženého 0 až 4 mm</t>
  </si>
  <si>
    <t>-1784022264</t>
  </si>
  <si>
    <t>https://podminky.urs.cz/item/CS_URS_2025_01/451572111</t>
  </si>
  <si>
    <t>lože pro vedení dešť. kanalizace (napojení svodu na drén); přesná fr. dle projektanta</t>
  </si>
  <si>
    <t>3,5*0,8*0,1</t>
  </si>
  <si>
    <t>71</t>
  </si>
  <si>
    <t>452312131</t>
  </si>
  <si>
    <t>Podkladní a zajišťovací konstrukce z betonu prostého v otevřeném výkopu bez zvýšených nároků na prostředí sedlové lože pod potrubí z betonu tř. C 12/15</t>
  </si>
  <si>
    <t>424018315</t>
  </si>
  <si>
    <t>https://podminky.urs.cz/item/CS_URS_2025_01/452312131</t>
  </si>
  <si>
    <t>obetonování lapače střešních splavenin a případně spojů dešťového potrubí a potrubí drénu (dle potřeby)</t>
  </si>
  <si>
    <t>včetně všech souvisejících konstrukcí a prací jinde neuvedených (bednění apod.)</t>
  </si>
  <si>
    <t>0,5</t>
  </si>
  <si>
    <t>Komunikace pozemní</t>
  </si>
  <si>
    <t>72</t>
  </si>
  <si>
    <t>564851011</t>
  </si>
  <si>
    <t>Podklad ze štěrkodrti ŠD s rozprostřením a zhutněním plochy jednotlivě do 100 m2, po zhutnění tl. 150 mm</t>
  </si>
  <si>
    <t>-2103982631</t>
  </si>
  <si>
    <t>https://podminky.urs.cz/item/CS_URS_2025_01/564851011</t>
  </si>
  <si>
    <t>Poznámka k položce:_x000D_
ŠDa</t>
  </si>
  <si>
    <t>chodník+dlažbaEXT+varPÁS</t>
  </si>
  <si>
    <t>"oprava bet. plochy u trafa" 3,16</t>
  </si>
  <si>
    <t>73</t>
  </si>
  <si>
    <t>567122111</t>
  </si>
  <si>
    <t>Podklad ze směsi stmelené cementem SC bez dilatačních spár, s rozprostřením a zhutněním SC C 8/10 (KSC I), po zhutnění tl. 120 mm</t>
  </si>
  <si>
    <t>1258533984</t>
  </si>
  <si>
    <t>https://podminky.urs.cz/item/CS_URS_2025_01/567122111</t>
  </si>
  <si>
    <t>Poznámka k položce:_x000D_
Upřesnění položky: tl. 50 mm. Včetně všech souvisejících konstrukcí a prací jinde neuvedených.</t>
  </si>
  <si>
    <t>štěrkodrť stmelená cementem tl. 50 mm</t>
  </si>
  <si>
    <t>74</t>
  </si>
  <si>
    <t>573211109</t>
  </si>
  <si>
    <t>Postřik spojovací PS bez posypu kamenivem z asfaltu silničního, v množství 0,50 kg/m2</t>
  </si>
  <si>
    <t>-1547822259</t>
  </si>
  <si>
    <t>https://podminky.urs.cz/item/CS_URS_2025_01/573211109</t>
  </si>
  <si>
    <t>Poznámka k položce:_x000D_
Přesný typ dle projektanta.</t>
  </si>
  <si>
    <t>mezi SC a ACO</t>
  </si>
  <si>
    <t>75</t>
  </si>
  <si>
    <t>577133111</t>
  </si>
  <si>
    <t>Asfaltový beton vrstva obrusná ACO 8 (ABJ) s rozprostřením a se zhutněním z nemodifikovaného asfaltu v pruhu šířky do 3 m, po zhutnění tl. 40 mm</t>
  </si>
  <si>
    <t>-1501057898</t>
  </si>
  <si>
    <t>https://podminky.urs.cz/item/CS_URS_2025_01/577133111</t>
  </si>
  <si>
    <t>Poznámka k položce:_x000D_
Upřesnění položky: ACO 8 CH. Včetně všech souvisejících konstrukcí a prací jinde neuvedených.</t>
  </si>
  <si>
    <t>76</t>
  </si>
  <si>
    <t>578142115</t>
  </si>
  <si>
    <t>Litý asfalt MA 8 (LAJ) s rozprostřením z nemodifikovaného asfaltu v pruhu šířky do 3 m tl. 40 mm</t>
  </si>
  <si>
    <t>-1236294716</t>
  </si>
  <si>
    <t>https://podminky.urs.cz/item/CS_URS_2025_01/578142115</t>
  </si>
  <si>
    <t>Poznámka k položce:_x000D_
Upřesnění položky: zálivka spáry, MA4. Včetně všech souvisejících konstrukcí a prací jinde neuvedených.</t>
  </si>
  <si>
    <t>19,3*0,2</t>
  </si>
  <si>
    <t>77</t>
  </si>
  <si>
    <t>578901113</t>
  </si>
  <si>
    <t>Zdrsňovací posyp litého asfaltu z kameniva drobného drceného obaleného asfaltem se zaválcováním a s odstraněním přebytečného materiálu z povrchu, v množství 8 kg/m2</t>
  </si>
  <si>
    <t>1651036421</t>
  </si>
  <si>
    <t>https://podminky.urs.cz/item/CS_URS_2025_01/578901113</t>
  </si>
  <si>
    <t>Poznámka k položce:_x000D_
Přesný typ dle potřeby. Včetně všech souvisejících konstrukcí a prací jinde neuvedených.</t>
  </si>
  <si>
    <t>78</t>
  </si>
  <si>
    <t>581114113</t>
  </si>
  <si>
    <t>Kryt z prostého betonu komunikací pro pěší tl. 100 mm</t>
  </si>
  <si>
    <t>-915190220</t>
  </si>
  <si>
    <t>https://podminky.urs.cz/item/CS_URS_2025_01/581114113</t>
  </si>
  <si>
    <t>plocha mezi trafostanicemi</t>
  </si>
  <si>
    <t>79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</si>
  <si>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</si>
  <si>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</si>
  <si>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1239293319</t>
  </si>
  <si>
    <t>https://podminky.urs.cz/item/CS_URS_2025_01/596211110</t>
  </si>
  <si>
    <t>upřesnění položky: vč. lože L2/5</t>
  </si>
  <si>
    <t>vodící linie</t>
  </si>
  <si>
    <t>dlažba před objektem</t>
  </si>
  <si>
    <t>80</t>
  </si>
  <si>
    <t>59246085</t>
  </si>
  <si>
    <t>dlažba pro nevidomé betonová 200x200mm tl 60mm barevná</t>
  </si>
  <si>
    <t>-1830183596</t>
  </si>
  <si>
    <t>Poznámka k položce:_x000D_
Přesný tvar, typ a barevnost dle projektanta/vzorkování.</t>
  </si>
  <si>
    <t>5,884*1,03 'Přepočtené koeficientem množství</t>
  </si>
  <si>
    <t>81</t>
  </si>
  <si>
    <t>59245018</t>
  </si>
  <si>
    <t>dlažba skladebná betonová 200x100mm tl 60mm přírodní</t>
  </si>
  <si>
    <t>-22400295</t>
  </si>
  <si>
    <t>19,1*1,03 'Přepočtené koeficientem množství</t>
  </si>
  <si>
    <t>82</t>
  </si>
  <si>
    <t>596811220</t>
  </si>
  <si>
    <t>Kladení dlažby z betonových nebo kameninových dlaždic komunikací pro pěší s vyplněním spár a se smetením přebytečného materiálu na vzdálenost do 3 m s ložem z kameniva těženého tl. do 30 mm velikosti dlaždic přes 0,09 m2 do 0,25 m2, pro plochy do 50 m2</t>
  </si>
  <si>
    <t>-2072135597</t>
  </si>
  <si>
    <t>https://podminky.urs.cz/item/CS_URS_2025_01/596811220</t>
  </si>
  <si>
    <t>83</t>
  </si>
  <si>
    <t>59245320</t>
  </si>
  <si>
    <t>dlažba chodníková betonová 400x400mm tl 50mm přírodní</t>
  </si>
  <si>
    <t>-419915026</t>
  </si>
  <si>
    <t>3,16*1,03 'Přepočtené koeficientem množství</t>
  </si>
  <si>
    <t>Úpravy povrchů, podlahy a osazování výplní</t>
  </si>
  <si>
    <t>84</t>
  </si>
  <si>
    <t>612142001</t>
  </si>
  <si>
    <t>Pletivo vnitřních ploch v ploše nebo pruzích, na plném podkladu sklovláknité vtlačené do tmelu včetně tmelu stěn</t>
  </si>
  <si>
    <t>-1069361303</t>
  </si>
  <si>
    <t>https://podminky.urs.cz/item/CS_URS_2025_01/612142001</t>
  </si>
  <si>
    <t>přetažení rozhraní materiálů a ŽB věnce</t>
  </si>
  <si>
    <t>věnce</t>
  </si>
  <si>
    <t>8,49*((0,228+0,53)/2+0,2)</t>
  </si>
  <si>
    <t>6,942*((0,58+0,827)/2+0,2)</t>
  </si>
  <si>
    <t>11,755*(0,228+0,2)</t>
  </si>
  <si>
    <t>9,9*(0,827+0,2)</t>
  </si>
  <si>
    <t>spodní hrany věnců-překladů (ostatní viz zaplentování)</t>
  </si>
  <si>
    <t>(4,9+2,6)*0,34</t>
  </si>
  <si>
    <t>přechody SDK/zdivo</t>
  </si>
  <si>
    <t>2,36*0,3*10</t>
  </si>
  <si>
    <t>ostatní, rezerva = 15%</t>
  </si>
  <si>
    <t>36,016*0,15</t>
  </si>
  <si>
    <t>85</t>
  </si>
  <si>
    <t>612181001</t>
  </si>
  <si>
    <t>Sádrová stěrka vnitřních povrchů tloušťky do 3 mm bez penetrace, včetně následného přebroušení svislých konstrukcí stěn v podlaží i na schodišti</t>
  </si>
  <si>
    <t>-1441796165</t>
  </si>
  <si>
    <t>https://podminky.urs.cz/item/CS_URS_2025_01/612181001</t>
  </si>
  <si>
    <t>pozn.: SDK stěny s odečtem obkladů</t>
  </si>
  <si>
    <t>86</t>
  </si>
  <si>
    <t>612325412</t>
  </si>
  <si>
    <t>Oprava vápenocementové omítky vnitřních ploch hladké, tl. do 20 mm stěn, v rozsahu opravované plochy přes 10 do 30%</t>
  </si>
  <si>
    <t>-1354025346</t>
  </si>
  <si>
    <t>https://podminky.urs.cz/item/CS_URS_2025_01/612325412</t>
  </si>
  <si>
    <t>pod obklady na zděných stěnách (vč. ostění a nadpraží)</t>
  </si>
  <si>
    <t>obklady-(SDKA*2+SDKH2*2+SDKH2150*2-SDKQ3)</t>
  </si>
  <si>
    <t>87</t>
  </si>
  <si>
    <t>612325417</t>
  </si>
  <si>
    <t>Oprava vápenocementové omítky vnitřních ploch hladké, tl. do 20 mm, s celoplošným přeštukováním, tl. štuku do 3 mm stěn, v rozsahu opravované plochy přes 10 do 30%</t>
  </si>
  <si>
    <t>-723735092</t>
  </si>
  <si>
    <t>https://podminky.urs.cz/item/CS_URS_2025_01/612325417</t>
  </si>
  <si>
    <t>stěny s odečtem otvorů, obkládaných ploch a přípočtem ostění a nadpraží</t>
  </si>
  <si>
    <t>33,05*(4,62+4,67)/2-(0,6*0,68*3+2,25*1,93+2,6*1,58+4,9*4,1)+((2,6+1,58*2)+(2,25+1,93*2)+(0,6+0,68*2)*3+(4,9+4,1*2))*0,34-hladká</t>
  </si>
  <si>
    <t>88</t>
  </si>
  <si>
    <t>621211021</t>
  </si>
  <si>
    <t>Montáž kontaktního zateplení lepením a mechanickým kotvením z polystyrenových desek (dodávka ve specifikaci) na vnější podhledy, na podklad betonový nebo z lehčeného betonu nebo keramický, tloušťky desek přes 80 do 120 mm</t>
  </si>
  <si>
    <t>-459664686</t>
  </si>
  <si>
    <t>https://podminky.urs.cz/item/CS_URS_2025_01/621211021</t>
  </si>
  <si>
    <t>Poznámka k položce:_x000D_
Včetně všech souvisejících konstrukcí a prací jinde neuvedených.</t>
  </si>
  <si>
    <t>podhled přesahu střechy</t>
  </si>
  <si>
    <t>14,17</t>
  </si>
  <si>
    <t>89</t>
  </si>
  <si>
    <t>28376076</t>
  </si>
  <si>
    <t>deska EPS grafitová fasádní λ=0,030-0,031 tl 100mm</t>
  </si>
  <si>
    <t>780177702</t>
  </si>
  <si>
    <t>14,17*1,05 'Přepočtené koeficientem množství</t>
  </si>
  <si>
    <t>90</t>
  </si>
  <si>
    <t>621251101</t>
  </si>
  <si>
    <t>Montáž kontaktního zateplení lepením a mechanickým kotvením Příplatek k cenám za zápustnou montáž kotev s použitím tepelněizolačních zátek na vnější podhledy z polystyrenu</t>
  </si>
  <si>
    <t>-1113708376</t>
  </si>
  <si>
    <t>https://podminky.urs.cz/item/CS_URS_2025_01/621251101</t>
  </si>
  <si>
    <t>91</t>
  </si>
  <si>
    <t>621131121</t>
  </si>
  <si>
    <t>Podkladní a spojovací vrstva vnějších omítaných ploch penetrace nanášená ručně podhledů</t>
  </si>
  <si>
    <t>1036398620</t>
  </si>
  <si>
    <t>https://podminky.urs.cz/item/CS_URS_2025_01/621131121</t>
  </si>
  <si>
    <t>92</t>
  </si>
  <si>
    <t>621381012</t>
  </si>
  <si>
    <t>Omítka tenkovrstvá minerální vnějších ploch probarvená, bez penetrace zatíraná (škrábaná), zrnitost 1,5 mm podhledů</t>
  </si>
  <si>
    <t>-1201830080</t>
  </si>
  <si>
    <t>https://podminky.urs.cz/item/CS_URS_2025_01/621381012</t>
  </si>
  <si>
    <t>Poznámka k položce:_x000D_
Přesný typ a barevnost dle projektanta a vzorkování.</t>
  </si>
  <si>
    <t>93</t>
  </si>
  <si>
    <t>622142001</t>
  </si>
  <si>
    <t>Pletivo vnějších ploch v ploše nebo pruzích, na plném podkladu sklovláknité vtlačené do tmelu stěn</t>
  </si>
  <si>
    <t>1263231684</t>
  </si>
  <si>
    <t>https://podminky.urs.cz/item/CS_URS_2025_01/622142001</t>
  </si>
  <si>
    <t>povrch. úprava elektropilířku</t>
  </si>
  <si>
    <t>(1,65+0,45*2)*1,5-1,35*0,5</t>
  </si>
  <si>
    <t>94</t>
  </si>
  <si>
    <t>622143003</t>
  </si>
  <si>
    <t>Montáž omítkových profilů plastových, pozinkovaných nebo dřevěných upevněných vtlačením do podkladní vrstvy nebo přibitím rohových s tkaninou</t>
  </si>
  <si>
    <t>-1650361832</t>
  </si>
  <si>
    <t>https://podminky.urs.cz/item/CS_URS_2025_01/622143003</t>
  </si>
  <si>
    <t>rohové vnitřní (kolem otvorů) - předběžně; mimo obkládaných ploch</t>
  </si>
  <si>
    <t>(2,25+1,85*2)+(2,6+1,5*2)+(4,9+4,1*2)</t>
  </si>
  <si>
    <t>95</t>
  </si>
  <si>
    <t>55343023</t>
  </si>
  <si>
    <t>profil rohový Pz s kulatou hlavou pro vnitřní omítky tl 15mm</t>
  </si>
  <si>
    <t>1661057635</t>
  </si>
  <si>
    <t>24,65*1,05 'Přepočtené koeficientem množství</t>
  </si>
  <si>
    <t>96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</si>
  <si>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</si>
  <si>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</si>
  <si>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-744097834</t>
  </si>
  <si>
    <t>https://podminky.urs.cz/item/CS_URS_2025_01/622143004</t>
  </si>
  <si>
    <t>pozn.: předběžná výměra (dle projektanta)</t>
  </si>
  <si>
    <t>vnitřní</t>
  </si>
  <si>
    <t>(0,6+0,68*2)*1+(2,25+1,93*2)+(4,9+4,1*2)</t>
  </si>
  <si>
    <t>vnější</t>
  </si>
  <si>
    <t>(0,6+0,68*2)*3+(2,25+1,93*2)+(2,6+1,58*2)+(4,9+4,1*2)</t>
  </si>
  <si>
    <t>97</t>
  </si>
  <si>
    <t>28342205</t>
  </si>
  <si>
    <t>profil napojovací okenní PVC s výztužnou tkaninou 6mm</t>
  </si>
  <si>
    <t>-2017569669</t>
  </si>
  <si>
    <t>30,85*1,05 'Přepočtené koeficientem množství</t>
  </si>
  <si>
    <t>98</t>
  </si>
  <si>
    <t>59051516</t>
  </si>
  <si>
    <t>profil začišťovací PVC pro ostění vnitřních omítek</t>
  </si>
  <si>
    <t>-1128938405</t>
  </si>
  <si>
    <t>21,17*1,05 'Přepočtené koeficientem množství</t>
  </si>
  <si>
    <t>99</t>
  </si>
  <si>
    <t>622211021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</si>
  <si>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80 do 120 mm</t>
  </si>
  <si>
    <t>-1766331762</t>
  </si>
  <si>
    <t>https://podminky.urs.cz/item/CS_URS_2025_01/622211021</t>
  </si>
  <si>
    <t>XPS - izolace soklu nad UT (pod UT viz ostatní položky)</t>
  </si>
  <si>
    <t>nad UT - do v. cca 300 mm na UT</t>
  </si>
  <si>
    <t>(32,19+8,14-4,9)*0,3</t>
  </si>
  <si>
    <t>do v. parapetu u chodníčku</t>
  </si>
  <si>
    <t>(22,16-4,9)*(0,77-0,3)</t>
  </si>
  <si>
    <t>zateplení EPS grafit.</t>
  </si>
  <si>
    <t>51,94+59,57+36,29+47,48-(4,9*4,1+2,25*1,93+0,6*0,68*3+2,6*1,58)</t>
  </si>
  <si>
    <t>"odečet plochy XPS" -18,741</t>
  </si>
  <si>
    <t>100</t>
  </si>
  <si>
    <t>1655485496</t>
  </si>
  <si>
    <t>Poznámka k položce:_x000D_
Přesný typ desky dle projektanta.</t>
  </si>
  <si>
    <t>146,775*1,05 'Přepočtené koeficientem množství</t>
  </si>
  <si>
    <t>101</t>
  </si>
  <si>
    <t>28376422</t>
  </si>
  <si>
    <t>deska XPS hrana polodrážková a hladký povrch 300kPA λ=0,035 tl 100mm</t>
  </si>
  <si>
    <t>-212037974</t>
  </si>
  <si>
    <t>18,741*1,05 'Přepočtené koeficientem množství</t>
  </si>
  <si>
    <t>102</t>
  </si>
  <si>
    <t>622251101</t>
  </si>
  <si>
    <t>Montáž kontaktního zateplení lepením a mechanickým kotvením Příplatek k cenám za zápustnou montáž kotev s použitím tepelněizolačních zátek na vnější stěny z polystyrenu</t>
  </si>
  <si>
    <t>-565390335</t>
  </si>
  <si>
    <t>https://podminky.urs.cz/item/CS_URS_2025_01/622251101</t>
  </si>
  <si>
    <t>pozn: výpočet viz ostatní položky</t>
  </si>
  <si>
    <t>165,516</t>
  </si>
  <si>
    <t>103</t>
  </si>
  <si>
    <t>622252001</t>
  </si>
  <si>
    <t>Montáž profilů kontaktního zateplení zakládacích soklových připevněných hmoždinkami</t>
  </si>
  <si>
    <t>-86896587</t>
  </si>
  <si>
    <t>https://podminky.urs.cz/item/CS_URS_2025_01/622252001</t>
  </si>
  <si>
    <t>pozn.: dle potřeby)</t>
  </si>
  <si>
    <t>32,185-4,9</t>
  </si>
  <si>
    <t>104</t>
  </si>
  <si>
    <t>59051647</t>
  </si>
  <si>
    <t>profil zakládací Al tl 0,7mm pro ETICS pro izolant tl 100mm</t>
  </si>
  <si>
    <t>367601415</t>
  </si>
  <si>
    <t>27,285*1,05 'Přepočtené koeficientem množství</t>
  </si>
  <si>
    <t>105</t>
  </si>
  <si>
    <t>622252002</t>
  </si>
  <si>
    <t>Montáž profilů kontaktního zateplení ostatních stěnových, dilatačních apod. lepených do tmelu</t>
  </si>
  <si>
    <t>1066440616</t>
  </si>
  <si>
    <t>https://podminky.urs.cz/item/CS_URS_2025_01/622252002</t>
  </si>
  <si>
    <t>rohové</t>
  </si>
  <si>
    <t>rohy objektu a kolem přesahu střechy</t>
  </si>
  <si>
    <t>4,57+4,83+10,743+8,175+5,32+5,39+4,09+3,98</t>
  </si>
  <si>
    <t>kolem otvorů</t>
  </si>
  <si>
    <t>(4,1*2)+(1,5*2)+(1,85*2)+0,6*2*3</t>
  </si>
  <si>
    <t>parapetní profil</t>
  </si>
  <si>
    <t>2,6+2,25+0,6*3</t>
  </si>
  <si>
    <t>profil nadpraží</t>
  </si>
  <si>
    <t>1,5*2</t>
  </si>
  <si>
    <t>106</t>
  </si>
  <si>
    <t>63127464</t>
  </si>
  <si>
    <t>profil rohový Al s výztužnou tkaninou š 100/100mm</t>
  </si>
  <si>
    <t>1560234001</t>
  </si>
  <si>
    <t>68,598*1,05 'Přepočtené koeficientem množství</t>
  </si>
  <si>
    <t>107</t>
  </si>
  <si>
    <t>59051510</t>
  </si>
  <si>
    <t>profil napojovací nadokenní PVC s okapnicí s výztužnou tkaninou</t>
  </si>
  <si>
    <t>716423569</t>
  </si>
  <si>
    <t>6,65*1,05 'Přepočtené koeficientem množství</t>
  </si>
  <si>
    <t>108</t>
  </si>
  <si>
    <t>59051512</t>
  </si>
  <si>
    <t>profil napojovací parapetní PVC s okapnicí a výztužnou tkaninou</t>
  </si>
  <si>
    <t>-216667240</t>
  </si>
  <si>
    <t>pozn.: altern. začišťovací lišta - dle projektanta</t>
  </si>
  <si>
    <t>109</t>
  </si>
  <si>
    <t>622325101</t>
  </si>
  <si>
    <t>Oprava vápenocementové omítky vnějších ploch stupně členitosti 1 hladké stěn, v rozsahu opravované plochy do 10%</t>
  </si>
  <si>
    <t>1748385891</t>
  </si>
  <si>
    <t>https://podminky.urs.cz/item/CS_URS_2025_01/622325101</t>
  </si>
  <si>
    <t>příprava podkladu pod KZS - začištění drobných dozdívek atp.</t>
  </si>
  <si>
    <t>110</t>
  </si>
  <si>
    <t>622131121</t>
  </si>
  <si>
    <t>Podkladní a spojovací vrstva vnějších omítaných ploch penetrace nanášená ručně stěn</t>
  </si>
  <si>
    <t>1095145671</t>
  </si>
  <si>
    <t>https://podminky.urs.cz/item/CS_URS_2025_01/622131121</t>
  </si>
  <si>
    <t>pozn.: výpočet viz ost. položky</t>
  </si>
  <si>
    <t>171,671</t>
  </si>
  <si>
    <t>111</t>
  </si>
  <si>
    <t>622381012</t>
  </si>
  <si>
    <t>Omítka tenkovrstvá minerální vnějších ploch probarvená, bez penetrace zatíraná (škrábaná), zrnitost 1,5 mm stěn</t>
  </si>
  <si>
    <t>540452257</t>
  </si>
  <si>
    <t>https://podminky.urs.cz/item/CS_URS_2025_01/622381012</t>
  </si>
  <si>
    <t>ostění a nadpraží oken</t>
  </si>
  <si>
    <t>((4,9+4,1*2)+(2,25+1,85*2)+(2,6+1,5*2)+0,6*3*3)*0,1</t>
  </si>
  <si>
    <t>112</t>
  </si>
  <si>
    <t>629135102</t>
  </si>
  <si>
    <t>Vyrovnávací vrstva z cementové malty pod klempířskými prvky šířky přes 150 do 300 mm</t>
  </si>
  <si>
    <t>-1822381316</t>
  </si>
  <si>
    <t>https://podminky.urs.cz/item/CS_URS_2025_01/629135102</t>
  </si>
  <si>
    <t>Poznámka k položce:_x000D_
Upřesnění položky: tl. a š. dle potřeby.</t>
  </si>
  <si>
    <t>pozn.: vyrovnání zdiva pod vnitřními parapety</t>
  </si>
  <si>
    <t>2,25+0,6*3+2,6</t>
  </si>
  <si>
    <t>113</t>
  </si>
  <si>
    <t>629991012</t>
  </si>
  <si>
    <t>Zakrytí vnějších ploch před znečištěním včetně pozdějšího odkrytí výplní otvorů a svislých ploch fólií přilepenou na začišťovací lištu</t>
  </si>
  <si>
    <t>1274837659</t>
  </si>
  <si>
    <t>https://podminky.urs.cz/item/CS_URS_2025_01/629991012</t>
  </si>
  <si>
    <t>4,9*4,1+2,25*1,85+0,6*0,6*3+2,6*1,5</t>
  </si>
  <si>
    <t>114</t>
  </si>
  <si>
    <t>632451234</t>
  </si>
  <si>
    <t>Potěr cementový samonivelační litý tř. C 25, tl. přes 45 do 50 mm</t>
  </si>
  <si>
    <t>732188830</t>
  </si>
  <si>
    <t>https://podminky.urs.cz/item/CS_URS_2025_01/632451234</t>
  </si>
  <si>
    <t>skladby P1-P3</t>
  </si>
  <si>
    <t>66,56+4,9*0,34</t>
  </si>
  <si>
    <t>115</t>
  </si>
  <si>
    <t>632451292</t>
  </si>
  <si>
    <t>Potěr cementový samonivelační litý Příplatek k cenám za každých dalších i započatých 5 mm tloušťky přes 50 mm tř. C 25</t>
  </si>
  <si>
    <t>-1782958944</t>
  </si>
  <si>
    <t>https://podminky.urs.cz/item/CS_URS_2025_01/632451292</t>
  </si>
  <si>
    <t>skladby P1-P2 - celk. tl. 66-69 mm = 4x příplatek</t>
  </si>
  <si>
    <t>(66,56+4,9*0,34-(6,3+5,13+6,05))*4</t>
  </si>
  <si>
    <t>skladba P3 - tl. 58 mm = 2x příplatek</t>
  </si>
  <si>
    <t>(6,3+5,13+6,05)*2</t>
  </si>
  <si>
    <t>116</t>
  </si>
  <si>
    <t>634112126</t>
  </si>
  <si>
    <t>Obvodová dilatace mezi stěnou a mazaninou nebo potěrem podlahovým páskem z pěnového PE s fólií tl. do 10 mm, výšky 100 mm</t>
  </si>
  <si>
    <t>374613293</t>
  </si>
  <si>
    <t>https://podminky.urs.cz/item/CS_URS_2025_01/634112126</t>
  </si>
  <si>
    <t>Poznámka k položce:_x000D_
Upřesnění položky: tl. 15 mm.</t>
  </si>
  <si>
    <t>pozn.: přesný typ dle projektanta - tl. 15 mm</t>
  </si>
  <si>
    <t>přízemí</t>
  </si>
  <si>
    <t>33,05+0,34*2+0,08*4*4</t>
  </si>
  <si>
    <t>mezipatro (pro suchou skladbu podlahy)</t>
  </si>
  <si>
    <t>35,97-(4,03+4,108)</t>
  </si>
  <si>
    <t>117</t>
  </si>
  <si>
    <t>637121111</t>
  </si>
  <si>
    <t>Okapový chodník z kameniva s udusáním a urovnáním povrchu z kačírku tl. 100 mm</t>
  </si>
  <si>
    <t>2137564836</t>
  </si>
  <si>
    <t>https://podminky.urs.cz/item/CS_URS_2025_01/637121111</t>
  </si>
  <si>
    <t>upřesnění položky: prané říční kamenivo fr. 16-32, viz tab. prvků - O7</t>
  </si>
  <si>
    <t>13,0</t>
  </si>
  <si>
    <t>Vedení trubní dálková a přípojná</t>
  </si>
  <si>
    <t>118</t>
  </si>
  <si>
    <t>871273120</t>
  </si>
  <si>
    <t>Montáž kanalizačního potrubí z tvrdého PVC-U hladkého plnostěnného tuhost SN 4 DN 125</t>
  </si>
  <si>
    <t>195568038</t>
  </si>
  <si>
    <t>https://podminky.urs.cz/item/CS_URS_2025_01/871273120</t>
  </si>
  <si>
    <t>Poznámka k položce:_x000D_
Včetně všech konstrukcí a tvarovek jinde neuvedených.</t>
  </si>
  <si>
    <t>napojení drénu</t>
  </si>
  <si>
    <t>3,5</t>
  </si>
  <si>
    <t>119</t>
  </si>
  <si>
    <t>28611117</t>
  </si>
  <si>
    <t>trubka kanalizační PVC DN 125x500mm SN4</t>
  </si>
  <si>
    <t>1003067862</t>
  </si>
  <si>
    <t>3,5*1,03 'Přepočtené koeficientem množství</t>
  </si>
  <si>
    <t>120</t>
  </si>
  <si>
    <t>899721111</t>
  </si>
  <si>
    <t>Signalizační vodič na potrubí DN do 150 mm</t>
  </si>
  <si>
    <t>-1890895798</t>
  </si>
  <si>
    <t>https://podminky.urs.cz/item/CS_URS_2025_01/899721111</t>
  </si>
  <si>
    <t>121</t>
  </si>
  <si>
    <t>899722113</t>
  </si>
  <si>
    <t>Krytí potrubí z plastů výstražnou fólií z PVC šířky přes 25 do 34 cm</t>
  </si>
  <si>
    <t>-898595060</t>
  </si>
  <si>
    <t>https://podminky.urs.cz/item/CS_URS_2025_01/899722113</t>
  </si>
  <si>
    <t>Ostatní konstrukce a práce, bourání</t>
  </si>
  <si>
    <t>122</t>
  </si>
  <si>
    <t>916131113</t>
  </si>
  <si>
    <t>Osazení silničního obrubníku betonového se zřízením lože, s vyplněním a zatřením spár cementovou maltou ležatého s boční opěrou z betonu prostého, do lože z betonu prostého</t>
  </si>
  <si>
    <t>1546893175</t>
  </si>
  <si>
    <t>https://podminky.urs.cz/item/CS_URS_2025_01/916131113</t>
  </si>
  <si>
    <t>Poznámka k položce:_x000D_
C20/25 N XF3</t>
  </si>
  <si>
    <t>123</t>
  </si>
  <si>
    <t>59217026</t>
  </si>
  <si>
    <t>obrubník silniční betonový 500x150x250mm</t>
  </si>
  <si>
    <t>1551129778</t>
  </si>
  <si>
    <t>19,3*1,02 'Přepočtené koeficientem množství</t>
  </si>
  <si>
    <t>124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</si>
  <si>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</si>
  <si>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</si>
  <si>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-232081681</t>
  </si>
  <si>
    <t>https://podminky.urs.cz/item/CS_URS_2025_01/916231213</t>
  </si>
  <si>
    <t>3,6+1,15+9,65</t>
  </si>
  <si>
    <t>125</t>
  </si>
  <si>
    <t>59217044</t>
  </si>
  <si>
    <t>obrubník parkový betonový 1000x80x250mm přírodní</t>
  </si>
  <si>
    <t>-750441172</t>
  </si>
  <si>
    <t>14,4*1,02 'Přepočtené koeficientem množství</t>
  </si>
  <si>
    <t>916371215</t>
  </si>
  <si>
    <t>Osazení skrytého zahradního obrubníku zarytím včetně začištění kovového</t>
  </si>
  <si>
    <t>-1360278650</t>
  </si>
  <si>
    <t>https://podminky.urs.cz/item/CS_URS_2025_01/916371215</t>
  </si>
  <si>
    <t>Poznámka k položce:_x000D_
Včetně všech souvisejících konstrukcí a prací (navařené trny atp.).</t>
  </si>
  <si>
    <t>kolem okapového chodníčku - viz tab. prvků O7</t>
  </si>
  <si>
    <t>31,0</t>
  </si>
  <si>
    <t>127</t>
  </si>
  <si>
    <t>13824001</t>
  </si>
  <si>
    <t>obrubník zahradní PZ 1195x130mm</t>
  </si>
  <si>
    <t>-258818837</t>
  </si>
  <si>
    <t>Poznámka k položce:_x000D_
Upřesnění položky: zahradní obrubník z ocelové pásoviny s kotevními trny. Dle vzorkování. Přesný popis dle tab. prvků - O7 (pásovina 9/100 mm, trny á 1,0 m pr. 10/400 mm). Barva RAL.</t>
  </si>
  <si>
    <t>31*1,02 'Přepočtené koeficientem množství</t>
  </si>
  <si>
    <t>128</t>
  </si>
  <si>
    <t>919726121</t>
  </si>
  <si>
    <t>Geotextilie netkaná pro ochranu, separaci nebo filtraci měrná hmotnost do 200 g/m2</t>
  </si>
  <si>
    <t>-551099714</t>
  </si>
  <si>
    <t>https://podminky.urs.cz/item/CS_URS_2025_01/919726121</t>
  </si>
  <si>
    <t>pro okapový chodníček, proti prorůstání kořínků - viz tab. prvků O7</t>
  </si>
  <si>
    <t>129</t>
  </si>
  <si>
    <t>919731121</t>
  </si>
  <si>
    <t>Zarovnání styčné plochy podkladu nebo krytu podél vybourané části komunikace nebo zpevněné plochy živičné tl. do 50 mm</t>
  </si>
  <si>
    <t>491172077</t>
  </si>
  <si>
    <t>https://podminky.urs.cz/item/CS_URS_2025_01/919731121</t>
  </si>
  <si>
    <t>ulice - obrusná vrstva</t>
  </si>
  <si>
    <t>19,3+0,2*2</t>
  </si>
  <si>
    <t>130</t>
  </si>
  <si>
    <t>919731122</t>
  </si>
  <si>
    <t>Zarovnání styčné plochy podkladu nebo krytu podél vybourané části komunikace nebo zpevněné plochy živičné tl. přes 50 do 100 mm</t>
  </si>
  <si>
    <t>1809892480</t>
  </si>
  <si>
    <t>https://podminky.urs.cz/item/CS_URS_2025_01/919731122</t>
  </si>
  <si>
    <t>ulice - podkladní vrstvy</t>
  </si>
  <si>
    <t>kolem chodníku</t>
  </si>
  <si>
    <t>10,09+2,77</t>
  </si>
  <si>
    <t>131</t>
  </si>
  <si>
    <t>941211111</t>
  </si>
  <si>
    <t>Lešení řadové rámové lehké pracovní s podlahami s provozním zatížením tř. 3 do 200 kg/m2 šířky tř. SW06 od 0,6 do 0,9 m výšky do 10 m montáž</t>
  </si>
  <si>
    <t>-553019706</t>
  </si>
  <si>
    <t>https://podminky.urs.cz/item/CS_URS_2025_01/941211111</t>
  </si>
  <si>
    <t>v souladu s ceníkem snížena výměru o pracovní výšku</t>
  </si>
  <si>
    <t>(11,375+8,79+0,8*2)*2*(5,39-1,8)</t>
  </si>
  <si>
    <t>132</t>
  </si>
  <si>
    <t>941211211</t>
  </si>
  <si>
    <t>Lešení řadové rámové lehké pracovní s podlahami s provozním zatížením tř. 3 do 200 kg/m2 šířky tř. SW06 od 0,6 do 0,9 m výšky do 10 m příplatek za každý den použití</t>
  </si>
  <si>
    <t>-1003094241</t>
  </si>
  <si>
    <t>https://podminky.urs.cz/item/CS_URS_2025_01/941211211</t>
  </si>
  <si>
    <t>předp. 60 dní</t>
  </si>
  <si>
    <t>156,273*60,0</t>
  </si>
  <si>
    <t>133</t>
  </si>
  <si>
    <t>941211811</t>
  </si>
  <si>
    <t>Lešení řadové rámové lehké pracovní s podlahami s provozním zatížením tř. 3 do 200 kg/m2 šířky tř. SW06 od 0,6 do 0,9 m výšky do 10 m demontáž</t>
  </si>
  <si>
    <t>-1082831052</t>
  </si>
  <si>
    <t>https://podminky.urs.cz/item/CS_URS_2025_01/941211811</t>
  </si>
  <si>
    <t>134</t>
  </si>
  <si>
    <t>944511111</t>
  </si>
  <si>
    <t>Síť ochranná zavěšená na konstrukci lešení z textilie z umělých vláken montáž</t>
  </si>
  <si>
    <t>-477107954</t>
  </si>
  <si>
    <t>https://podminky.urs.cz/item/CS_URS_2025_01/944511111</t>
  </si>
  <si>
    <t>135</t>
  </si>
  <si>
    <t>944511811</t>
  </si>
  <si>
    <t>Síť ochranná zavěšená na konstrukci lešení z textilie z umělých vláken demontáž</t>
  </si>
  <si>
    <t>1077048085</t>
  </si>
  <si>
    <t>https://podminky.urs.cz/item/CS_URS_2025_01/944511811</t>
  </si>
  <si>
    <t>136</t>
  </si>
  <si>
    <t>949101112</t>
  </si>
  <si>
    <t>Lešení pomocné pracovní pro objekty pozemních staveb pro zatížení do 150 kg/m2, o výšce lešeňové podlahy přes 1,9 do 3,5 m</t>
  </si>
  <si>
    <t>-650797907</t>
  </si>
  <si>
    <t>https://podminky.urs.cz/item/CS_URS_2025_01/949101112</t>
  </si>
  <si>
    <t>P1+P2+P3</t>
  </si>
  <si>
    <t>137</t>
  </si>
  <si>
    <t>952901111</t>
  </si>
  <si>
    <t>Vyčištění budov nebo objektů před předáním do užívání budov bytové nebo občanské výstavby, světlé výšky podlaží do 4 m</t>
  </si>
  <si>
    <t>-1853367664</t>
  </si>
  <si>
    <t>https://podminky.urs.cz/item/CS_URS_2025_01/952901111</t>
  </si>
  <si>
    <t>138</t>
  </si>
  <si>
    <t>953943211</t>
  </si>
  <si>
    <t>Osazování drobných kovových předmětů kotvených do stěny hasicího přístroje</t>
  </si>
  <si>
    <t>-1253531868</t>
  </si>
  <si>
    <t>https://podminky.urs.cz/item/CS_URS_2025_01/953943211</t>
  </si>
  <si>
    <t>139</t>
  </si>
  <si>
    <t>44932114</t>
  </si>
  <si>
    <t>přístroj hasicí ruční práškový PG 6 LE</t>
  </si>
  <si>
    <t>-2098169305</t>
  </si>
  <si>
    <t>Poznámka k položce:_x000D_
Přesný typ P6 27A. Včetně revizní zprávy.</t>
  </si>
  <si>
    <t>140</t>
  </si>
  <si>
    <t>953961113</t>
  </si>
  <si>
    <t>Kotva chemická s vyvrtáním otvoru do betonu, železobetonu nebo tvrdého kamene tmel, velikost M 12, hloubka 110 mm</t>
  </si>
  <si>
    <t>-323115860</t>
  </si>
  <si>
    <t>https://podminky.urs.cz/item/CS_URS_2025_01/953961113</t>
  </si>
  <si>
    <t>Poznámka k položce:_x000D_
Včetně všech souvisejících konstrukcí a prací.</t>
  </si>
  <si>
    <t>kotvení oc. sloupků</t>
  </si>
  <si>
    <t>2,0*4</t>
  </si>
  <si>
    <t>141</t>
  </si>
  <si>
    <t>953965122</t>
  </si>
  <si>
    <t>Kotva chemická s vyvrtáním otvoru kotevní šrouby pro chemické kotvy, velikost M 12, délka 220 mm</t>
  </si>
  <si>
    <t>1191703658</t>
  </si>
  <si>
    <t>https://podminky.urs.cz/item/CS_URS_2025_01/953965122</t>
  </si>
  <si>
    <t>Poznámka k položce:_x000D_
Vč. podložky a matky.</t>
  </si>
  <si>
    <t>142</t>
  </si>
  <si>
    <t>953961115</t>
  </si>
  <si>
    <t>Kotva chemická s vyvrtáním otvoru do betonu, železobetonu nebo tvrdého kamene tmel, velikost M 20, hloubka 170 mm</t>
  </si>
  <si>
    <t>-698526692</t>
  </si>
  <si>
    <t>https://podminky.urs.cz/item/CS_URS_2025_01/953961115</t>
  </si>
  <si>
    <t>Poznámka k položce:_x000D_
Upřesnění položky: pr. 15, hl. 150 mm. Včetně všech souvisejících konstrukcí a prací.</t>
  </si>
  <si>
    <t>pro kotvení HEB - K5; upřesnění položky: pr. 15, hl. 150 mm</t>
  </si>
  <si>
    <t>2,0*2</t>
  </si>
  <si>
    <t>143</t>
  </si>
  <si>
    <t>953965135</t>
  </si>
  <si>
    <t>Kotva chemická s vyvrtáním otvoru kotevní šrouby pro chemické kotvy, velikost M 16, délka 500 mm</t>
  </si>
  <si>
    <t>-683429133</t>
  </si>
  <si>
    <t>https://podminky.urs.cz/item/CS_URS_2025_01/953965135</t>
  </si>
  <si>
    <t>Poznámka k položce:_x000D_
Upřesnění položky: M14, d. 510 mm, vč. podložky a matky.</t>
  </si>
  <si>
    <t>pro kotvení HEB - K5; upřesnění položky: M14, d. 510 mm</t>
  </si>
  <si>
    <t>144</t>
  </si>
  <si>
    <t>961044111</t>
  </si>
  <si>
    <t>Bourání základů z betonu prostého</t>
  </si>
  <si>
    <t>752335424</t>
  </si>
  <si>
    <t>https://podminky.urs.cz/item/CS_URS_2025_01/961044111</t>
  </si>
  <si>
    <t>sokl pod rampou (na PT)</t>
  </si>
  <si>
    <t>6,1*0,85*0,185</t>
  </si>
  <si>
    <t>základ pod el. skříní</t>
  </si>
  <si>
    <t>2,85*0,4*0,85</t>
  </si>
  <si>
    <t>základ pod zábradlím</t>
  </si>
  <si>
    <t>1,555*0,2*0,85</t>
  </si>
  <si>
    <t>145</t>
  </si>
  <si>
    <t>961055111</t>
  </si>
  <si>
    <t>Bourání základů z betonu železového</t>
  </si>
  <si>
    <t>-741022202</t>
  </si>
  <si>
    <t>https://podminky.urs.cz/item/CS_URS_2025_01/961055111</t>
  </si>
  <si>
    <t>masivní podlahy a podnože technologie (odstranění na kótu -0,390 původní = -0,550 nová)</t>
  </si>
  <si>
    <t>5,45*(1,03+0,39)+6,14*(0,56+0,39)+10,26*(0,04+0,39)</t>
  </si>
  <si>
    <t>2,32*(0,03+0,39)+9,94*(0,0+0,39)</t>
  </si>
  <si>
    <t>2,15*(-0,02+0,39)+14,89*(0,0+0,39)</t>
  </si>
  <si>
    <t>vybourání drážky pro kanalizaci pod -0,390 (resp. -0,550)</t>
  </si>
  <si>
    <t>6,0*0,3*0,4</t>
  </si>
  <si>
    <t>zřízení prostupů pro přípojky</t>
  </si>
  <si>
    <t>2,0</t>
  </si>
  <si>
    <t>146</t>
  </si>
  <si>
    <t>962031132</t>
  </si>
  <si>
    <t>Bourání příček nebo přizdívek z cihel pálených plných nebo dutých, tl. do 100 mm</t>
  </si>
  <si>
    <t>665341984</t>
  </si>
  <si>
    <t>https://podminky.urs.cz/item/CS_URS_2025_01/962031132</t>
  </si>
  <si>
    <t>přizdívka ext.</t>
  </si>
  <si>
    <t>(8,04+8,59)*1,76+2,85*0,45</t>
  </si>
  <si>
    <t>147</t>
  </si>
  <si>
    <t>962032112</t>
  </si>
  <si>
    <t>Bourání zdiva nadzákladového z cihel keramických děrovaných na maltu vápenocementovou, objemu přes 1 m3</t>
  </si>
  <si>
    <t>1206151608</t>
  </si>
  <si>
    <t>https://podminky.urs.cz/item/CS_URS_2025_01/962032112</t>
  </si>
  <si>
    <t>vnitřní zdivo CDm, vč. případných překladů, věnců jinde neuvedených atp.</t>
  </si>
  <si>
    <t>(6,396)*0,3*(5,25-1,27)-(0,876*0,3)*0,3</t>
  </si>
  <si>
    <t>otvor pro okno v ul. fasádě</t>
  </si>
  <si>
    <t>4,9*4,35*0,42-(1,0*0,59*2+1,76*2,5)*0,42</t>
  </si>
  <si>
    <t>atika střechy CDm</t>
  </si>
  <si>
    <t>(7,742+11,185)*2*0,41*(0,57+0,27)/2</t>
  </si>
  <si>
    <t>odbourání obv. zdiva na kótu +4,100 (vyjma ostatního bourání uvedeného výše nebo v ost. položkách)</t>
  </si>
  <si>
    <t>(1,41+1,06)*0,34*0,42+(9,988+8,594)*0,42*0,34</t>
  </si>
  <si>
    <t>148</t>
  </si>
  <si>
    <t>962032231</t>
  </si>
  <si>
    <t>Bourání zdiva nadzákladového z cihel pálených plných nebo lícových nebo vápenopískových na maltu vápennou nebo vápenocementovou, objemu přes 1 m3</t>
  </si>
  <si>
    <t>1978771298</t>
  </si>
  <si>
    <t>https://podminky.urs.cz/item/CS_URS_2025_01/962032231</t>
  </si>
  <si>
    <t>vnitřní zdivo, vč. případných překladů, věnců jinde neuvedených atp.</t>
  </si>
  <si>
    <t>(6,96+0,7)*0,3*5,25-(1,4*0,48)*0,3</t>
  </si>
  <si>
    <t>podpěrná stěna konstrukce rampy a obezdívka el. skříně</t>
  </si>
  <si>
    <t>0,85*0,9*0,2+2,68*0,36*0,575+0,935*0,36*0,69</t>
  </si>
  <si>
    <t>spodní část zdiva ("základová")</t>
  </si>
  <si>
    <t>(6,396)*0,3*1,27</t>
  </si>
  <si>
    <t>149</t>
  </si>
  <si>
    <t>962052211</t>
  </si>
  <si>
    <t>Bourání zdiva železobetonového nadzákladového, objemu přes 1 m3</t>
  </si>
  <si>
    <t>1883765839</t>
  </si>
  <si>
    <t>https://podminky.urs.cz/item/CS_URS_2025_01/962052211</t>
  </si>
  <si>
    <t>odbourání věnce pod střechou/atikou</t>
  </si>
  <si>
    <t>(11,175+10,42+0,793+6,96*2)*0,41*0,25</t>
  </si>
  <si>
    <t>opěrná zeď, vč. základu</t>
  </si>
  <si>
    <t>3,0</t>
  </si>
  <si>
    <t>150</t>
  </si>
  <si>
    <t>963013530</t>
  </si>
  <si>
    <t>Bourání stropů s keramickou výplní včetně vybourání nosníků a jejich odklizení jakékoliv tloušťky</t>
  </si>
  <si>
    <t>1846731972</t>
  </si>
  <si>
    <t>https://podminky.urs.cz/item/CS_URS_2025_01/963013530</t>
  </si>
  <si>
    <t>hurdiskový strop, vč. ocel. nosníků</t>
  </si>
  <si>
    <t>8,594*11,185*0,08</t>
  </si>
  <si>
    <t>151</t>
  </si>
  <si>
    <t>963051113</t>
  </si>
  <si>
    <t>Bourání železobetonových stropů deskových, tl. přes 80 mm</t>
  </si>
  <si>
    <t>114569243</t>
  </si>
  <si>
    <t>https://podminky.urs.cz/item/CS_URS_2025_01/963051113</t>
  </si>
  <si>
    <t>konstrukce rampy</t>
  </si>
  <si>
    <t>4,475*0,85*0,1</t>
  </si>
  <si>
    <t>atypická skladba stropu a střechy - dobetonovaná nemodulární mezera v hurdiskovém stropu</t>
  </si>
  <si>
    <t>6,4*0,4*0,17</t>
  </si>
  <si>
    <t>152</t>
  </si>
  <si>
    <t>963053936</t>
  </si>
  <si>
    <t>Bourání železobetonových monolitických schodišťových ramen samonosných</t>
  </si>
  <si>
    <t>1600223494</t>
  </si>
  <si>
    <t>https://podminky.urs.cz/item/CS_URS_2025_01/963053936</t>
  </si>
  <si>
    <t>rampa</t>
  </si>
  <si>
    <t>1,9*0,85</t>
  </si>
  <si>
    <t>153</t>
  </si>
  <si>
    <t>965042141</t>
  </si>
  <si>
    <t>Bourání mazanin betonových nebo z litého asfaltu tl. do 100 mm, plochy přes 4 m2</t>
  </si>
  <si>
    <t>-1140979354</t>
  </si>
  <si>
    <t>https://podminky.urs.cz/item/CS_URS_2025_01/965042141</t>
  </si>
  <si>
    <t>skladba střechy</t>
  </si>
  <si>
    <t>7,742*10,332*0,07</t>
  </si>
  <si>
    <t>154</t>
  </si>
  <si>
    <t>965049111</t>
  </si>
  <si>
    <t>Bourání mazanin Příplatek k cenám za bourání mazanin betonových se svařovanou sítí, tl. do 100 mm</t>
  </si>
  <si>
    <t>-1706612119</t>
  </si>
  <si>
    <t>https://podminky.urs.cz/item/CS_URS_2025_01/965049111</t>
  </si>
  <si>
    <t>155</t>
  </si>
  <si>
    <t>965081343</t>
  </si>
  <si>
    <t>Bourání podlah z dlaždic bez podkladního lože nebo mazaniny, s jakoukoliv výplní spár betonových, teracových nebo čedičových tl. do 40 mm, plochy přes 1 m2</t>
  </si>
  <si>
    <t>-1219391211</t>
  </si>
  <si>
    <t>https://podminky.urs.cz/item/CS_URS_2025_01/965081343</t>
  </si>
  <si>
    <t>okapový chodník (přesný typ dlažby dle stavu)</t>
  </si>
  <si>
    <t>7,0</t>
  </si>
  <si>
    <t>156</t>
  </si>
  <si>
    <t>967031132</t>
  </si>
  <si>
    <t>Přisekání (špicování) plošné nebo rovných ostění zdiva z cihel pálených rovných ostění, bez odstupu, po hrubém vybourání otvorů, na maltu vápennou nebo vápenocementovou</t>
  </si>
  <si>
    <t>803613105</t>
  </si>
  <si>
    <t>https://podminky.urs.cz/item/CS_URS_2025_01/967031132</t>
  </si>
  <si>
    <t>po hrubém vybourání otvorů</t>
  </si>
  <si>
    <t>4,35*0,42*2+(2,6+1,58*2)*0,42+(0,6+0,68*2)*0,42*3+(2,25+1,85*2)*0,42</t>
  </si>
  <si>
    <t>157</t>
  </si>
  <si>
    <t>968072456</t>
  </si>
  <si>
    <t>Vybourání kovových rámů oken s křídly, dveřních zárubní, vrat, stěn, ostění nebo obkladů dveřních zárubní, plochy přes 2 m2</t>
  </si>
  <si>
    <t>-17510845</t>
  </si>
  <si>
    <t>https://podminky.urs.cz/item/CS_URS_2025_01/968072456</t>
  </si>
  <si>
    <t>Poznámka k položce:_x000D_
Včetně všech souvisejících konstrukcí a prací jinde neuvedených (např. prahy atp.).</t>
  </si>
  <si>
    <t>venkovní dveře</t>
  </si>
  <si>
    <t>1,1*1,97*2</t>
  </si>
  <si>
    <t>1,76*2,5</t>
  </si>
  <si>
    <t>158</t>
  </si>
  <si>
    <t>971033561</t>
  </si>
  <si>
    <t>Vybourání otvorů ve zdivu základovém nebo nadzákladovém z cihel, tvárnic, příčkovek z cihel pálených na maltu vápennou nebo vápenocementovou plochy do 1 m2, tl. do 600 mm</t>
  </si>
  <si>
    <t>1843251802</t>
  </si>
  <si>
    <t>https://podminky.urs.cz/item/CS_URS_2025_01/971033561</t>
  </si>
  <si>
    <t>pro okna 600x680 mm</t>
  </si>
  <si>
    <t>0,6*0,68*0,42*3</t>
  </si>
  <si>
    <t>159</t>
  </si>
  <si>
    <t>971033651</t>
  </si>
  <si>
    <t>Vybourání otvorů ve zdivu základovém nebo nadzákladovém z cihel, tvárnic, příčkovek z cihel pálených na maltu vápennou nebo vápenocementovou plochy do 4 m2, tl. do 600 mm</t>
  </si>
  <si>
    <t>-1143665595</t>
  </si>
  <si>
    <t>https://podminky.urs.cz/item/CS_URS_2025_01/971033651</t>
  </si>
  <si>
    <t>pro okno</t>
  </si>
  <si>
    <t>2,6*1,58*0,42</t>
  </si>
  <si>
    <t>(2,25*1,86-1,1*1,36)*0,42</t>
  </si>
  <si>
    <t>160</t>
  </si>
  <si>
    <t>973031151</t>
  </si>
  <si>
    <t>Vysekání výklenků nebo kapes ve zdivu z cihel na maltu vápennou nebo vápenocementovou výklenků, pohledové plochy přes 0,25 m2</t>
  </si>
  <si>
    <t>-1860851611</t>
  </si>
  <si>
    <t>https://podminky.urs.cz/item/CS_URS_2025_01/973031151</t>
  </si>
  <si>
    <t>nika pro HUP 570x700x210 mm</t>
  </si>
  <si>
    <t>0,57*0,7*0,21</t>
  </si>
  <si>
    <t>161</t>
  </si>
  <si>
    <t>973031324</t>
  </si>
  <si>
    <t>Vysekání výklenků nebo kapes ve zdivu z cihel na maltu vápennou nebo vápenocementovou kapes, plochy do 0,10 m2, hl. do 150 mm</t>
  </si>
  <si>
    <t>-2096243651</t>
  </si>
  <si>
    <t>https://podminky.urs.cz/item/CS_URS_2025_01/973031324</t>
  </si>
  <si>
    <t>pro trámy mezipatra</t>
  </si>
  <si>
    <t>ostatní kapsy (dle výkresu bourání 1NP)</t>
  </si>
  <si>
    <t>6,0</t>
  </si>
  <si>
    <t>162</t>
  </si>
  <si>
    <t>973031325</t>
  </si>
  <si>
    <t>Vysekání výklenků nebo kapes ve zdivu z cihel na maltu vápennou nebo vápenocementovou kapes, plochy do 0,10 m2, hl. do 300 mm</t>
  </si>
  <si>
    <t>-1895728541</t>
  </si>
  <si>
    <t>https://podminky.urs.cz/item/CS_URS_2025_01/973031325</t>
  </si>
  <si>
    <t>pro nosný profil okna J150/100/6</t>
  </si>
  <si>
    <t>163</t>
  </si>
  <si>
    <t>974031164</t>
  </si>
  <si>
    <t>Vysekání rýh ve zdivu cihelném na maltu vápennou nebo vápenocementovou do hl. 150 mm a šířky do 150 mm</t>
  </si>
  <si>
    <t>512486043</t>
  </si>
  <si>
    <t>https://podminky.urs.cz/item/CS_URS_2025_01/974031164</t>
  </si>
  <si>
    <t>drážka pro KAN 150x150 mm</t>
  </si>
  <si>
    <t>4,44</t>
  </si>
  <si>
    <t>164</t>
  </si>
  <si>
    <t>974031167</t>
  </si>
  <si>
    <t>Vysekání rýh ve zdivu cihelném na maltu vápennou nebo vápenocementovou do hl. 150 mm a šířky do 300 mm</t>
  </si>
  <si>
    <t>692570625</t>
  </si>
  <si>
    <t>https://podminky.urs.cz/item/CS_URS_2025_01/974031167</t>
  </si>
  <si>
    <t>drážka KAN 300x150 mm</t>
  </si>
  <si>
    <t>165</t>
  </si>
  <si>
    <t>974031664</t>
  </si>
  <si>
    <t>Vysekání rýh ve zdivu cihelném na maltu vápennou nebo vápenocementovou pro vtahování nosníků do zdí, před vybouráním otvoru do hl. 150 mm, při v. nosníku do 150 mm</t>
  </si>
  <si>
    <t>-1865261049</t>
  </si>
  <si>
    <t>https://podminky.urs.cz/item/CS_URS_2025_01/974031664</t>
  </si>
  <si>
    <t>2,55*2</t>
  </si>
  <si>
    <t>0,8*2*3</t>
  </si>
  <si>
    <t>166</t>
  </si>
  <si>
    <t>976071111</t>
  </si>
  <si>
    <t>Vybourání kovových madel, zábradlí, dvířek, zděří, kotevních želez madel a zábradlí</t>
  </si>
  <si>
    <t>2035721295</t>
  </si>
  <si>
    <t>https://podminky.urs.cz/item/CS_URS_2025_01/976071111</t>
  </si>
  <si>
    <t>vybourání zábradlí</t>
  </si>
  <si>
    <t>1,6+1,2</t>
  </si>
  <si>
    <t>997</t>
  </si>
  <si>
    <t>Přesun sutě</t>
  </si>
  <si>
    <t>167</t>
  </si>
  <si>
    <t>997013111</t>
  </si>
  <si>
    <t>Vnitrostaveništní doprava suti a vybouraných hmot vodorovně do 50 m s naložením základní pro budovy a haly výšky do 6 m</t>
  </si>
  <si>
    <t>-2124263249</t>
  </si>
  <si>
    <t>https://podminky.urs.cz/item/CS_URS_2025_01/997013111</t>
  </si>
  <si>
    <t>168</t>
  </si>
  <si>
    <t>997013501</t>
  </si>
  <si>
    <t>Odvoz suti a vybouraných hmot na skládku nebo meziskládku se složením, na vzdálenost do 1 km</t>
  </si>
  <si>
    <t>-119837894</t>
  </si>
  <si>
    <t>https://podminky.urs.cz/item/CS_URS_2025_01/997013501</t>
  </si>
  <si>
    <t>169</t>
  </si>
  <si>
    <t>997013509</t>
  </si>
  <si>
    <t>Odvoz suti a vybouraných hmot na skládku nebo meziskládku se složením, na vzdálenost Příplatek k ceně za každý další započatý 1 km přes 1 km</t>
  </si>
  <si>
    <t>331359243</t>
  </si>
  <si>
    <t>https://podminky.urs.cz/item/CS_URS_2025_01/997013509</t>
  </si>
  <si>
    <t>předp. do 10 km = 9x příplatek</t>
  </si>
  <si>
    <t>277,526*9</t>
  </si>
  <si>
    <t>170</t>
  </si>
  <si>
    <t>997013814</t>
  </si>
  <si>
    <t>Poplatek za uložení stavebního odpadu na skládce (skládkovné) z izolačních materiálů zatříděného do Katalogu odpadů pod kódem 17 06 04</t>
  </si>
  <si>
    <t>1140487375</t>
  </si>
  <si>
    <t>https://podminky.urs.cz/item/CS_URS_2025_01/997013814</t>
  </si>
  <si>
    <t>171</t>
  </si>
  <si>
    <t>997013869</t>
  </si>
  <si>
    <t>Poplatek za uložení stavebního odpadu na recyklační skládce (skládkovné) ze směsí nebo oddělených frakcí betonu, cihel a keramických výrobků zatříděného do Katalogu odpadů pod kódem 17 01 07</t>
  </si>
  <si>
    <t>-696577683</t>
  </si>
  <si>
    <t>https://podminky.urs.cz/item/CS_URS_2025_01/997013869</t>
  </si>
  <si>
    <t>172</t>
  </si>
  <si>
    <t>997013871</t>
  </si>
  <si>
    <t>Poplatek za uložení stavebního odpadu na recyklační skládce (skládkovné) směsného stavebního a demoličního zatříděného do Katalogu odpadů pod kódem 17 09 04</t>
  </si>
  <si>
    <t>-932568846</t>
  </si>
  <si>
    <t>https://podminky.urs.cz/item/CS_URS_2025_01/997013871</t>
  </si>
  <si>
    <t>173</t>
  </si>
  <si>
    <t>997013875</t>
  </si>
  <si>
    <t>Poplatek za uložení stavebního odpadu na recyklační skládce (skládkovné) asfaltového bez obsahu dehtu zatříděného do Katalogu odpadů pod kódem 17 03 02</t>
  </si>
  <si>
    <t>-158165697</t>
  </si>
  <si>
    <t>https://podminky.urs.cz/item/CS_URS_2025_01/997013875</t>
  </si>
  <si>
    <t>998</t>
  </si>
  <si>
    <t>Přesun hmot</t>
  </si>
  <si>
    <t>174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</si>
  <si>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</si>
  <si>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</si>
  <si>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-1382112830</t>
  </si>
  <si>
    <t>https://podminky.urs.cz/item/CS_URS_2025_01/998011001</t>
  </si>
  <si>
    <t>PSV</t>
  </si>
  <si>
    <t>Práce a dodávky PSV</t>
  </si>
  <si>
    <t>711</t>
  </si>
  <si>
    <t>Izolace proti vodě, vlhkosti a plynům</t>
  </si>
  <si>
    <t>175</t>
  </si>
  <si>
    <t>711111011</t>
  </si>
  <si>
    <t>Provedení izolace proti zemní vlhkosti natěradly a tmely za studena na ploše vodorovné V nátěrem suspensí asfaltovou</t>
  </si>
  <si>
    <t>1691033109</t>
  </si>
  <si>
    <t>https://podminky.urs.cz/item/CS_URS_2025_01/711111011</t>
  </si>
  <si>
    <t>Poznámka k položce:_x000D_
Včetně všech souvisejících konstrukcí a prvků (detaily, prostupy atp.).</t>
  </si>
  <si>
    <t>vodorovná plocha objekt</t>
  </si>
  <si>
    <t>66,56</t>
  </si>
  <si>
    <t>1,65*0,45</t>
  </si>
  <si>
    <t>176</t>
  </si>
  <si>
    <t>711112011</t>
  </si>
  <si>
    <t>Provedení izolace proti zemní vlhkosti natěradly a tmely za studena na ploše svislé S nátěrem suspensí asfaltovou</t>
  </si>
  <si>
    <t>1931184427</t>
  </si>
  <si>
    <t>https://podminky.urs.cz/item/CS_URS_2025_01/711112011</t>
  </si>
  <si>
    <t>vytažení nad UT</t>
  </si>
  <si>
    <t>(32,19+8,14-4,9)*0,3+4,9*0,2</t>
  </si>
  <si>
    <t>pod UT</t>
  </si>
  <si>
    <t>4,53+15,4+15,79</t>
  </si>
  <si>
    <t>177</t>
  </si>
  <si>
    <t>11163150</t>
  </si>
  <si>
    <t>lak penetrační asfaltový</t>
  </si>
  <si>
    <t>1509665694</t>
  </si>
  <si>
    <t>spotřeba dle katalog. listů - 0,4 kg/m2, na ploše V+S</t>
  </si>
  <si>
    <t>(67,303+47,329)*0,4/1000</t>
  </si>
  <si>
    <t>178</t>
  </si>
  <si>
    <t>711111051</t>
  </si>
  <si>
    <t>Provedení izolace proti zemní vlhkosti natěradly a tmely za studena na ploše vodorovné V dvojnásobným nátěrem tekutou elastickou hydroizolací</t>
  </si>
  <si>
    <t>519301672</t>
  </si>
  <si>
    <t>https://podminky.urs.cz/item/CS_URS_2025_01/711111051</t>
  </si>
  <si>
    <t>pozn.: přesný typ tmelu a provedení dle projektanta</t>
  </si>
  <si>
    <t>vodotěsný HI tměl pod ocelové konstrukce, které prostupují skrz HI spodní stavby a pojistnou HI na střeše</t>
  </si>
  <si>
    <t>pozn.: hrubá výměra, dle potřeby</t>
  </si>
  <si>
    <t>179</t>
  </si>
  <si>
    <t>11163001</t>
  </si>
  <si>
    <t>stěrka hydroizolační asfaltová dvousložková do spodní stavby</t>
  </si>
  <si>
    <t>-108081648</t>
  </si>
  <si>
    <t>pozn.: hrubá výměra, dle potřeby, spotřeba dle katalog. listů 0,4 kg/m2</t>
  </si>
  <si>
    <t>3,0*0,4</t>
  </si>
  <si>
    <t>180</t>
  </si>
  <si>
    <t>711141559</t>
  </si>
  <si>
    <t>Provedení izolace proti zemní vlhkosti pásy přitavením NAIP na ploše vodorovné V</t>
  </si>
  <si>
    <t>669960952</t>
  </si>
  <si>
    <t>https://podminky.urs.cz/item/CS_URS_2025_01/711141559</t>
  </si>
  <si>
    <t>předp. 2 vrstvy</t>
  </si>
  <si>
    <t>objekt</t>
  </si>
  <si>
    <t>66,56*2</t>
  </si>
  <si>
    <t>1,65*0,45*2</t>
  </si>
  <si>
    <t>181</t>
  </si>
  <si>
    <t>711142559</t>
  </si>
  <si>
    <t>Provedení izolace proti zemní vlhkosti pásy přitavením NAIP na ploše svislé S</t>
  </si>
  <si>
    <t>-1677968565</t>
  </si>
  <si>
    <t>https://podminky.urs.cz/item/CS_URS_2025_01/711142559</t>
  </si>
  <si>
    <t>47,329*2</t>
  </si>
  <si>
    <t>182</t>
  </si>
  <si>
    <t>62853004</t>
  </si>
  <si>
    <t>pás asfaltový natavitelný modifikovaný SBS s vložkou ze skleněné tkaniny a spalitelnou PE fólií nebo jemnozrnným minerálním posypem na horním povrchu tl 4,0mm</t>
  </si>
  <si>
    <t>1219066124</t>
  </si>
  <si>
    <t>Poznámka k položce:_x000D_
Přesný typ dle projektanta. Včetně všech souvisejících konstrukcí a prvků (detaily, prostupy atp.)._x000D_
SBS modifikovaný asfaltový pás vyztužený skleněnou tkaninou, hydroizolační ochrana spodní stavba a ochrana proti pronikání radonu z podloží, tl. 4 mm, množství asfaltové hmoty min 2700 g/m2, ploš-ná hmotnost min. 4500 g/m2, plošná hmotnost vložky min. 200g/m2, ohebnost za nízkých teplot -25 st. Celsia, pevnost v tahu podélně min 1300 N/50mm, pevnost tahu příčně min. 1500 N/50mm, taž-nost podélně a příčně min 12 (+-5)%</t>
  </si>
  <si>
    <t>(67,303+47,329)</t>
  </si>
  <si>
    <t>114,632*1,221 'Přepočtené koeficientem množství</t>
  </si>
  <si>
    <t>183</t>
  </si>
  <si>
    <t>62855001</t>
  </si>
  <si>
    <t>pás asfaltový natavitelný modifikovaný SBS s vložkou z polyesterové rohože a spalitelnou PE fólií nebo jemnozrnným minerálním posypem na horním povrchu tl 4,0mm</t>
  </si>
  <si>
    <t>582433086</t>
  </si>
  <si>
    <t>Poznámka k položce:_x000D_
Přesný typ dle projektanta. Včetně všech souvisejících konstrukcí a prvků (detaily, prostupy atp.)._x000D_
SBS modifikovaný asfaltový pás vyztužený polyesterovou rohoží, hydroizolační ochrana spodní stavba a ochrana proti pronikání radonu z podloží, tl. 4 mm, množství asfaltové hmoty min 2700 g/m2, plošná hmotnost min. 4400 g/m2, plošná hmotnost vložky min. 200g/m2, ohebnost za nízkých teplot -25 st. Celsia, pevnost v tahu podélně min 1000 N/50mm, pevnost tahu příčně min. 800 N/50mm, tažnost podélně a příčně min 50% (+-10)%</t>
  </si>
  <si>
    <t>184</t>
  </si>
  <si>
    <t>711161212</t>
  </si>
  <si>
    <t>Izolace proti zemní vlhkosti a beztlakové vodě nopovými fóliemi na ploše svislé S vrstva ochranná, odvětrávací a drenážní výška nopu 8,0 mm, tl. fólie do 0,6 mm</t>
  </si>
  <si>
    <t>1242492066</t>
  </si>
  <si>
    <t>https://podminky.urs.cz/item/CS_URS_2025_01/711161212</t>
  </si>
  <si>
    <t>Poznámka k položce:_x000D_
Přesný typ dle projektanta. Včetně kotvení a všech souvisejících konstrukcí a prací (prostupy atp.).</t>
  </si>
  <si>
    <t>ochrana TI pod UT</t>
  </si>
  <si>
    <t>pod UT na kótu -0,400</t>
  </si>
  <si>
    <t>pod UT od kóty -0,400 na kótu cca -1,120</t>
  </si>
  <si>
    <t>(32,19+7,4)*0,72</t>
  </si>
  <si>
    <t>185</t>
  </si>
  <si>
    <t>711161384</t>
  </si>
  <si>
    <t>Izolace proti zemní vlhkosti a beztlakové vodě nopovými fóliemi ostatní ukončení izolace provětrávací lištou</t>
  </si>
  <si>
    <t>-1109759937</t>
  </si>
  <si>
    <t>https://podminky.urs.cz/item/CS_URS_2025_01/711161384</t>
  </si>
  <si>
    <t>Poznámka k položce:_x000D_
Přesný typ dle projektanta. Včetně kotvení a všech souvisejících konstrukcí a prací.</t>
  </si>
  <si>
    <t>(32,19+7,4)</t>
  </si>
  <si>
    <t>186</t>
  </si>
  <si>
    <t>711491176</t>
  </si>
  <si>
    <t>Provedení doplňků izolace proti vodě textilií připevnění izolace ukončovací lištou</t>
  </si>
  <si>
    <t>-775780678</t>
  </si>
  <si>
    <t>https://podminky.urs.cz/item/CS_URS_2025_01/711491176</t>
  </si>
  <si>
    <t>pozn.: přesný typ dle projektanta, dle potřeby</t>
  </si>
  <si>
    <t>187</t>
  </si>
  <si>
    <t>28323009</t>
  </si>
  <si>
    <t>lišta ukončovací pro drenážní fólie profilované tl 8mm</t>
  </si>
  <si>
    <t>-1403201094</t>
  </si>
  <si>
    <t>39,59*1,02 'Přepočtené koeficientem množství</t>
  </si>
  <si>
    <t>188</t>
  </si>
  <si>
    <t>711491272</t>
  </si>
  <si>
    <t>Provedení doplňků izolace proti vodě textilií na ploše svislé S vrstva ochranná</t>
  </si>
  <si>
    <t>1777377231</t>
  </si>
  <si>
    <t>https://podminky.urs.cz/item/CS_URS_2025_01/711491272</t>
  </si>
  <si>
    <t>189</t>
  </si>
  <si>
    <t>69311197</t>
  </si>
  <si>
    <t>geotextilie netkaná separační, ochranná, filtrační, drenážní PES(70%)+PP(30%) 200g/m2</t>
  </si>
  <si>
    <t>-832137740</t>
  </si>
  <si>
    <t>64,225*1,05 'Přepočtené koeficientem množství</t>
  </si>
  <si>
    <t>190</t>
  </si>
  <si>
    <t>711747067</t>
  </si>
  <si>
    <t>Provedení detailů pásy přitavením opracování trubních prostupů pod těsnící objímkou, průměru do 300 mm, NAIP</t>
  </si>
  <si>
    <t>1100583251</t>
  </si>
  <si>
    <t>https://podminky.urs.cz/item/CS_URS_2025_01/711747067</t>
  </si>
  <si>
    <t>prostup kanalizace pr. 70 mm</t>
  </si>
  <si>
    <t>prostup kanalizace pr. 100 mm</t>
  </si>
  <si>
    <t>4,0</t>
  </si>
  <si>
    <t>prostup vodovodu pr. 25 mm</t>
  </si>
  <si>
    <t>191</t>
  </si>
  <si>
    <t>62851017</t>
  </si>
  <si>
    <t>prostupová tvarovka do spodní stavby s manžetou z asfaltového pásu DN 110</t>
  </si>
  <si>
    <t>-487074228</t>
  </si>
  <si>
    <t>Poznámka k položce:_x000D_
Systémová, přesný tvar a typ dle projektanta.</t>
  </si>
  <si>
    <t>192</t>
  </si>
  <si>
    <t>998711101</t>
  </si>
  <si>
    <t>Přesun hmot pro izolace proti vodě, vlhkosti a plynům stanovený z hmotnosti přesunovaného materiálu vodorovná dopravní vzdálenost do 50 m základní v objektech výšky do 6 m</t>
  </si>
  <si>
    <t>-837319042</t>
  </si>
  <si>
    <t>https://podminky.urs.cz/item/CS_URS_2025_01/998711101</t>
  </si>
  <si>
    <t>712</t>
  </si>
  <si>
    <t>Povlakové krytiny</t>
  </si>
  <si>
    <t>193</t>
  </si>
  <si>
    <t>712311101</t>
  </si>
  <si>
    <t>Provedení povlakové krytiny střech plochých do 10° natěradly a tmely za studena nátěrem lakem penetračním nebo asfaltovým</t>
  </si>
  <si>
    <t>1235572120</t>
  </si>
  <si>
    <t>https://podminky.urs.cz/item/CS_URS_2025_01/712311101</t>
  </si>
  <si>
    <t>vč. vytažení na atiku</t>
  </si>
  <si>
    <t>8,074*10,676+(8,074+10,676)*2*(0,212+0,492)/2</t>
  </si>
  <si>
    <t>194</t>
  </si>
  <si>
    <t>-946671338</t>
  </si>
  <si>
    <t>spotřeba dle katalog. listů = 0,4 kg/m2</t>
  </si>
  <si>
    <t>99,398*0,4/1000</t>
  </si>
  <si>
    <t>195</t>
  </si>
  <si>
    <t>712340833</t>
  </si>
  <si>
    <t>Odstranění povlakové krytiny střech plochých do 10° z přitavených pásů NAIP v plné ploše třívrstvé</t>
  </si>
  <si>
    <t>-2046938787</t>
  </si>
  <si>
    <t>https://podminky.urs.cz/item/CS_URS_2025_01/712340833</t>
  </si>
  <si>
    <t>7,742*10,332</t>
  </si>
  <si>
    <t>196</t>
  </si>
  <si>
    <t>712340834</t>
  </si>
  <si>
    <t>Odstranění povlakové krytiny střech plochých do 10° z přitavených pásů NAIP v plné ploše Příplatek k ceně - 0833 za každou další vrstvu</t>
  </si>
  <si>
    <t>554930384</t>
  </si>
  <si>
    <t>https://podminky.urs.cz/item/CS_URS_2025_01/712340834</t>
  </si>
  <si>
    <t>197</t>
  </si>
  <si>
    <t>712341559</t>
  </si>
  <si>
    <t>Provedení povlakové krytiny střech plochých do 10° pásy přitavením NAIP v plné ploše</t>
  </si>
  <si>
    <t>806496302</t>
  </si>
  <si>
    <t>https://podminky.urs.cz/item/CS_URS_2025_01/712341559</t>
  </si>
  <si>
    <t>Poznámka k položce:_x000D_
Včetně řešení detailů a prostupů a ostatních souvisejících konstrukcí a prací jinde neuvedených.</t>
  </si>
  <si>
    <t>198</t>
  </si>
  <si>
    <t>-2106920872</t>
  </si>
  <si>
    <t>99,398*1,1655 'Přepočtené koeficientem množství</t>
  </si>
  <si>
    <t>199</t>
  </si>
  <si>
    <t>712341715</t>
  </si>
  <si>
    <t>Provedení povlakové krytiny střech plochých do 10° pásy přitavením NAIP ostatní činnosti při pokládání pásů (materiál ve specifikaci) zaizolování prostupů střešní rovinou kruhový průřez, průměr do 300 mm</t>
  </si>
  <si>
    <t>-185160232</t>
  </si>
  <si>
    <t>https://podminky.urs.cz/item/CS_URS_2025_01/712341715</t>
  </si>
  <si>
    <t>průchodka pro drát hromosvodu</t>
  </si>
  <si>
    <t>průchodka pro kabely silnoproudu a slaboproudu</t>
  </si>
  <si>
    <t>průchodka pro kan. potrubí pr. 100 mm</t>
  </si>
  <si>
    <t>průchodka pro komín pr. 125 mm</t>
  </si>
  <si>
    <t>200</t>
  </si>
  <si>
    <t>62851034</t>
  </si>
  <si>
    <t>prostup pro kabely s integrovanou manžetou z modifikovaného asfaltového pásu DN 50</t>
  </si>
  <si>
    <t>2045525813</t>
  </si>
  <si>
    <t>201</t>
  </si>
  <si>
    <t>62851032</t>
  </si>
  <si>
    <t>prostup parozábranou s integrovanou manžetou z modifikovaného asfaltového pásu DN 100</t>
  </si>
  <si>
    <t>-1540123878</t>
  </si>
  <si>
    <t>202</t>
  </si>
  <si>
    <t>62851033</t>
  </si>
  <si>
    <t>prostup parozábranou s integrovanou manžetou z modifikovaného asfaltového pásu DN 125</t>
  </si>
  <si>
    <t>1622834857</t>
  </si>
  <si>
    <t>203</t>
  </si>
  <si>
    <t>712363384</t>
  </si>
  <si>
    <t>Povlakové krytiny střech plochých do 10° z tvarovaných poplastovaných lišt ostatní atypická výroba profilů o větší rš</t>
  </si>
  <si>
    <t>1421533117</t>
  </si>
  <si>
    <t>https://podminky.urs.cz/item/CS_URS_2025_01/712363384</t>
  </si>
  <si>
    <t>okapnice rš 300 mm, vč. všech souvisejících konstrukcí a prací (kotvení) - viz tab. prvků K6</t>
  </si>
  <si>
    <t>20,4*0,3</t>
  </si>
  <si>
    <t>204</t>
  </si>
  <si>
    <t>712363385</t>
  </si>
  <si>
    <t>Povlakové krytiny střech plochých do 10° z tvarovaných poplastovaných lišt Příplatek k ceně -3384 za zvýšenou pracnost při vytvoření ohybu atypické výroby profilu</t>
  </si>
  <si>
    <t>-1000809497</t>
  </si>
  <si>
    <t>https://podminky.urs.cz/item/CS_URS_2025_01/712363385</t>
  </si>
  <si>
    <t>20,4*2</t>
  </si>
  <si>
    <t>205</t>
  </si>
  <si>
    <t>712363606</t>
  </si>
  <si>
    <t>Provedení povlakové krytiny střech plochých do 10° z mechanicky kotvených hydroizolačních fólií včetně položení fólie a horkovzdušného svaření tl. tepelné izolace přes 240 mm budovy výšky do 18 m, kotvené do betonu rohové pole</t>
  </si>
  <si>
    <t>1401330461</t>
  </si>
  <si>
    <t>https://podminky.urs.cz/item/CS_URS_2025_01/712363606</t>
  </si>
  <si>
    <t>Poznámka k položce:_x000D_
Včetně řešení detailů a prostupů a ostatních souvisejících konstrukcí a prací jinde neuvedených (ostatní poplast. prvky a lišty atp.).</t>
  </si>
  <si>
    <t>8,77*11,375+(8,074+10,676)*2*((0,212+0,492)/2-0,16)</t>
  </si>
  <si>
    <t>206</t>
  </si>
  <si>
    <t>28343014</t>
  </si>
  <si>
    <t>fólie hydroizolační střešní mPVC určená ke stabilizaci přitížením a do vegetačních střech tl 1,8mm</t>
  </si>
  <si>
    <t>1413514352</t>
  </si>
  <si>
    <t>Poznámka k položce:_x000D_
Včetně řešení detailů a prostupů a ostatních souvisejících konstrukcí a prací jinde neuvedených (ostatní poplast prvky a lišty, atp.). Fólie PVC-P vhodná do vegetačních střech. Přesný typ dle projektanta.</t>
  </si>
  <si>
    <t>106,959*1,1655 'Přepočtené koeficientem množství</t>
  </si>
  <si>
    <t>207</t>
  </si>
  <si>
    <t>712363681</t>
  </si>
  <si>
    <t>Provedení povlakové krytiny střech plochých do 10° z mechanicky kotvených hydroizolačních fólií ostatní práce mechanické kotvení kruhového prostupu do podkladu z betonu nebo pórobetonu</t>
  </si>
  <si>
    <t>-1514201674</t>
  </si>
  <si>
    <t>https://podminky.urs.cz/item/CS_URS_2025_01/712363681</t>
  </si>
  <si>
    <t>208</t>
  </si>
  <si>
    <t>28342046</t>
  </si>
  <si>
    <t>prostup pro kabely s integrovaným límcem o průměru 24mm k hydroizolaci z PVC</t>
  </si>
  <si>
    <t>1644053224</t>
  </si>
  <si>
    <t>209</t>
  </si>
  <si>
    <t>28342013</t>
  </si>
  <si>
    <t>manžeta těsnící pro prostupy hydroizolací z PVC uzavřená kruhová vnitřní průměr 90-114</t>
  </si>
  <si>
    <t>-1232936782</t>
  </si>
  <si>
    <t>210</t>
  </si>
  <si>
    <t>28342014</t>
  </si>
  <si>
    <t>manžeta těsnící pro prostupy hydroizolací z PVC uzavřená kruhová vnitřní průměr 120-180</t>
  </si>
  <si>
    <t>963291531</t>
  </si>
  <si>
    <t>211</t>
  </si>
  <si>
    <t>712391171</t>
  </si>
  <si>
    <t>Provedení povlakové krytiny střech plochých do 10° -ostatní práce provedení vrstvy textilní podkladní</t>
  </si>
  <si>
    <t>160118380</t>
  </si>
  <si>
    <t>https://podminky.urs.cz/item/CS_URS_2025_01/712391171</t>
  </si>
  <si>
    <t>Poznámka k položce:_x000D_
Včetně řešení detailů a prostupů a ostatních souvisejících konstrukcí a prací jinde neuvedených (lišty atp.).</t>
  </si>
  <si>
    <t>212</t>
  </si>
  <si>
    <t>69311068</t>
  </si>
  <si>
    <t>geotextilie netkaná separační, ochranná, filtrační, drenážní PP 300g/m2</t>
  </si>
  <si>
    <t>-1786222875</t>
  </si>
  <si>
    <t>Poznámka k položce:_x000D_
Včetně řešení detailů a prostupů a ostatních souvisejících konstrukcí a prací jinde neuvedených. Přesný typ dle projektanta. Netkaná, 100% PP.</t>
  </si>
  <si>
    <t>106,959*1,155 'Přepočtené koeficientem množství</t>
  </si>
  <si>
    <t>213</t>
  </si>
  <si>
    <t>712771101</t>
  </si>
  <si>
    <t>Provedení ochranné vrstvy vegetační střechy proti prorůstání kořenů, proti mechanickému poškození hydroizolace z textilií nebo rohoží volně kladených s přesahem, sklon střechy do 5°</t>
  </si>
  <si>
    <t>981807476</t>
  </si>
  <si>
    <t>https://podminky.urs.cz/item/CS_URS_2025_01/712771101</t>
  </si>
  <si>
    <t>7,874*10,476</t>
  </si>
  <si>
    <t>214</t>
  </si>
  <si>
    <t>69334301</t>
  </si>
  <si>
    <t>textilie ochranná vegetačních střech 500g/m2</t>
  </si>
  <si>
    <t>-1462470068</t>
  </si>
  <si>
    <t>82,488*1,05 'Přepočtené koeficientem množství</t>
  </si>
  <si>
    <t>215</t>
  </si>
  <si>
    <t>712771221</t>
  </si>
  <si>
    <t>Provedení drenážní vrstvy vegetační střechy z plastových nopových fólií, výšky nopů do 25 mm, sklon střechy do 5°</t>
  </si>
  <si>
    <t>1358439304</t>
  </si>
  <si>
    <t>https://podminky.urs.cz/item/CS_URS_2025_01/712771221</t>
  </si>
  <si>
    <t>Poznámka k položce:_x000D_
Včetně řešení detailů a prostupů a ostatních souvisejících konstrukcí a prací jinde neuvedených. Přesný typ dle projektanta.</t>
  </si>
  <si>
    <t>216</t>
  </si>
  <si>
    <t>69334152</t>
  </si>
  <si>
    <t>fólie profilovaná (nopová) perforovaná HDPE s hydroakumulační a drenážní funkcí do vegetačních střech s výškou nopů 20mm</t>
  </si>
  <si>
    <t>1348756337</t>
  </si>
  <si>
    <t>82,488*1,1025 'Přepočtené koeficientem množství</t>
  </si>
  <si>
    <t>217</t>
  </si>
  <si>
    <t>712771251</t>
  </si>
  <si>
    <t>Provedení drenážní vrstvy vegetační střechy odvodnění osazením drenážních profilů</t>
  </si>
  <si>
    <t>-1118675282</t>
  </si>
  <si>
    <t>https://podminky.urs.cz/item/CS_URS_2025_01/712771251</t>
  </si>
  <si>
    <t>pozn.: použití dle potřeby/projektanta</t>
  </si>
  <si>
    <t>82,488</t>
  </si>
  <si>
    <t>218</t>
  </si>
  <si>
    <t>69334005</t>
  </si>
  <si>
    <t>lišta odvodňovacího systému vegetačních střech AL v 50 mm dl 1000mm</t>
  </si>
  <si>
    <t>-325169049</t>
  </si>
  <si>
    <t>82,488*0,3 'Přepočtené koeficientem množství</t>
  </si>
  <si>
    <t>219</t>
  </si>
  <si>
    <t>712771255</t>
  </si>
  <si>
    <t>Provedení drenážní vrstvy vegetační střechy odvodnění osazením kontrolní šachty na střešní vpusť</t>
  </si>
  <si>
    <t>-1877935195</t>
  </si>
  <si>
    <t>https://podminky.urs.cz/item/CS_URS_2025_01/712771255</t>
  </si>
  <si>
    <t>220</t>
  </si>
  <si>
    <t>69334333</t>
  </si>
  <si>
    <t>šachta kontrolní odvodnění vegetačních střech PA 300x300mm v 130mm</t>
  </si>
  <si>
    <t>1231771021</t>
  </si>
  <si>
    <t>221</t>
  </si>
  <si>
    <t>712771271</t>
  </si>
  <si>
    <t>Provedení filtrační vrstvy vegetační střechy z textilií kladených volně s přesahem, sklon střechy do 5°</t>
  </si>
  <si>
    <t>-337055046</t>
  </si>
  <si>
    <t>https://podminky.urs.cz/item/CS_URS_2025_01/712771271</t>
  </si>
  <si>
    <t>222</t>
  </si>
  <si>
    <t>69311060</t>
  </si>
  <si>
    <t>geotextilie netkaná separační, ochranná, filtrační, drenážní PP 200g/m2</t>
  </si>
  <si>
    <t>1993977354</t>
  </si>
  <si>
    <t>82,488*1,1 'Přepočtené koeficientem množství</t>
  </si>
  <si>
    <t>223</t>
  </si>
  <si>
    <t>712771311</t>
  </si>
  <si>
    <t>Provedení hydroakumulační vrstvy vegetační střechy z hydrofilních minerálních panelů, sklon střechy do 5°</t>
  </si>
  <si>
    <t>2002781282</t>
  </si>
  <si>
    <t>https://podminky.urs.cz/item/CS_URS_2025_01/712771311</t>
  </si>
  <si>
    <t>224</t>
  </si>
  <si>
    <t>63153610</t>
  </si>
  <si>
    <t>deska substrátová zpevněná vegetačních střech z hydrofilní minerální vlny 600x1000 tl 50mm</t>
  </si>
  <si>
    <t>1878603097</t>
  </si>
  <si>
    <t>Poznámka k položce:_x000D_
Včetně řešení detailů a prostupů a ostatních souvisejících konstrukcí a prací jinde neuvedených. Přesný typ dle projektanta._x000D_
Upřesnění položky: tl. 60 mm - substrátová deska/substrát tl. 60 mm.</t>
  </si>
  <si>
    <t>225</t>
  </si>
  <si>
    <t>712771401</t>
  </si>
  <si>
    <t>Provedení vegetační vrstvy vegetační střechy ze substrátu, tloušťky do 100 mm, sklon střechy do 5°</t>
  </si>
  <si>
    <t>-279400874</t>
  </si>
  <si>
    <t>https://podminky.urs.cz/item/CS_URS_2025_01/712771401</t>
  </si>
  <si>
    <t>226</t>
  </si>
  <si>
    <t>10321001</t>
  </si>
  <si>
    <t>substrát vegetačních střech extenzivní suchomilných rostlin</t>
  </si>
  <si>
    <t>-153395657</t>
  </si>
  <si>
    <t>tl. 30 mm</t>
  </si>
  <si>
    <t>82,488*0,03</t>
  </si>
  <si>
    <t>227</t>
  </si>
  <si>
    <t>712771521</t>
  </si>
  <si>
    <t>Založení vegetace vegetační střechy položením vegetační nebo trávníkové rohože, sklon střechy do 5°</t>
  </si>
  <si>
    <t>43931878</t>
  </si>
  <si>
    <t>https://podminky.urs.cz/item/CS_URS_2025_01/712771521</t>
  </si>
  <si>
    <t>228</t>
  </si>
  <si>
    <t>69334504</t>
  </si>
  <si>
    <t>koberec rozchodníkový vegetačních střech</t>
  </si>
  <si>
    <t>-1586901808</t>
  </si>
  <si>
    <t>Poznámka k položce:_x000D_
Upřesnění položky: koberec s extenzivní zelení. Přesný typ dle projektanta.</t>
  </si>
  <si>
    <t>229</t>
  </si>
  <si>
    <t>712771601</t>
  </si>
  <si>
    <t>Provedení ochranných pásů vegetační střechy po obvodu střechy, v místech střešních prostupům napojení na zeď apod. z praného říčního kameniva, tloušťky do 100 mm, šířky do 500 mm</t>
  </si>
  <si>
    <t>-1594154232</t>
  </si>
  <si>
    <t>https://podminky.urs.cz/item/CS_URS_2025_01/712771601</t>
  </si>
  <si>
    <t>(7,475*2+10,475)*0,2*0,05</t>
  </si>
  <si>
    <t>230</t>
  </si>
  <si>
    <t>58337401</t>
  </si>
  <si>
    <t>kamenivo dekorační (kačírek) frakce 8/16</t>
  </si>
  <si>
    <t>1090397799</t>
  </si>
  <si>
    <t>Poznámka k položce:_x000D_
Přesný typ a frakce dle projektanta.</t>
  </si>
  <si>
    <t>0,254*1,6524 'Přepočtené koeficientem množství</t>
  </si>
  <si>
    <t>231</t>
  </si>
  <si>
    <t>712771613</t>
  </si>
  <si>
    <t>Provedení ochranných pásů vegetační střechy osazení ochranné kačírkové lišty navařením na hydroizolaci</t>
  </si>
  <si>
    <t>-1490424708</t>
  </si>
  <si>
    <t>https://podminky.urs.cz/item/CS_URS_2025_01/712771613</t>
  </si>
  <si>
    <t>prvek O13</t>
  </si>
  <si>
    <t>(7,5*2+10,5+10,2)</t>
  </si>
  <si>
    <t>232</t>
  </si>
  <si>
    <t>69334023</t>
  </si>
  <si>
    <t>lišta kačírková Al výška 100-120mm</t>
  </si>
  <si>
    <t>924948158</t>
  </si>
  <si>
    <t>Poznámka k položce:_x000D_
Přesný popis dle tab. prvků - O13 (v. 120 mm, s povrch. úpravou).</t>
  </si>
  <si>
    <t>35,7*1,02 'Přepočtené koeficientem množství</t>
  </si>
  <si>
    <t>233</t>
  </si>
  <si>
    <t>712998004</t>
  </si>
  <si>
    <t>Provedení povlakové krytiny střech - ostatní práce montáž odvodňovacího prvku atikového chrliče z PVC na dešťovou vodu DN 110</t>
  </si>
  <si>
    <t>1114260830</t>
  </si>
  <si>
    <t>https://podminky.urs.cz/item/CS_URS_2025_01/712998004</t>
  </si>
  <si>
    <t>Poznámka k položce:_x000D_
Včetně obalení prostupu TI z EPS tl. 20 mm. Viz tab. prvků - O3.</t>
  </si>
  <si>
    <t>234</t>
  </si>
  <si>
    <t>56231123</t>
  </si>
  <si>
    <t>chrlič vyhřívaný s manžetou pro PVC-P hydroizolaci plochých střech DN 50/75/110/125/160</t>
  </si>
  <si>
    <t>-420201900</t>
  </si>
  <si>
    <t>Poznámka k položce:_x000D_
Přesný typ dle projektanta. Viz tab. prvků - O3.</t>
  </si>
  <si>
    <t>235</t>
  </si>
  <si>
    <t>712998202</t>
  </si>
  <si>
    <t>Provedení povlakové krytiny střech - ostatní práce montáž odvodňovacího prvku nouzového atikového přepadu z PVC na dešťovou vodu DN 125</t>
  </si>
  <si>
    <t>495880855</t>
  </si>
  <si>
    <t>https://podminky.urs.cz/item/CS_URS_2025_01/712998202</t>
  </si>
  <si>
    <t>Poznámka k položce:_x000D_
Včetně obalení prostupu TI z EPS tl. 20 mm. Viz tab. prvků - O4.</t>
  </si>
  <si>
    <t>236</t>
  </si>
  <si>
    <t>56231128</t>
  </si>
  <si>
    <t>pojistný přepad ploché střechy s manžetou pro PVC-P hydroizolaci DN 50, DN 75, DN 110, DN 125</t>
  </si>
  <si>
    <t>940205700</t>
  </si>
  <si>
    <t>Poznámka k položce:_x000D_
Přesný typ dle projektanta. Viz tab. prvků - O4.</t>
  </si>
  <si>
    <t>237</t>
  </si>
  <si>
    <t>998712101</t>
  </si>
  <si>
    <t>Přesun hmot pro povlakové krytiny stanovený z hmotnosti přesunovaného materiálu vodorovná dopravní vzdálenost do 50 m základní v objektech výšky do 6 m</t>
  </si>
  <si>
    <t>1529066234</t>
  </si>
  <si>
    <t>https://podminky.urs.cz/item/CS_URS_2025_01/998712101</t>
  </si>
  <si>
    <t>713</t>
  </si>
  <si>
    <t>Izolace tepelné</t>
  </si>
  <si>
    <t>238</t>
  </si>
  <si>
    <t>713121111</t>
  </si>
  <si>
    <t>Montáž tepelné izolace podlah rohožemi, pásy, deskami, dílci, bloky (izolační materiál ve specifikaci) kladenými volně jednovrstvá</t>
  </si>
  <si>
    <t>925675951</t>
  </si>
  <si>
    <t>https://podminky.urs.cz/item/CS_URS_2025_01/713121111</t>
  </si>
  <si>
    <t>skladba podlahy P1, P2, P3 - EPS 150 S tl. 120 mm</t>
  </si>
  <si>
    <t>skladba podlahy P4 - kročejová tl. 30 mm</t>
  </si>
  <si>
    <t>239</t>
  </si>
  <si>
    <t>28375915</t>
  </si>
  <si>
    <t>deska EPS 150 pro konstrukce s vysokým zatížením λ=0,035 tl 120mm</t>
  </si>
  <si>
    <t>1979607359</t>
  </si>
  <si>
    <t>skladba podlahy P1, P2, P3 - EPS 100 S tl. 120 mm</t>
  </si>
  <si>
    <t>68,226*1,05 'Přepočtené koeficientem množství</t>
  </si>
  <si>
    <t>240</t>
  </si>
  <si>
    <t>28376553</t>
  </si>
  <si>
    <t>deska polystyrénová pro snížení kročejového hluku (max. zatížení 4 kN/m2) tl 30mm</t>
  </si>
  <si>
    <t>1466044588</t>
  </si>
  <si>
    <t>33,57*1,05 'Přepočtené koeficientem množství</t>
  </si>
  <si>
    <t>241</t>
  </si>
  <si>
    <t>713123211</t>
  </si>
  <si>
    <t>Montáž tepelně izolačního systému základové desky z XPS desek na svislé ploše přilepených nízkoexpanzní (PUR) pěnou jednovrstvého tloušťky izolace do 100 mm</t>
  </si>
  <si>
    <t>2056988047</t>
  </si>
  <si>
    <t>https://podminky.urs.cz/item/CS_URS_2025_01/713123211</t>
  </si>
  <si>
    <t>242</t>
  </si>
  <si>
    <t>487501323</t>
  </si>
  <si>
    <t>64,225*1,08 'Přepočtené koeficientem množství</t>
  </si>
  <si>
    <t>243</t>
  </si>
  <si>
    <t>713131241</t>
  </si>
  <si>
    <t>Montáž tepelné izolace stěn rohožemi, pásy, deskami, dílci, bloky (izolační materiál ve specifikaci) lepením celoplošně s mechanickým kotvením, tloušťky izolace do 100 mm</t>
  </si>
  <si>
    <t>-1738927388</t>
  </si>
  <si>
    <t>https://podminky.urs.cz/item/CS_URS_2025_01/713131241</t>
  </si>
  <si>
    <t>Poznámka k položce:_x000D_
Přesný typ kotvení dle projektanta.</t>
  </si>
  <si>
    <t>EPS tl. 100 mm</t>
  </si>
  <si>
    <t>TI věnce</t>
  </si>
  <si>
    <t>8,49*(0,228+0,53)/2</t>
  </si>
  <si>
    <t>6,942*(0,58+0,827)/2</t>
  </si>
  <si>
    <t>11,755*0,228</t>
  </si>
  <si>
    <t>9,9*0,827</t>
  </si>
  <si>
    <t>XPS tl. 100 mm - nika HUP</t>
  </si>
  <si>
    <t>(0,7+0,11*2)*0,61+0,37*0,11*2</t>
  </si>
  <si>
    <t>244</t>
  </si>
  <si>
    <t>-623779608</t>
  </si>
  <si>
    <t>18,969*1,05 'Přepočtené koeficientem množství</t>
  </si>
  <si>
    <t>245</t>
  </si>
  <si>
    <t>-253996584</t>
  </si>
  <si>
    <t>0,643*1,05 'Přepočtené koeficientem množství</t>
  </si>
  <si>
    <t>246</t>
  </si>
  <si>
    <t>713141135</t>
  </si>
  <si>
    <t>Montáž tepelné izolace střech plochých rohožemi, pásy, deskami, dílci, bloky (izolační materiál ve specifikaci) přilepenými za studena jednovrstvá bodově</t>
  </si>
  <si>
    <t>534116187</t>
  </si>
  <si>
    <t>https://podminky.urs.cz/item/CS_URS_2025_01/713141135</t>
  </si>
  <si>
    <t>skladba S1</t>
  </si>
  <si>
    <t>247</t>
  </si>
  <si>
    <t>28376084</t>
  </si>
  <si>
    <t>deska EPS grafitová fasádní λ=0,030-0,031 tl 260mm</t>
  </si>
  <si>
    <t>198133416</t>
  </si>
  <si>
    <t>Poznámka k položce:_x000D_
Přesný typ dle projektanta - EPS 150 Grey tl. 160 mm.</t>
  </si>
  <si>
    <t>248</t>
  </si>
  <si>
    <t>713141331</t>
  </si>
  <si>
    <t>Montáž tepelné izolace střech plochých spádovými klíny v ploše přilepenými za studena zplna</t>
  </si>
  <si>
    <t>162794351</t>
  </si>
  <si>
    <t>https://podminky.urs.cz/item/CS_URS_2025_01/713141331</t>
  </si>
  <si>
    <t>v místě žlabu</t>
  </si>
  <si>
    <t>10,475*0,2</t>
  </si>
  <si>
    <t>249</t>
  </si>
  <si>
    <t>28376101</t>
  </si>
  <si>
    <t>klín izolační spádový EPS GREY 100</t>
  </si>
  <si>
    <t>1464921947</t>
  </si>
  <si>
    <t>10,475*0,2*0,25</t>
  </si>
  <si>
    <t>0,524*1,05 'Přepočtené koeficientem množství</t>
  </si>
  <si>
    <t>250</t>
  </si>
  <si>
    <t>713141358</t>
  </si>
  <si>
    <t>Montáž tepelné izolace střech plochých spádovými klíny na zhlaví atiky šířky do 500 mm mechanicky ukotvenými šrouby</t>
  </si>
  <si>
    <t>-600295130</t>
  </si>
  <si>
    <t>https://podminky.urs.cz/item/CS_URS_2025_01/713141358</t>
  </si>
  <si>
    <t>(8,77+10,676)*2</t>
  </si>
  <si>
    <t>251</t>
  </si>
  <si>
    <t>-2013339786</t>
  </si>
  <si>
    <t>(8,77+10,676)*2*0,45*0,1</t>
  </si>
  <si>
    <t>1,75*1,05 'Přepočtené koeficientem množství</t>
  </si>
  <si>
    <t>252</t>
  </si>
  <si>
    <t>713141391</t>
  </si>
  <si>
    <t>Montáž tepelné izolace střech plochých na konstrukce stěn převyšující úroveň střechy např. atiky, prostupy střešní krytinou do výšky 1 000 mm přilepenými za studena zplna</t>
  </si>
  <si>
    <t>128661543</t>
  </si>
  <si>
    <t>https://podminky.urs.cz/item/CS_URS_2025_01/713141391</t>
  </si>
  <si>
    <t>izolace atiky</t>
  </si>
  <si>
    <t>(8,074+10,676)*2*(0,303+0,584)/2</t>
  </si>
  <si>
    <t>253</t>
  </si>
  <si>
    <t>2032233457</t>
  </si>
  <si>
    <t>16,631*1,05 'Přepočtené koeficientem množství</t>
  </si>
  <si>
    <t>254</t>
  </si>
  <si>
    <t>713190813</t>
  </si>
  <si>
    <t>Odstranění tepelné izolace běžných stavebních konstrukcí - vrstvy, doplňky a konstrukční součásti izolační vrstvy lože škvárové průměrné tloušťky přes 100 do 150 mm</t>
  </si>
  <si>
    <t>502820221</t>
  </si>
  <si>
    <t>https://podminky.urs.cz/item/CS_URS_2025_01/713190813</t>
  </si>
  <si>
    <t>násyp na střeše - svahovaný, předp. prům tl. 150 mm</t>
  </si>
  <si>
    <t>7,742*10,332*0,15</t>
  </si>
  <si>
    <t>255</t>
  </si>
  <si>
    <t>713191521</t>
  </si>
  <si>
    <t>Montáž tepelné izolace stavebních konstrukcí - doplňky a konstrukční součásti podkladového profilu pro zateplení oken a dveří šířky přes 50 do 100 mm výšky do 100 mm</t>
  </si>
  <si>
    <t>-585401359</t>
  </si>
  <si>
    <t>https://podminky.urs.cz/item/CS_URS_2025_01/713191521</t>
  </si>
  <si>
    <t>podkladní profil pod okna</t>
  </si>
  <si>
    <t>0,6*3+2,25+2,6</t>
  </si>
  <si>
    <t>256</t>
  </si>
  <si>
    <t>28376275</t>
  </si>
  <si>
    <t>profil podkladový sendvičový s vloženou PIR vložkou pro zateplení spodní části oken a dveří (25/40/15) š 80mm v 50mm</t>
  </si>
  <si>
    <t>-422277066</t>
  </si>
  <si>
    <t>Poznámka k položce:_x000D_
Přesný rozměr dle zaměření.</t>
  </si>
  <si>
    <t>6,65*1,2 'Přepočtené koeficientem množství</t>
  </si>
  <si>
    <t>257</t>
  </si>
  <si>
    <t>713191522</t>
  </si>
  <si>
    <t>Montáž tepelné izolace stavebních konstrukcí - doplňky a konstrukční součásti podkladového profilu pro zateplení oken a dveří šířky přes 50 do 100 mm výšky přes 100 do 200 mm</t>
  </si>
  <si>
    <t>-1086842261</t>
  </si>
  <si>
    <t>https://podminky.urs.cz/item/CS_URS_2025_01/713191522</t>
  </si>
  <si>
    <t>podkladní profil pod vstupní sestavu a okno</t>
  </si>
  <si>
    <t>4,9</t>
  </si>
  <si>
    <t>258</t>
  </si>
  <si>
    <t>28376286</t>
  </si>
  <si>
    <t>profil podkladový sendvičový s vloženou PIR vložkou pro zateplení spodní části oken a dveří (25/40/15) š 80mm v 160mm</t>
  </si>
  <si>
    <t>-993492033</t>
  </si>
  <si>
    <t>4,9*1,2 'Přepočtené koeficientem množství</t>
  </si>
  <si>
    <t>259</t>
  </si>
  <si>
    <t>713521111</t>
  </si>
  <si>
    <t>Montáž tepelné izolace protipožárním obkladem deskami (desky ve specifikaci) sloupů včetně plechových pozinkovaných nárožníků jednovrstvá</t>
  </si>
  <si>
    <t>1828588626</t>
  </si>
  <si>
    <t>https://podminky.urs.cz/item/CS_URS_2025_01/713521111</t>
  </si>
  <si>
    <t>oc. jekly 80/80 tl. 20 mm</t>
  </si>
  <si>
    <t>2,454*0,36*4</t>
  </si>
  <si>
    <t>260</t>
  </si>
  <si>
    <t>63152010</t>
  </si>
  <si>
    <t>deska požárně ochranná z minerální vlny tl 20mm</t>
  </si>
  <si>
    <t>360584573</t>
  </si>
  <si>
    <t>Poznámka k položce:_x000D_
Požární odolnost desky R30 - přesný typ dle projektanta.</t>
  </si>
  <si>
    <t>3,534*1,05 'Přepočtené koeficientem množství</t>
  </si>
  <si>
    <t>261</t>
  </si>
  <si>
    <t>998713101</t>
  </si>
  <si>
    <t>Přesun hmot pro izolace tepelné stanovený z hmotnosti přesunovaného materiálu vodorovná dopravní vzdálenost do 50 m s užitím mechanizace v objektech výšky do 6 m</t>
  </si>
  <si>
    <t>2035249948</t>
  </si>
  <si>
    <t>https://podminky.urs.cz/item/CS_URS_2025_01/998713101</t>
  </si>
  <si>
    <t>721</t>
  </si>
  <si>
    <t>Zdravotechnika - vnitřní kanalizace</t>
  </si>
  <si>
    <t>262</t>
  </si>
  <si>
    <t>721242116</t>
  </si>
  <si>
    <t>Lapače střešních splavenin polypropylenové (PP) s kulovým kloubem na odtoku DN 125</t>
  </si>
  <si>
    <t>-7120963</t>
  </si>
  <si>
    <t>https://podminky.urs.cz/item/CS_URS_2025_01/721242116</t>
  </si>
  <si>
    <t>Poznámka k položce:_x000D_
Dle vzorkování. Včetně napojení na svod a kanalizační dešť. potrubí - svedení do drénu.</t>
  </si>
  <si>
    <t>263</t>
  </si>
  <si>
    <t>721273153</t>
  </si>
  <si>
    <t>Ventilační hlavice z polypropylenu (PP) DN 110</t>
  </si>
  <si>
    <t>691617238</t>
  </si>
  <si>
    <t>https://podminky.urs.cz/item/CS_URS_2025_01/721273153</t>
  </si>
  <si>
    <t>pro odvětrání podloží - viz tab. prvků O12</t>
  </si>
  <si>
    <t>264</t>
  </si>
  <si>
    <t>721290111</t>
  </si>
  <si>
    <t>Zkouška těsnosti kanalizace v objektech vodou do DN 125</t>
  </si>
  <si>
    <t>-877881173</t>
  </si>
  <si>
    <t>https://podminky.urs.cz/item/CS_URS_2025_01/721290111</t>
  </si>
  <si>
    <t>265</t>
  </si>
  <si>
    <t>998721101</t>
  </si>
  <si>
    <t>Přesun hmot pro vnitřní kanalizaci stanovený z hmotnosti přesunovaného materiálu vodorovná dopravní vzdálenost do 50 m základní v objektech výšky do 6 m</t>
  </si>
  <si>
    <t>-395775214</t>
  </si>
  <si>
    <t>https://podminky.urs.cz/item/CS_URS_2025_01/998721101</t>
  </si>
  <si>
    <t>742</t>
  </si>
  <si>
    <t>Elektroinstalace - slaboproud</t>
  </si>
  <si>
    <t>266</t>
  </si>
  <si>
    <t>742210121</t>
  </si>
  <si>
    <t>Montáž hlásiče automatického bodového</t>
  </si>
  <si>
    <t>-349338580</t>
  </si>
  <si>
    <t>https://podminky.urs.cz/item/CS_URS_2025_01/742210121</t>
  </si>
  <si>
    <t>267</t>
  </si>
  <si>
    <t>59081430</t>
  </si>
  <si>
    <t>hlásič kouře optický konvenční</t>
  </si>
  <si>
    <t>441538786</t>
  </si>
  <si>
    <t>Poznámka k položce:_x000D_
Přesný typ dle PBŘ a projektanta.</t>
  </si>
  <si>
    <t>751</t>
  </si>
  <si>
    <t>268</t>
  </si>
  <si>
    <t>751398825</t>
  </si>
  <si>
    <t>Demontáž ostatních zařízení větrací mřížky stěnové, průřezu přes 0,200 m2</t>
  </si>
  <si>
    <t>-876310584</t>
  </si>
  <si>
    <t>https://podminky.urs.cz/item/CS_URS_2025_01/751398825</t>
  </si>
  <si>
    <t>fasádní ventilační mříže</t>
  </si>
  <si>
    <t>762</t>
  </si>
  <si>
    <t>Konstrukce tesařské</t>
  </si>
  <si>
    <t>269</t>
  </si>
  <si>
    <t>762081150</t>
  </si>
  <si>
    <t>Hoblování hraněného řeziva přímo na staveništi ve staveništní dílně</t>
  </si>
  <si>
    <t>-1400355221</t>
  </si>
  <si>
    <t>https://podminky.urs.cz/item/CS_URS_2025_01/762081150</t>
  </si>
  <si>
    <t>stropní trámy</t>
  </si>
  <si>
    <t>H1214*0,12*0,14+H1224*0,12*0,24+H1618*0,16*0,185+H1624*0,16*0,24+H2024*0,2*0,24</t>
  </si>
  <si>
    <t>záklop galerie buková prkna</t>
  </si>
  <si>
    <t>P4*0,024</t>
  </si>
  <si>
    <t>270</t>
  </si>
  <si>
    <t>762083111</t>
  </si>
  <si>
    <t>Impregnace řeziva máčením proti dřevokaznému hmyzu a houbám, třída ohrožení 1 a 2 (dřevo v interiéru)</t>
  </si>
  <si>
    <t>-77790018</t>
  </si>
  <si>
    <t>https://podminky.urs.cz/item/CS_URS_2025_01/762083111</t>
  </si>
  <si>
    <t>271</t>
  </si>
  <si>
    <t>762361311</t>
  </si>
  <si>
    <t>Konstrukční vrstva pod klempířské prvky pro oplechování horních ploch zdí a nadezdívek (atik) z desek dřevoštěpkových šroubovaných do podkladu, tloušťky desky 18 mm</t>
  </si>
  <si>
    <t>638588980</t>
  </si>
  <si>
    <t>https://podminky.urs.cz/item/CS_URS_2025_01/762361311</t>
  </si>
  <si>
    <t>deska OSB tl. 18 mm atika, vč. kotvení (oc. podkonstrukce z pásoviny a spojovací prostředky)</t>
  </si>
  <si>
    <t>(8,77+10,475)*2*0,45</t>
  </si>
  <si>
    <t>272</t>
  </si>
  <si>
    <t>762812370</t>
  </si>
  <si>
    <t>Záklop stropů montáž (materiál ve specifikaci) z prken hoblovaných s olištováním kolem zdí vrchního na pero a drážku, na polodrážku</t>
  </si>
  <si>
    <t>-1038963159</t>
  </si>
  <si>
    <t>https://podminky.urs.cz/item/CS_URS_2025_01/762812370</t>
  </si>
  <si>
    <t>přesný typ prken dle projektanta</t>
  </si>
  <si>
    <t>273</t>
  </si>
  <si>
    <t>60556105</t>
  </si>
  <si>
    <t>řezivo bukové sušené tl 30mm</t>
  </si>
  <si>
    <t>-563766558</t>
  </si>
  <si>
    <t>tl. 24 mm</t>
  </si>
  <si>
    <t>0,806*1,1 'Přepočtené koeficientem množství</t>
  </si>
  <si>
    <t>274</t>
  </si>
  <si>
    <t>762822120</t>
  </si>
  <si>
    <t>Montáž stropních trámů z hraněného a polohraněného řeziva s trámovými výměnami, průřezové plochy přes 144 do 288 cm2</t>
  </si>
  <si>
    <t>-1450331565</t>
  </si>
  <si>
    <t>https://podminky.urs.cz/item/CS_URS_2025_01/762822120</t>
  </si>
  <si>
    <t>trámy 120x140 mm</t>
  </si>
  <si>
    <t>(1,8*1+2,55*4+1,35*8+2,4*6+1,85*6+2,25*6)</t>
  </si>
  <si>
    <t>trámy 120x240 mm</t>
  </si>
  <si>
    <t>(2,65*1+2,8*1+4,1*1+2,95*2)</t>
  </si>
  <si>
    <t>275</t>
  </si>
  <si>
    <t>60512135</t>
  </si>
  <si>
    <t>hranol stavební řezivo průřezu do 288cm2 do dl 6m</t>
  </si>
  <si>
    <t>-1983824008</t>
  </si>
  <si>
    <t>H1214*0,12*0,14+H1224*0,12*0,24</t>
  </si>
  <si>
    <t>1,483*1,08 'Přepočtené koeficientem množství</t>
  </si>
  <si>
    <t>276</t>
  </si>
  <si>
    <t>762822130</t>
  </si>
  <si>
    <t>Montáž stropních trámů z hraněného a polohraněného řeziva s trámovými výměnami, průřezové plochy přes 288 do 450 cm2</t>
  </si>
  <si>
    <t>-1240558678</t>
  </si>
  <si>
    <t>https://podminky.urs.cz/item/CS_URS_2025_01/762822130</t>
  </si>
  <si>
    <t>trámy 160x185 mm</t>
  </si>
  <si>
    <t>trámy 160x240 mm</t>
  </si>
  <si>
    <t>7,3*1+2,95*2</t>
  </si>
  <si>
    <t>277</t>
  </si>
  <si>
    <t>60512140</t>
  </si>
  <si>
    <t>hranol stavební řezivo průřezu do 450cm2 do dl 6m</t>
  </si>
  <si>
    <t>-709875679</t>
  </si>
  <si>
    <t>H1618*0,16*0,185</t>
  </si>
  <si>
    <t>0,075*1,08 'Přepočtené koeficientem množství</t>
  </si>
  <si>
    <t>278</t>
  </si>
  <si>
    <t>60512141</t>
  </si>
  <si>
    <t>hranol stavební řezivo průřezu do 450cm2 dl 6-8m</t>
  </si>
  <si>
    <t>1803722787</t>
  </si>
  <si>
    <t>H1624*0,16*0,24</t>
  </si>
  <si>
    <t>0,507*1,08 'Přepočtené koeficientem množství</t>
  </si>
  <si>
    <t>279</t>
  </si>
  <si>
    <t>762822140</t>
  </si>
  <si>
    <t>Montáž stropních trámů z hraněného a polohraněného řeziva s trámovými výměnami, průřezové plochy přes 450 do 540 cm2</t>
  </si>
  <si>
    <t>-1363675154</t>
  </si>
  <si>
    <t>https://podminky.urs.cz/item/CS_URS_2025_01/762822140</t>
  </si>
  <si>
    <t>trámy 200x240 mm</t>
  </si>
  <si>
    <t>280</t>
  </si>
  <si>
    <t>60512146</t>
  </si>
  <si>
    <t>hranol stavební řezivo průřezu nad 450cm2 dl 6-8m</t>
  </si>
  <si>
    <t>584902844</t>
  </si>
  <si>
    <t>H2024*0,2*0,24</t>
  </si>
  <si>
    <t>0,336*1,08 'Přepočtené koeficientem množství</t>
  </si>
  <si>
    <t>281</t>
  </si>
  <si>
    <t>762895000</t>
  </si>
  <si>
    <t>Spojovací prostředky záklopu stropů, stropnic, podbíjení hřebíky, svorníky</t>
  </si>
  <si>
    <t>1388496061</t>
  </si>
  <si>
    <t>https://podminky.urs.cz/item/CS_URS_2025_01/762895000</t>
  </si>
  <si>
    <t>Poznámka k položce:_x000D_
Vč. spojek typu Bova apod.</t>
  </si>
  <si>
    <t>282</t>
  </si>
  <si>
    <t>998762101</t>
  </si>
  <si>
    <t>Přesun hmot pro konstrukce tesařské stanovený z hmotnosti přesunovaného materiálu vodorovná dopravní vzdálenost do 50 m základní v objektech výšky do 6 m</t>
  </si>
  <si>
    <t>773363442</t>
  </si>
  <si>
    <t>https://podminky.urs.cz/item/CS_URS_2025_01/998762101</t>
  </si>
  <si>
    <t>763</t>
  </si>
  <si>
    <t>Konstrukce suché výstavby</t>
  </si>
  <si>
    <t>283</t>
  </si>
  <si>
    <t>763111417</t>
  </si>
  <si>
    <t>Příčka ze sádrokartonových desek s nosnou konstrukcí z jednoduchých ocelových profilů UW, CW dvojitě opláštěná deskami standardními A tl. 2 x 12,5 mm s izolací, EI 60, příčka tl. 150 mm, profil 100, Rw do 56 dB</t>
  </si>
  <si>
    <t>-1642537495</t>
  </si>
  <si>
    <t>https://podminky.urs.cz/item/CS_URS_2025_01/763111417</t>
  </si>
  <si>
    <t>Poznámka k položce:_x000D_
Včetně všech souvisejících konstrukcí a prací (napojení na obv. konstrukce atp.).</t>
  </si>
  <si>
    <t>m1.01</t>
  </si>
  <si>
    <t>(2,688+2,471)*2,25-0,9*2,1</t>
  </si>
  <si>
    <t>284</t>
  </si>
  <si>
    <t>763111433</t>
  </si>
  <si>
    <t>Příčka ze sádrokartonových desek s nosnou konstrukcí z jednoduchých ocelových profilů UW, CW dvojitě opláštěná deskami impregnovanými H2 tl. 2 x 12,5 mm EI 60, příčka tl. 125 mm, profil 75, bez izolace</t>
  </si>
  <si>
    <t>-640116030</t>
  </si>
  <si>
    <t>https://podminky.urs.cz/item/CS_URS_2025_01/763111433</t>
  </si>
  <si>
    <t>Poznámka k položce:_x000D_
Včetně všech souvisejících konstrukcí a prací (napojení na obv. konstrukce atp.). Dle potřeby jedna strana do suchého prostředí atp.</t>
  </si>
  <si>
    <t>m1.03, 1.04, 1.05</t>
  </si>
  <si>
    <t>(2,762*2)*2,25</t>
  </si>
  <si>
    <t>285</t>
  </si>
  <si>
    <t>763111437</t>
  </si>
  <si>
    <t>Příčka ze sádrokartonových desek s nosnou konstrukcí z jednoduchých ocelových profilů UW, CW dvojitě opláštěná deskami impregnovanými H2 tl. 2 x 12,5 mm EI 60, příčka tl. 150 mm, profil 100, s izolací, Rw do 56 dB</t>
  </si>
  <si>
    <t>-951707720</t>
  </si>
  <si>
    <t>https://podminky.urs.cz/item/CS_URS_2025_01/763111437</t>
  </si>
  <si>
    <t>6,955*2,25-1,745*2,19*3</t>
  </si>
  <si>
    <t>286</t>
  </si>
  <si>
    <t>763111712</t>
  </si>
  <si>
    <t>Příčka ze sádrokartonových desek ostatní konstrukce a práce na příčkách ze sádrokartonových desek kluzné napojení příčky ke stropu</t>
  </si>
  <si>
    <t>1893533543</t>
  </si>
  <si>
    <t>https://podminky.urs.cz/item/CS_URS_2025_01/763111712</t>
  </si>
  <si>
    <t>(2,688+2,471)</t>
  </si>
  <si>
    <t>(6,955+2,775*2)</t>
  </si>
  <si>
    <t>287</t>
  </si>
  <si>
    <t>763111718</t>
  </si>
  <si>
    <t>Příčka ze sádrokartonových desek ostatní konstrukce a práce na příčkách ze sádrokartonových desek úprava styku příčky a podhledu (oboustranně) separační páskou s akrylátem</t>
  </si>
  <si>
    <t>-530826023</t>
  </si>
  <si>
    <t>https://podminky.urs.cz/item/CS_URS_2025_01/763111718</t>
  </si>
  <si>
    <t>288</t>
  </si>
  <si>
    <t>763111722</t>
  </si>
  <si>
    <t>Příčka ze sádrokartonových desek ostatní konstrukce a práce na příčkách ze sádrokartonových desek ochrana rohů úhelníky pozinkované</t>
  </si>
  <si>
    <t>192497674</t>
  </si>
  <si>
    <t>https://podminky.urs.cz/item/CS_URS_2025_01/763111722</t>
  </si>
  <si>
    <t>roh m1.01</t>
  </si>
  <si>
    <t>2,25</t>
  </si>
  <si>
    <t>289</t>
  </si>
  <si>
    <t>763111742</t>
  </si>
  <si>
    <t>Příčka ze sádrokartonových desek ostatní konstrukce a práce na příčkách ze sádrokartonových desek montáž jedné vrstvy tepelné izolace</t>
  </si>
  <si>
    <t>-1744363628</t>
  </si>
  <si>
    <t>https://podminky.urs.cz/item/CS_URS_2025_01/763111742</t>
  </si>
  <si>
    <t>do příčky tl. 125 mm a 150 mm (u příčky tl. 150 mm u vchodu TI v ceně - viz ostatní pol.)</t>
  </si>
  <si>
    <t>SDKH2+SDKH2150</t>
  </si>
  <si>
    <t>290</t>
  </si>
  <si>
    <t>63150970</t>
  </si>
  <si>
    <t>role akustická a tepelně izolační ze skelných vláken tl 60mm</t>
  </si>
  <si>
    <t>-530631579</t>
  </si>
  <si>
    <t>16,613*1,02 'Přepočtené koeficientem množství</t>
  </si>
  <si>
    <t>291</t>
  </si>
  <si>
    <t>763111761</t>
  </si>
  <si>
    <t>Příčka ze sádrokartonových desek Příplatek k cenám za zahuštění profilů u příček s nosnou konstrukcí z jednoduchých profilů na vzdálenost 31 cm</t>
  </si>
  <si>
    <t>1805643405</t>
  </si>
  <si>
    <t>https://podminky.urs.cz/item/CS_URS_2025_01/763111761</t>
  </si>
  <si>
    <t>stěna mezi 1.03 a 1.04 - pro osazení kuch. linky</t>
  </si>
  <si>
    <t>2,762*2,25</t>
  </si>
  <si>
    <t>292</t>
  </si>
  <si>
    <t>763121761</t>
  </si>
  <si>
    <t>Stěna předsazená ze sádrokartonových desek Příplatek k cenám za rovinnost kvality speciální tmelení kvality Q3</t>
  </si>
  <si>
    <t>-831636667</t>
  </si>
  <si>
    <t>https://podminky.urs.cz/item/CS_URS_2025_01/763121761</t>
  </si>
  <si>
    <t>pozn.: mimo stěn s obkladem</t>
  </si>
  <si>
    <t>(SDKA+SDKH2+SDKH2150)*2-((2,5+1,713+2,762*2)*2,23-0,8*2,1*2)</t>
  </si>
  <si>
    <t>293</t>
  </si>
  <si>
    <t>763131412</t>
  </si>
  <si>
    <t>Podhled ze sádrokartonových desek dvouvrstvá zavěšená spodní konstrukce z ocelových profilů CD, UD jednoduše opláštěná deskou standardní A, tl. 12,5 mm, s izolací</t>
  </si>
  <si>
    <t>-465992812</t>
  </si>
  <si>
    <t>https://podminky.urs.cz/item/CS_URS_2025_01/763131412</t>
  </si>
  <si>
    <t>Poznámka k položce:_x000D_
Včetně všech souvisejících konstrukcí a prací (napojení na obv. konstrukce atp.). 1xCD profil+závěs.</t>
  </si>
  <si>
    <t>skladba S1, TI tl. 60 mm, profil 1xCD+závěs - přesná specifikace dle projektanta</t>
  </si>
  <si>
    <t>294</t>
  </si>
  <si>
    <t>763131771</t>
  </si>
  <si>
    <t>Podhled ze sádrokartonových desek Příplatek k cenám za rovinnost kvality speciální tmelení kvality Q3</t>
  </si>
  <si>
    <t>-799900550</t>
  </si>
  <si>
    <t>https://podminky.urs.cz/item/CS_URS_2025_01/763131771</t>
  </si>
  <si>
    <t>295</t>
  </si>
  <si>
    <t>763183111</t>
  </si>
  <si>
    <t>Výplně otvorů konstrukcí ze sádrokartonových desek montáž stavebního pouzdra posuvných dveří do sádrokartonové příčky s jednou kapsou pro jedno dveřní křídlo, průchozí šířky do 800 mm</t>
  </si>
  <si>
    <t>-994008386</t>
  </si>
  <si>
    <t>https://podminky.urs.cz/item/CS_URS_2025_01/763183111</t>
  </si>
  <si>
    <t>296</t>
  </si>
  <si>
    <t>55331692</t>
  </si>
  <si>
    <t>pouzdro stavební do SDK pro 1 křídlo posuvných dveří š 800mm v do 2100mm</t>
  </si>
  <si>
    <t>1206527807</t>
  </si>
  <si>
    <t>Poznámka k položce:_x000D_
Pro dveře 800/2100 mm.</t>
  </si>
  <si>
    <t>297</t>
  </si>
  <si>
    <t>763251211</t>
  </si>
  <si>
    <t>Podlaha ze sádrovláknitých desek na pero a drážku z podlahových prvků tl. 25 mm podlaha tl. 25 mm bez podsypu</t>
  </si>
  <si>
    <t>1762771568</t>
  </si>
  <si>
    <t>https://podminky.urs.cz/item/CS_URS_2025_01/763251211</t>
  </si>
  <si>
    <t>pozn.: přesný typ dle projektanta</t>
  </si>
  <si>
    <t>298</t>
  </si>
  <si>
    <t>998763301</t>
  </si>
  <si>
    <t>Přesun hmot pro konstrukce montované z desek sádrokartonových, sádrovláknitých, cementovláknitých nebo cementových stanovený z hmotnosti přesunovaného materiálu vodorovná dopravní vzdálenost do 50 m základní v objektech výšky do 6 m</t>
  </si>
  <si>
    <t>2106638122</t>
  </si>
  <si>
    <t>https://podminky.urs.cz/item/CS_URS_2025_01/998763301</t>
  </si>
  <si>
    <t>764</t>
  </si>
  <si>
    <t>Konstrukce klempířské</t>
  </si>
  <si>
    <t>299</t>
  </si>
  <si>
    <t>764002841</t>
  </si>
  <si>
    <t>Demontáž klempířských konstrukcí oplechování horních ploch zdí a nadezdívek do suti</t>
  </si>
  <si>
    <t>-722703742</t>
  </si>
  <si>
    <t>https://podminky.urs.cz/item/CS_URS_2025_01/764002841</t>
  </si>
  <si>
    <t>atika</t>
  </si>
  <si>
    <t>(7,742+11,185)*2</t>
  </si>
  <si>
    <t>300</t>
  </si>
  <si>
    <t>764004861</t>
  </si>
  <si>
    <t>Demontáž klempířských konstrukcí svodu do suti</t>
  </si>
  <si>
    <t>-1926715558</t>
  </si>
  <si>
    <t>https://podminky.urs.cz/item/CS_URS_2025_01/764004861</t>
  </si>
  <si>
    <t>pozn.: vč. kotlíku</t>
  </si>
  <si>
    <t>3,8</t>
  </si>
  <si>
    <t>301</t>
  </si>
  <si>
    <t>764225407</t>
  </si>
  <si>
    <t>Oplechování horních ploch zdí a nadezdívek (atik) z hliníkového plechu celoplošně lepené rš 670 mm</t>
  </si>
  <si>
    <t>-1762981459</t>
  </si>
  <si>
    <t>https://podminky.urs.cz/item/CS_URS_2025_01/764225407</t>
  </si>
  <si>
    <t>pozn.: přesná rš dle projektanta; vč. napojení na stávající objekt</t>
  </si>
  <si>
    <t>oplechování střešní desky elektropilířku</t>
  </si>
  <si>
    <t>1,75</t>
  </si>
  <si>
    <t>302</t>
  </si>
  <si>
    <t>764225446</t>
  </si>
  <si>
    <t>Oplechování horních ploch zdí a nadezdívek (atik) z hliníkového plechu Příplatek k cenám za zvýšenou pracnost při provedení rohu nebo koutu přes rš 400 mm</t>
  </si>
  <si>
    <t>-1140310525</t>
  </si>
  <si>
    <t>https://podminky.urs.cz/item/CS_URS_2025_01/764225446</t>
  </si>
  <si>
    <t>303</t>
  </si>
  <si>
    <t>764226402</t>
  </si>
  <si>
    <t>Oplechování parapetů z hliníkového plechu rovných mechanicky kotvené, bez rohů rš 200 mm</t>
  </si>
  <si>
    <t>-1649333845</t>
  </si>
  <si>
    <t>https://podminky.urs.cz/item/CS_URS_2025_01/764226402</t>
  </si>
  <si>
    <t>Poznámka k položce:_x000D_
Upřesnění položky: přesná rš a kotvení dle projektanta. Dle vzorkování. Barva RAL. Viz tab. prvků - K1, K2, K3.</t>
  </si>
  <si>
    <t>pozn.: přesná rš dle projetanta</t>
  </si>
  <si>
    <t>viz tab. prvků - K1, K2, K3</t>
  </si>
  <si>
    <t>304</t>
  </si>
  <si>
    <t>764226465</t>
  </si>
  <si>
    <t>Oplechování parapetů z hliníkového plechu rovných celoplošně lepené, bez rohů Příplatek k cenám za zvýšenou pracnost při provedení rohu nebo koutu do rš 400 mm</t>
  </si>
  <si>
    <t>-199051807</t>
  </si>
  <si>
    <t>https://podminky.urs.cz/item/CS_URS_2025_01/764226465</t>
  </si>
  <si>
    <t>5,0*2</t>
  </si>
  <si>
    <t>305</t>
  </si>
  <si>
    <t>764521464</t>
  </si>
  <si>
    <t>Žlab podokapní z hliníkového plechu kotlík hranatý, rš žlabu/průměr svodu 330/100 mm</t>
  </si>
  <si>
    <t>-1573977034</t>
  </si>
  <si>
    <t>https://podminky.urs.cz/item/CS_URS_2025_01/764521464</t>
  </si>
  <si>
    <t>Poznámka k položce:_x000D_
Upřesnění položky: přesný rozměr a kotvení dle projektanta. Dle vzorkování. Barva RAL. Viz tab. prvků - K5.</t>
  </si>
  <si>
    <t>přesný rozměr dle tab. prvků - 300x200x300 mm</t>
  </si>
  <si>
    <t>306</t>
  </si>
  <si>
    <t>764528423</t>
  </si>
  <si>
    <t>Svod z hliníkového plechu včetně objímek, kolen a odskoků kruhový, průměru 120 mm</t>
  </si>
  <si>
    <t>1199296828</t>
  </si>
  <si>
    <t>https://podminky.urs.cz/item/CS_URS_2025_01/764528423</t>
  </si>
  <si>
    <t>Poznámka k položce:_x000D_
Upřesnění položky: přesná rš a kotvení dle projektanta. Dle vzorkování. Barva RAL. Viz tab. prvků - K4.</t>
  </si>
  <si>
    <t>viz tab. prvků - K4</t>
  </si>
  <si>
    <t>3,7</t>
  </si>
  <si>
    <t>307</t>
  </si>
  <si>
    <t>998764101</t>
  </si>
  <si>
    <t>Přesun hmot pro konstrukce klempířské stanovený z hmotnosti přesunovaného materiálu vodorovná dopravní vzdálenost do 50 m základní v objektech výšky do 6 m</t>
  </si>
  <si>
    <t>-1858380073</t>
  </si>
  <si>
    <t>https://podminky.urs.cz/item/CS_URS_2025_01/998764101</t>
  </si>
  <si>
    <t>766</t>
  </si>
  <si>
    <t>Konstrukce truhlářské</t>
  </si>
  <si>
    <t>308</t>
  </si>
  <si>
    <t>766438111</t>
  </si>
  <si>
    <t>Montáž dřevěného obložení betonových stupňů s podstupnicemi</t>
  </si>
  <si>
    <t>-1132364657</t>
  </si>
  <si>
    <t>https://podminky.urs.cz/item/CS_URS_2025_01/766438111</t>
  </si>
  <si>
    <t>Poznámka k položce:_x000D_
Přesný typ dle PD interiéru. Viz prvek Z4. Včetně povrch. úpravy a všech souvisejících konstrukcí a prvků. Ocelové schodnice viz ostatní položky. Bukové dřevo masiv, lakované. šroubované k úhelníku. Podstupnice tl. 20 mm, stupnice tl. 40 mm, d. 1,018 m. Včetně výrobní dokumentace.</t>
  </si>
  <si>
    <t>1,018*14</t>
  </si>
  <si>
    <t>309</t>
  </si>
  <si>
    <t>61232103</t>
  </si>
  <si>
    <t>schodiště interiérové přímé celodřevěné šířka 1000mm</t>
  </si>
  <si>
    <t>512605589</t>
  </si>
  <si>
    <t>Poznámka k položce:_x000D_
Přesný typ dle PD interiéru. Viz prvek Z4. Včetně povrch. úpravy a všech souvisejících konstrukcí a prvků. Ocelové schodnice viz ostatní položky. Bukové dřevo masiv, lakované. šroubované k úhelníku. Podstupnice tl. 20 mm, stupnice tl. 40 mm, d. 1,018 m.</t>
  </si>
  <si>
    <t>pozn.: obklad ocelových schodnic - stupnice a podstupnice, přesný popis viz prvek Z4; vč. všech souvisejících konstrukcí a prací jinde neuvedených</t>
  </si>
  <si>
    <t>310</t>
  </si>
  <si>
    <t>766660197</t>
  </si>
  <si>
    <t>Montáž dveřních křídel dřevěných nebo plastových otevíravých do obložkové zárubně z masivního dřeva bez polodrážky jednokřídlových, šířky přes 800 mm</t>
  </si>
  <si>
    <t>680155379</t>
  </si>
  <si>
    <t>https://podminky.urs.cz/item/CS_URS_2025_01/766660197</t>
  </si>
  <si>
    <t>dveře D1 bezfalcové</t>
  </si>
  <si>
    <t>311</t>
  </si>
  <si>
    <t>61162093</t>
  </si>
  <si>
    <t>dveře jednokřídlé dřevotřískové povrch laminátový částečně prosklené 900x1970-2100mm</t>
  </si>
  <si>
    <t>-1938142645</t>
  </si>
  <si>
    <t>Poznámka k položce:_x000D_
Přesný typ dle projektanta. CPL laminát buk, odlehčené. Včetně všech ostatních souvisejících konstrukcí a prací jinde neuvedených. Viz tab. prvků - D1.</t>
  </si>
  <si>
    <t>312</t>
  </si>
  <si>
    <t>766660311</t>
  </si>
  <si>
    <t>Montáž dveřních křídel dřevěných nebo plastových posuvných do dveřního pouzdra s jednou kapsou jednokřídlových, průchozí šířky do 800 mm</t>
  </si>
  <si>
    <t>-910421220</t>
  </si>
  <si>
    <t>https://podminky.urs.cz/item/CS_URS_2025_01/766660311</t>
  </si>
  <si>
    <t>313</t>
  </si>
  <si>
    <t>61162086</t>
  </si>
  <si>
    <t>dveře jednokřídlé dřevotřískové povrch laminátový plné 800x1970-2100mm</t>
  </si>
  <si>
    <t>-457537713</t>
  </si>
  <si>
    <t>Poznámka k položce:_x000D_
Přesný typ dle projektanta. CPL laminát buk odlehčené. Včetně všech ostatních souvisejících konstrukcí a prací jinde neuvedených. Viz tab. prvků - D2.</t>
  </si>
  <si>
    <t>314</t>
  </si>
  <si>
    <t>766660728</t>
  </si>
  <si>
    <t>Montáž dveřních doplňků dveřního kování interiérového zámku</t>
  </si>
  <si>
    <t>-544333180</t>
  </si>
  <si>
    <t>https://podminky.urs.cz/item/CS_URS_2025_01/766660728</t>
  </si>
  <si>
    <t>Poznámka k položce:_x000D_
Včetně všech souvisejících konstrukcí a prací (montážní materiál atp.).</t>
  </si>
  <si>
    <t>pro posuvné dveře</t>
  </si>
  <si>
    <t>315</t>
  </si>
  <si>
    <t>54924005</t>
  </si>
  <si>
    <t>zámek zadlabací mezipokojový levý pro WC kování rozteč 72x55mm</t>
  </si>
  <si>
    <t>-2041131649</t>
  </si>
  <si>
    <t>Poznámka k položce:_x000D_
Přesný typ dle projektanta - pro posuvné dveře. Včetně všech ostatních souvisejících konstrukcí a prací jinde neuvedených.</t>
  </si>
  <si>
    <t>316</t>
  </si>
  <si>
    <t>766660729</t>
  </si>
  <si>
    <t>Montáž dveřních doplňků dveřního kování interiérového štítku s klikou</t>
  </si>
  <si>
    <t>1323145195</t>
  </si>
  <si>
    <t>https://podminky.urs.cz/item/CS_URS_2025_01/766660729</t>
  </si>
  <si>
    <t>pro otočné celoskleněné dveře</t>
  </si>
  <si>
    <t>317</t>
  </si>
  <si>
    <t>54914123</t>
  </si>
  <si>
    <t>dveřní kování interiérové rozetové klika/klika</t>
  </si>
  <si>
    <t>899845199</t>
  </si>
  <si>
    <t>Poznámka k položce:_x000D_
Upřesnění položky: kování dveřní vrchní klika/klika (event. koule) včetně rozet/štítku a montážního materiálu - přesný popis dle projektanta. Nerezové broušené pro celoskleněné dveře.</t>
  </si>
  <si>
    <t>318</t>
  </si>
  <si>
    <t>766660741</t>
  </si>
  <si>
    <t>Montáž dveřních doplňků držadla kyvných dveří</t>
  </si>
  <si>
    <t>1695264999</t>
  </si>
  <si>
    <t>https://podminky.urs.cz/item/CS_URS_2025_01/766660741</t>
  </si>
  <si>
    <t>přesný popis madla dle tab. prvků, vč. všech souvisejících konstrukcí a prací jinde neuvedených</t>
  </si>
  <si>
    <t>madlo pro dveře D1</t>
  </si>
  <si>
    <t>madlo pro dveře D2 (z obou stran)</t>
  </si>
  <si>
    <t>3,0*2</t>
  </si>
  <si>
    <t>319</t>
  </si>
  <si>
    <t>55147153</t>
  </si>
  <si>
    <t>madlo invalidní rovné s krytkou nerez lesk 800mm</t>
  </si>
  <si>
    <t>1255359070</t>
  </si>
  <si>
    <t>Poznámka k položce:_x000D_
Upřesnění položky: nerezové madlo broušené - 1x vodorovné pro dveře š. 900 mm, 6x svislé pro dveře D2. Dle vzorkování. Včetně všech souvisejících konstrukcí a prací jinde neuvedených.</t>
  </si>
  <si>
    <t>320</t>
  </si>
  <si>
    <t>766660748</t>
  </si>
  <si>
    <t>Montáž dveřních doplňků kování k posuvným dveřím - mušle</t>
  </si>
  <si>
    <t>682887315</t>
  </si>
  <si>
    <t>https://podminky.urs.cz/item/CS_URS_2025_01/766660748</t>
  </si>
  <si>
    <t>předp. pro posuvné dveře z obou stran</t>
  </si>
  <si>
    <t>321</t>
  </si>
  <si>
    <t>54914137</t>
  </si>
  <si>
    <t>kování k posuvným dveřím mušle</t>
  </si>
  <si>
    <t>-269965266</t>
  </si>
  <si>
    <t>Poznámka k položce:_x000D_
Přesný typ dle projektanta. Včetně všech ostatních souvisejících konstrukcí a prací jinde neuvedených.</t>
  </si>
  <si>
    <t>322</t>
  </si>
  <si>
    <t>766682111</t>
  </si>
  <si>
    <t>Montáž zárubní dřevěných nebo plastových obložkových, pro dveře jednokřídlové, tloušťky stěny do 170 mm</t>
  </si>
  <si>
    <t>488796774</t>
  </si>
  <si>
    <t>https://podminky.urs.cz/item/CS_URS_2025_01/766682111</t>
  </si>
  <si>
    <t>dveře D1 - bezfalcové otočné</t>
  </si>
  <si>
    <t>dveře D2 - posuvné</t>
  </si>
  <si>
    <t>323</t>
  </si>
  <si>
    <t>61182307</t>
  </si>
  <si>
    <t>zárubeň jednokřídlá obložková s laminátovým povrchem tl stěny 60-150mm rozměru 600-1100/1970, 2100mm</t>
  </si>
  <si>
    <t>-319473718</t>
  </si>
  <si>
    <t>Poznámka k položce:_x000D_
Pro posuvné dveře nebo otočné bezfalcové. Přesný typ dle projektanta. Včetně všech ostatních souvisejících konstrukcí a prací jinde neuvedených.</t>
  </si>
  <si>
    <t>dveře D1 - bezfalcové, otočné dveře</t>
  </si>
  <si>
    <t>dveře D2 - posuvné dveře</t>
  </si>
  <si>
    <t>324</t>
  </si>
  <si>
    <t>766694126</t>
  </si>
  <si>
    <t>Montáž ostatních truhlářských konstrukcí parapetních desek dřevěných nebo plastových šířky přes 300 mm</t>
  </si>
  <si>
    <t>1925082477</t>
  </si>
  <si>
    <t>https://podminky.urs.cz/item/CS_URS_2025_01/766694126</t>
  </si>
  <si>
    <t>kuchyňka, viz tab. prvků - O2</t>
  </si>
  <si>
    <t>0,6</t>
  </si>
  <si>
    <t>325</t>
  </si>
  <si>
    <t>60794105</t>
  </si>
  <si>
    <t>parapet dřevotřískový vnitřní povrch laminátový š 400mm</t>
  </si>
  <si>
    <t>2079322461</t>
  </si>
  <si>
    <t>Poznámka k položce:_x000D_
Přesný typ, tvar, rš a povrch. úprava dle projektanta - dle potřeby obkladem apod. Viz tab. prvků - O2.</t>
  </si>
  <si>
    <t>326</t>
  </si>
  <si>
    <t>60794121</t>
  </si>
  <si>
    <t>koncovka PVC k parapetním dřevotřískovým deskám 600mm</t>
  </si>
  <si>
    <t>206411888</t>
  </si>
  <si>
    <t>Poznámka k položce:_x000D_
Koncovka nebo zažehlené hrany, popř. jiná úprava dle zvoleného materiálu. Viz tab. prvků - O2.</t>
  </si>
  <si>
    <t>327</t>
  </si>
  <si>
    <t>998766101</t>
  </si>
  <si>
    <t>Přesun hmot pro konstrukce truhlářské stanovený z hmotnosti přesunovaného materiálu vodorovná dopravní vzdálenost do 50 m základní v objektech výšky do 6 m</t>
  </si>
  <si>
    <t>1520619328</t>
  </si>
  <si>
    <t>https://podminky.urs.cz/item/CS_URS_2025_01/998766101</t>
  </si>
  <si>
    <t>767</t>
  </si>
  <si>
    <t>Konstrukce zámečnické</t>
  </si>
  <si>
    <t>328</t>
  </si>
  <si>
    <t>767163101</t>
  </si>
  <si>
    <t>Montáž zábradlí přímého v interiéru v rovině (na rovné ploše) kotveného do zdiva nebo lehčeného betonu</t>
  </si>
  <si>
    <t>-1627692330</t>
  </si>
  <si>
    <t>https://podminky.urs.cz/item/CS_URS_2025_01/767163101</t>
  </si>
  <si>
    <t>Poznámka k položce:_x000D_
Včetně všech souvisejících konstrukcí a prací (panty k brance, spojovací prostředky, přípomoce atp.). Přesný popis zábradlí dle PD (ocelové jekly s ocelovou sítí), včetně výrobní dokumentace.</t>
  </si>
  <si>
    <t>pozn.: kotvení do mezipatra atp. - přesný popis viz prvek Z1 a Z2 a Z3</t>
  </si>
  <si>
    <t>branka pod schodištěm</t>
  </si>
  <si>
    <t>1,007</t>
  </si>
  <si>
    <t>u schodiště</t>
  </si>
  <si>
    <t>1,15+4,06</t>
  </si>
  <si>
    <t>kolem mezipatra</t>
  </si>
  <si>
    <t>6,985+4,09</t>
  </si>
  <si>
    <t>329</t>
  </si>
  <si>
    <t>55342285</t>
  </si>
  <si>
    <t>zábradlí s plochým sloupkem, prutovou výplní a horním kotvením</t>
  </si>
  <si>
    <t>-988199609</t>
  </si>
  <si>
    <t>Poznámka k položce:_x000D_
Včetně povrch. úpravy a výrobní dokumentace. Přesný popis dle PD - svařované jekly, RAL lakované pískované, výplň z ocelové sítě.</t>
  </si>
  <si>
    <t>330</t>
  </si>
  <si>
    <t>767163213</t>
  </si>
  <si>
    <t>Montáž zábradlí přímého v exteriéru na lodžii nebo francouzském okně kotveného do ocelové konstrukce</t>
  </si>
  <si>
    <t>-57893943</t>
  </si>
  <si>
    <t>https://podminky.urs.cz/item/CS_URS_2025_01/767163213</t>
  </si>
  <si>
    <t>pozn.: kotvené do rámu - pro okno F4</t>
  </si>
  <si>
    <t>331</t>
  </si>
  <si>
    <t>55342282</t>
  </si>
  <si>
    <t>zábradlí s bezpečnostním sklem, s bočním kotvením, úchyty spider</t>
  </si>
  <si>
    <t>577087118</t>
  </si>
  <si>
    <t>Poznámka k položce:_x000D_
Přesný popis dle tab. prvků - viz F4. Dle vzorkování. Včetně všech ostatních souvisejících konstrukcí a prací jinde neuvedených.</t>
  </si>
  <si>
    <t>332</t>
  </si>
  <si>
    <t>767223211</t>
  </si>
  <si>
    <t>Montáž zábradlí přímého v interiéru na schodišti kotveného do ocelové konstrukce</t>
  </si>
  <si>
    <t>-785492180</t>
  </si>
  <si>
    <t>https://podminky.urs.cz/item/CS_URS_2025_01/767223211</t>
  </si>
  <si>
    <t>Poznámka k položce:_x000D_
Včetně všech souvisejících konstrukcí a prací (spojovací prostředky, přípomoce atp. Přesný popis zábradlí dle PD (ocelové jekly s ocelovou sítí), včetně výrobní dokumentace.</t>
  </si>
  <si>
    <t>šikmé schodiště - přesný popis viz prvek Z1</t>
  </si>
  <si>
    <t>4,095</t>
  </si>
  <si>
    <t>333</t>
  </si>
  <si>
    <t>-868255372</t>
  </si>
  <si>
    <t>334</t>
  </si>
  <si>
    <t>767620351</t>
  </si>
  <si>
    <t>Montáž oken s izolačními skly z hliníkových nebo ocelových profilů na polyuretanovou pěnu s trojskly otevíravých do zdiva, plochy do 0,6 m2</t>
  </si>
  <si>
    <t>2058478996</t>
  </si>
  <si>
    <t>https://podminky.urs.cz/item/CS_URS_2025_01/767620351</t>
  </si>
  <si>
    <t>Poznámka k položce:_x000D_
Včetně všech souvisejících konstrukcí a prací jinde neuvedených (podkladní a rozšiřovací profily, purenit, kování, napojovací spáry, polepy, spec. skla, atp.). UW ≤ 0,9 W/ (m2.K). Včetně sítí proti hmyzu na vnější straně (dle vzorkování). Přesný typ dle projektanta - viz tab. prvků F3.</t>
  </si>
  <si>
    <t>0,6*0,6*3</t>
  </si>
  <si>
    <t>335</t>
  </si>
  <si>
    <t>55341009</t>
  </si>
  <si>
    <t>okno Al otevíravé/sklopné trojsklo do plochy 1m2</t>
  </si>
  <si>
    <t>-2108688479</t>
  </si>
  <si>
    <t>336</t>
  </si>
  <si>
    <t>767620354</t>
  </si>
  <si>
    <t>Montáž oken s izolačními skly z hliníkových nebo ocelových profilů na polyuretanovou pěnu s trojskly otevíravých do zdiva, plochy přes 2,5 do 6 m2</t>
  </si>
  <si>
    <t>771791592</t>
  </si>
  <si>
    <t>https://podminky.urs.cz/item/CS_URS_2025_01/767620354</t>
  </si>
  <si>
    <t>Poznámka k položce:_x000D_
Včetně všech souvisejících konstrukcí a prací jinde neuvedených (podkladní a rozšiřovací profily, purenit, kování, napojovací spáry, polepy, spec. skla, atp.). UW ≤ 0,9 W/ (m2.K). Včetně sítí proti hmyzu na vnější straně (dle vzorkování). Přesný typ dle projektanta - viz tab. prvků F2 a F4.</t>
  </si>
  <si>
    <t>2,25*1,85</t>
  </si>
  <si>
    <t>2,6*1,5</t>
  </si>
  <si>
    <t>337</t>
  </si>
  <si>
    <t>55341013</t>
  </si>
  <si>
    <t>okno Al otevíravé/sklopné trojsklo přes plochu 1m2 v 1,5-2,5m</t>
  </si>
  <si>
    <t>1973839700</t>
  </si>
  <si>
    <t>338</t>
  </si>
  <si>
    <t>767620355</t>
  </si>
  <si>
    <t>Montáž oken s izolačními skly z hliníkových nebo ocelových profilů na polyuretanovou pěnu s trojskly otevíravých do zdiva, plochy přes 6 m2</t>
  </si>
  <si>
    <t>-1655907650</t>
  </si>
  <si>
    <t>https://podminky.urs.cz/item/CS_URS_2025_01/767620355</t>
  </si>
  <si>
    <t>Poznámka k položce:_x000D_
Včetně všech souvisejících konstrukcí a prací jinde neuvedených (podkladní a rozšiřovací profily, purenit, kování, madlo dveří, napojovací spáry, polepy, spec. skla, atp.). UW ≤ 0,9 W/ (m2.K). Venkovní dveře UD ≤ 1,02 W/ (m2.K). Včetně sítí proti hmyzu na vnější straně (dle vzorkování). Přesný typ dle projektanta - viz tab. prvků F1.</t>
  </si>
  <si>
    <t>vstupní sestava s dveřmi</t>
  </si>
  <si>
    <t>4,9*4,1</t>
  </si>
  <si>
    <t>339</t>
  </si>
  <si>
    <t>55341015</t>
  </si>
  <si>
    <t>okno Al otevíravé/sklopné trojsklo přes plochu 1m2 přes v 2,5m</t>
  </si>
  <si>
    <t>-1614587400</t>
  </si>
  <si>
    <t>Poznámka k položce:_x000D_
Včetně všech souvisejících konstrukcí a prací jinde neuvedených (podkladní a rozšiřovací profily, purenit, kování, napojovací spáry, polepy, spec. skla, atp., vč. dveří a všech souvisejících prků pro dveře jinde neuvedených - madlo atp.). UW ≤ 0,9 W/ (m2.K). Venkovní dveře UD ≤ 1,02 W/ (m2.K). Včetně sítí proti hmyzu na vnější straně (dle vzorkování). Přesný typ dle projektanta - viz tab. prvků F1.</t>
  </si>
  <si>
    <t>340</t>
  </si>
  <si>
    <t>767646411</t>
  </si>
  <si>
    <t>Montáž revizních dveří a dvířek hliníkových, ocelových nebo plastových s rámem jednokřídlových, plochy do 0,5 m2</t>
  </si>
  <si>
    <t>-521131203</t>
  </si>
  <si>
    <t>https://podminky.urs.cz/item/CS_URS_2025_01/767646411</t>
  </si>
  <si>
    <t>revizní dvířka pro ČT KAN 600x300 mm</t>
  </si>
  <si>
    <t>0,6*0,3*2</t>
  </si>
  <si>
    <t>341</t>
  </si>
  <si>
    <t>56245702</t>
  </si>
  <si>
    <t>dvířka revizní 600x600 bílá se zámkem</t>
  </si>
  <si>
    <t>223373452</t>
  </si>
  <si>
    <t>pozn.: přesný tvar a typ dle vzorkování</t>
  </si>
  <si>
    <t>600x300 mm - pro ČT KAN</t>
  </si>
  <si>
    <t>342</t>
  </si>
  <si>
    <t>767649191</t>
  </si>
  <si>
    <t>Montáž dveří ocelových nebo hliníkových doplňků dveří samozavírače hydraulického</t>
  </si>
  <si>
    <t>-1859505312</t>
  </si>
  <si>
    <t>https://podminky.urs.cz/item/CS_URS_2025_01/767649191</t>
  </si>
  <si>
    <t>343</t>
  </si>
  <si>
    <t>54917250</t>
  </si>
  <si>
    <t>samozavírač dveří hydraulický</t>
  </si>
  <si>
    <t>2109150380</t>
  </si>
  <si>
    <t>Poznámka k položce:_x000D_
RAL. Dle vzorkování.</t>
  </si>
  <si>
    <t>344</t>
  </si>
  <si>
    <t>767649197</t>
  </si>
  <si>
    <t>Montáž dveří ocelových nebo hliníkových doplňků dveří panikového kování dveří jednokřídlých</t>
  </si>
  <si>
    <t>-396501798</t>
  </si>
  <si>
    <t>https://podminky.urs.cz/item/CS_URS_2025_01/767649197</t>
  </si>
  <si>
    <t>345</t>
  </si>
  <si>
    <t>54914135</t>
  </si>
  <si>
    <t>kování panikové klika/klika</t>
  </si>
  <si>
    <t>2080652492</t>
  </si>
  <si>
    <t>346</t>
  </si>
  <si>
    <t>767995102</t>
  </si>
  <si>
    <t>Montáž ostatních atypických zámečnických konstrukcí hmotnosti přes 1 do 3 kg</t>
  </si>
  <si>
    <t>-691852974</t>
  </si>
  <si>
    <t>https://podminky.urs.cz/item/CS_URS_2025_01/767995102</t>
  </si>
  <si>
    <t>Poznámka k položce:_x000D_
Včetně všech souvisejících konstrukcí a prací, vč. spojovacích prostředků, kotvení a výrobní dokumentace.</t>
  </si>
  <si>
    <t>kotvení HEB - K5</t>
  </si>
  <si>
    <t>PL 10/100/200 (2 ks), spojovací prostředky 5%</t>
  </si>
  <si>
    <t>(3,2/2*1,05)*2</t>
  </si>
  <si>
    <t>347</t>
  </si>
  <si>
    <t>13515120</t>
  </si>
  <si>
    <t>ocel široká jakost S235JR 200x10mm</t>
  </si>
  <si>
    <t>-322145221</t>
  </si>
  <si>
    <t>PL 10/100/200, spojovací prostředky 5%</t>
  </si>
  <si>
    <t>3,2/1000*1,05</t>
  </si>
  <si>
    <t>0,003*1,1 'Přepočtené koeficientem množství</t>
  </si>
  <si>
    <t>348</t>
  </si>
  <si>
    <t>767995111</t>
  </si>
  <si>
    <t>Montáž ostatních atypických zámečnických konstrukcí hmotnosti přes 3 do 5 kg</t>
  </si>
  <si>
    <t>533074515</t>
  </si>
  <si>
    <t>https://podminky.urs.cz/item/CS_URS_2025_01/767995111</t>
  </si>
  <si>
    <t>kotvení HEB - K6</t>
  </si>
  <si>
    <t>PL 8/100/200 (1ks), spojovací prostředky 5%</t>
  </si>
  <si>
    <t>6,4/5/1000*1,05</t>
  </si>
  <si>
    <t>PL 8/200/370, spojovací prostředky 5%</t>
  </si>
  <si>
    <t>4,74*1,05</t>
  </si>
  <si>
    <t>PL 8/100/20, spojovací prostředky 5%</t>
  </si>
  <si>
    <t>0,13*1,05</t>
  </si>
  <si>
    <t>349</t>
  </si>
  <si>
    <t>13515116</t>
  </si>
  <si>
    <t>ocel široká jakost S235JR 200x8mm</t>
  </si>
  <si>
    <t>2923568</t>
  </si>
  <si>
    <t>4,74/1000*1,05</t>
  </si>
  <si>
    <t>0,13/1000*1,05</t>
  </si>
  <si>
    <t>0,006*1,1 'Přepočtené koeficientem množství</t>
  </si>
  <si>
    <t>350</t>
  </si>
  <si>
    <t>767995114</t>
  </si>
  <si>
    <t>Montáž ostatních atypických zámečnických konstrukcí hmotnosti přes 20 do 50 kg</t>
  </si>
  <si>
    <t>-238913644</t>
  </si>
  <si>
    <t>https://podminky.urs.cz/item/CS_URS_2025_01/767995114</t>
  </si>
  <si>
    <t>ocelové sloupky J80/80/4, vč. roznášecích plechů (spojovací prostředky = 5%), dle výkazu statika</t>
  </si>
  <si>
    <t>93,15*1,05</t>
  </si>
  <si>
    <t>PL 8/100/200 (4ks)</t>
  </si>
  <si>
    <t>6,4/5*4*1,05</t>
  </si>
  <si>
    <t>PL 8/200/200</t>
  </si>
  <si>
    <t>10,24*1,05</t>
  </si>
  <si>
    <t>351</t>
  </si>
  <si>
    <t>14550317</t>
  </si>
  <si>
    <t>profil ocelový svařovaný jakost S235 průřez čtvercový 80x80x4mm</t>
  </si>
  <si>
    <t>-1263211595</t>
  </si>
  <si>
    <t>Poznámka k položce:_x000D_
Včetně roznášecích plechů a spojovacích prostředků.</t>
  </si>
  <si>
    <t>93,15/1000*1,05</t>
  </si>
  <si>
    <t>0,098*1,1 'Přepočtené koeficientem množství</t>
  </si>
  <si>
    <t>352</t>
  </si>
  <si>
    <t>-1826974241</t>
  </si>
  <si>
    <t>PL 8/100/200 (4ks), spojovací prostředky 5%</t>
  </si>
  <si>
    <t>6,4/5*4/1000*1,05</t>
  </si>
  <si>
    <t>PL 8/200/200, spojovací prostředky 5%</t>
  </si>
  <si>
    <t>10,24/1000*1,05</t>
  </si>
  <si>
    <t>0,016*1,1 'Přepočtené koeficientem množství</t>
  </si>
  <si>
    <t>353</t>
  </si>
  <si>
    <t>767995116</t>
  </si>
  <si>
    <t>Montáž ostatních atypických zámečnických konstrukcí hmotnosti přes 100 do 250 kg</t>
  </si>
  <si>
    <t>-641719164</t>
  </si>
  <si>
    <t>https://podminky.urs.cz/item/CS_URS_2025_01/767995116</t>
  </si>
  <si>
    <t>schodnice ocel. schodiště - dle výpisu prvků statika, spojovací prostředky 5%</t>
  </si>
  <si>
    <t>PL 10/270/4385</t>
  </si>
  <si>
    <t>189,44*1,05</t>
  </si>
  <si>
    <t>PL 8/250/200</t>
  </si>
  <si>
    <t>6,4*1,05</t>
  </si>
  <si>
    <t>PL 8/250/250</t>
  </si>
  <si>
    <t>4,0*1,05</t>
  </si>
  <si>
    <t>PL 8/250/129</t>
  </si>
  <si>
    <t>2,07*1,05</t>
  </si>
  <si>
    <t>L 80/80/6</t>
  </si>
  <si>
    <t>2,2*1,05</t>
  </si>
  <si>
    <t>L 30/30/4</t>
  </si>
  <si>
    <t>24,39*1,05</t>
  </si>
  <si>
    <t>tyč pr. 12</t>
  </si>
  <si>
    <t>7,81*1,05</t>
  </si>
  <si>
    <t>ostatní - dle výpisu prvků statika, spojovací prostředky 5%</t>
  </si>
  <si>
    <t>PL 8/150/240</t>
  </si>
  <si>
    <t>13,82*1,05</t>
  </si>
  <si>
    <t>PL 8/200/240</t>
  </si>
  <si>
    <t>3,07*1,05</t>
  </si>
  <si>
    <t>PL 8/160/240</t>
  </si>
  <si>
    <t>4,92*1,05</t>
  </si>
  <si>
    <t>PL 8/280/240</t>
  </si>
  <si>
    <t>12,9*1,05</t>
  </si>
  <si>
    <t>354</t>
  </si>
  <si>
    <t>13530820</t>
  </si>
  <si>
    <t>ocel široká jakost S235JR 300x10mm</t>
  </si>
  <si>
    <t>765492748</t>
  </si>
  <si>
    <t>Poznámka k položce:_x000D_
Upřesnění položky: 270x10 mm. Včetně výrobní dokumentace a spojovacích prostředků.</t>
  </si>
  <si>
    <t>PL 10/270/4385, spojovací prostředky 5%</t>
  </si>
  <si>
    <t>189,44/1000*1,05</t>
  </si>
  <si>
    <t>0,199*1,1 'Přepočtené koeficientem množství</t>
  </si>
  <si>
    <t>355</t>
  </si>
  <si>
    <t>13010406</t>
  </si>
  <si>
    <t>úhelník ocelový rovnostranný jakost S235JR (11 375) 30x30x4mm</t>
  </si>
  <si>
    <t>-2137762066</t>
  </si>
  <si>
    <t>L 30/30/4, spojovací prostředky 5%</t>
  </si>
  <si>
    <t>24,39/1000*1,05</t>
  </si>
  <si>
    <t>0,026*1,1 'Přepočtené koeficientem množství</t>
  </si>
  <si>
    <t>356</t>
  </si>
  <si>
    <t>13010432</t>
  </si>
  <si>
    <t>úhelník ocelový rovnostranný jakost S235JR (11 375) 80x80x6mm</t>
  </si>
  <si>
    <t>1082272445</t>
  </si>
  <si>
    <t>L 80/80/6, spojovací prostředky 5%</t>
  </si>
  <si>
    <t>2,2/1000*1,05</t>
  </si>
  <si>
    <t>0,002*1,1 'Přepočtené koeficientem množství</t>
  </si>
  <si>
    <t>357</t>
  </si>
  <si>
    <t>13515139</t>
  </si>
  <si>
    <t>ocel široká jakost S235JR 250x8mm</t>
  </si>
  <si>
    <t>-1386113405</t>
  </si>
  <si>
    <t>PL 8/250/250, spojovací prostředky 5%</t>
  </si>
  <si>
    <t>4,0/1000*1,05</t>
  </si>
  <si>
    <t>PL 8/250/129, spojovací prostředky 5%</t>
  </si>
  <si>
    <t>2,07/1000*1,05</t>
  </si>
  <si>
    <t>PL 8/250/200, spojovací prostředky 5%</t>
  </si>
  <si>
    <t>6,4/1000*1,05</t>
  </si>
  <si>
    <t>ostatní - upřesnění položky: 240x8 mm, spojovací prostředky 5%</t>
  </si>
  <si>
    <t>13,82/1000*1,05</t>
  </si>
  <si>
    <t>3,07/1000*1,05</t>
  </si>
  <si>
    <t>4,92/1000*1,05</t>
  </si>
  <si>
    <t>12,9/1000*1,05</t>
  </si>
  <si>
    <t>0,05*1,1 'Přepočtené koeficientem množství</t>
  </si>
  <si>
    <t>358</t>
  </si>
  <si>
    <t>13010012</t>
  </si>
  <si>
    <t>tyč ocelová kruhová jakost S235JR (11 375) D 12mm</t>
  </si>
  <si>
    <t>-17307966</t>
  </si>
  <si>
    <t>tyč pr. 12, spojovací prostředky 5%</t>
  </si>
  <si>
    <t>7,81/1000*1,05</t>
  </si>
  <si>
    <t>0,008*1,1 'Přepočtené koeficientem množství</t>
  </si>
  <si>
    <t>359</t>
  </si>
  <si>
    <t>998767101</t>
  </si>
  <si>
    <t>Přesun hmot pro zámečnické konstrukce stanovený z hmotnosti přesunovaného materiálu vodorovná dopravní vzdálenost do 50 m základní v objektech výšky do 6 m</t>
  </si>
  <si>
    <t>2088113062</t>
  </si>
  <si>
    <t>https://podminky.urs.cz/item/CS_URS_2025_01/998767101</t>
  </si>
  <si>
    <t>771</t>
  </si>
  <si>
    <t>Podlahy z dlaždic</t>
  </si>
  <si>
    <t>360</t>
  </si>
  <si>
    <t>771121011</t>
  </si>
  <si>
    <t>Příprava podkladu před provedením dlažby nátěr penetrační na podlahu</t>
  </si>
  <si>
    <t>-1243437306</t>
  </si>
  <si>
    <t>https://podminky.urs.cz/item/CS_URS_2025_01/771121011</t>
  </si>
  <si>
    <t>skladba podlahy P3</t>
  </si>
  <si>
    <t>6,3+5,13+6,05</t>
  </si>
  <si>
    <t>361</t>
  </si>
  <si>
    <t>771151014</t>
  </si>
  <si>
    <t>Příprava podkladu před provedením dlažby samonivelační stěrka min. pevnosti 20 MPa, tloušťky přes 8 do 10 mm</t>
  </si>
  <si>
    <t>699914038</t>
  </si>
  <si>
    <t>https://podminky.urs.cz/item/CS_URS_2025_01/771151014</t>
  </si>
  <si>
    <t>Poznámka k položce:_x000D_
Upřesnění položky: užití dle potřeby, přesná tl. dle zvolené podlahoviny.</t>
  </si>
  <si>
    <t>362</t>
  </si>
  <si>
    <t>771474113</t>
  </si>
  <si>
    <t>Montáž soklů z dlaždic keramických lepených cementovým flexibilním lepidlem rovných, výšky přes 90 do 120 mm</t>
  </si>
  <si>
    <t>-1227540701</t>
  </si>
  <si>
    <t>https://podminky.urs.cz/item/CS_URS_2025_01/771474113</t>
  </si>
  <si>
    <t>Poznámka k položce:_x000D_
Včetně spárování, silikonování a všech ostatních konstrukcí a prací jinde neuvedených (např. prostupy, ukončovací lišta atp.).</t>
  </si>
  <si>
    <t>mimo obklad (přesná výměra dle projektanta)</t>
  </si>
  <si>
    <t>m1.04</t>
  </si>
  <si>
    <t>9,25-0,8</t>
  </si>
  <si>
    <t>4,08</t>
  </si>
  <si>
    <t>363</t>
  </si>
  <si>
    <t>59761183</t>
  </si>
  <si>
    <t>sokl keramický mrazuvzdorný povrch reliéfní/lapovaný tl do 10mm výšky přes 90 do 120mm</t>
  </si>
  <si>
    <t>-1838256461</t>
  </si>
  <si>
    <t>Poznámka k položce:_x000D_
Přesný typ dle projektanta. Ref. výrobek: Rako Extra světle šedá, matná, DARSE723.1 - dodavatel je oprávněn nabídnout rovnocenné řešení. Systémový nebo z řezané dlažby.</t>
  </si>
  <si>
    <t>12,53*1,1 'Přepočtené koeficientem množství</t>
  </si>
  <si>
    <t>364</t>
  </si>
  <si>
    <t>771574534</t>
  </si>
  <si>
    <t>Montáž podlah z dlaždic keramických lepených cementovým flexibilním rychletuhnoucím lepidlem reliéfních nebo z dekorů, tloušťky do 10 mm přes 4 do 6 ks/m2</t>
  </si>
  <si>
    <t>-1163884872</t>
  </si>
  <si>
    <t>https://podminky.urs.cz/item/CS_URS_2025_01/771574534</t>
  </si>
  <si>
    <t>Poznámka k položce:_x000D_
Včetně spárování, silikonování a všech ostatních konstrukcí a prací jinde neuvedených (např. prostupy atp.).</t>
  </si>
  <si>
    <t>365</t>
  </si>
  <si>
    <t>59761101</t>
  </si>
  <si>
    <t>dlažba keramická slinutá mrazuvzdorná R9 povrch reliéfní/lapovaný tl do 10mm přes 4 do 6ks/m2</t>
  </si>
  <si>
    <t>1660116706</t>
  </si>
  <si>
    <t>Poznámka k položce:_x000D_
Přesný typ dle projektanta. Ref. výrobek: Rako Extra světle šedá, matná, DARSE723.1 - dodavatel je oprávněn nabídnout rovnocenné řešení.</t>
  </si>
  <si>
    <t>17,48*1,15 'Přepočtené koeficientem množství</t>
  </si>
  <si>
    <t>366</t>
  </si>
  <si>
    <t>771591112</t>
  </si>
  <si>
    <t>Izolace podlahy pod dlažbu nátěrem nebo stěrkou ve dvou vrstvách</t>
  </si>
  <si>
    <t>1052145577</t>
  </si>
  <si>
    <t>https://podminky.urs.cz/item/CS_URS_2025_01/771591112</t>
  </si>
  <si>
    <t>Poznámka k položce:_x000D_
Včetně všech ostatních konstrukcí a prvků jinde neuvedených (detaily, prostupy, manžety, atp.).</t>
  </si>
  <si>
    <t>předp. m1.03, 1.05</t>
  </si>
  <si>
    <t>6,3+6,05</t>
  </si>
  <si>
    <t>"vytažení na sokl - v. 200 mm" (6,86-0,8+6,45-0,8)*0,2</t>
  </si>
  <si>
    <t>367</t>
  </si>
  <si>
    <t>771591241</t>
  </si>
  <si>
    <t>Izolace podlahy pod dlažbu těsnícími izolačními pásy vnitřní kout</t>
  </si>
  <si>
    <t>732642613</t>
  </si>
  <si>
    <t>https://podminky.urs.cz/item/CS_URS_2025_01/771591241</t>
  </si>
  <si>
    <t>5,0</t>
  </si>
  <si>
    <t>368</t>
  </si>
  <si>
    <t>771591242</t>
  </si>
  <si>
    <t>Izolace podlahy pod dlažbu těsnícími izolačními pásy vnější roh</t>
  </si>
  <si>
    <t>580987736</t>
  </si>
  <si>
    <t>https://podminky.urs.cz/item/CS_URS_2025_01/771591242</t>
  </si>
  <si>
    <t>0,0</t>
  </si>
  <si>
    <t>369</t>
  </si>
  <si>
    <t>771591264</t>
  </si>
  <si>
    <t>Izolace podlahy pod dlažbu těsnícími izolačními pásy mezi podlahou a stěnu</t>
  </si>
  <si>
    <t>-1755396557</t>
  </si>
  <si>
    <t>https://podminky.urs.cz/item/CS_URS_2025_01/771591264</t>
  </si>
  <si>
    <t>10,49-0,8</t>
  </si>
  <si>
    <t>10,19-0,8</t>
  </si>
  <si>
    <t>370</t>
  </si>
  <si>
    <t>998771101</t>
  </si>
  <si>
    <t>Přesun hmot pro podlahy z dlaždic stanovený z hmotnosti přesunovaného materiálu vodorovná dopravní vzdálenost do 50 m základní v objektech výšky do 6 m</t>
  </si>
  <si>
    <t>-910703970</t>
  </si>
  <si>
    <t>https://podminky.urs.cz/item/CS_URS_2025_01/998771101</t>
  </si>
  <si>
    <t>775</t>
  </si>
  <si>
    <t>Podlahy skládané</t>
  </si>
  <si>
    <t>371</t>
  </si>
  <si>
    <t>775449121</t>
  </si>
  <si>
    <t>Montáž lišty ukončovací připevněné vruty</t>
  </si>
  <si>
    <t>434582252</t>
  </si>
  <si>
    <t>https://podminky.urs.cz/item/CS_URS_2025_01/775449121</t>
  </si>
  <si>
    <t>přesný popis dle tab. prvků - O10</t>
  </si>
  <si>
    <t>16,7</t>
  </si>
  <si>
    <t>372</t>
  </si>
  <si>
    <t>19416013</t>
  </si>
  <si>
    <t>lišta ukončovací nerezová 12,5mm</t>
  </si>
  <si>
    <t>-2118488229</t>
  </si>
  <si>
    <t>Poznámka k položce:_x000D_
Upřesnění položky: L 50x50x3 mm, barva RAL - přesný popis dle tab. prvků O10.</t>
  </si>
  <si>
    <t>16,7*1,08 'Přepočtené koeficientem množství</t>
  </si>
  <si>
    <t>373</t>
  </si>
  <si>
    <t>998775101</t>
  </si>
  <si>
    <t>Přesun hmot pro podlahy skládané stanovený z hmotnosti přesunovaného materiálu vodorovná dopravní vzdálenost do 50 m základní v objektech výšky do 6 m</t>
  </si>
  <si>
    <t>-1560221470</t>
  </si>
  <si>
    <t>https://podminky.urs.cz/item/CS_URS_2025_01/998775101</t>
  </si>
  <si>
    <t>776</t>
  </si>
  <si>
    <t>Podlahy povlakové</t>
  </si>
  <si>
    <t>374</t>
  </si>
  <si>
    <t>776111311</t>
  </si>
  <si>
    <t>Příprava podkladu povlakových podlah a stěn vysátí podlah</t>
  </si>
  <si>
    <t>-2056278591</t>
  </si>
  <si>
    <t>https://podminky.urs.cz/item/CS_URS_2025_01/776111311</t>
  </si>
  <si>
    <t>včetně všech ostatních příprav podkladu (dle dodavatele)</t>
  </si>
  <si>
    <t>koberec+PVC</t>
  </si>
  <si>
    <t>P1+P2+P4</t>
  </si>
  <si>
    <t>375</t>
  </si>
  <si>
    <t>776121321</t>
  </si>
  <si>
    <t>Příprava podkladu povlakových podlah a stěn penetrace neředěná podlah</t>
  </si>
  <si>
    <t>-104901258</t>
  </si>
  <si>
    <t>https://podminky.urs.cz/item/CS_URS_2025_01/776121321</t>
  </si>
  <si>
    <t>Poznámka k položce:_x000D_
Upřesnění položky: systémová penetrace pro zvolenou podlahovinu.</t>
  </si>
  <si>
    <t>376</t>
  </si>
  <si>
    <t>776211111</t>
  </si>
  <si>
    <t>Montáž textilních podlahovin lepením pásů standardních</t>
  </si>
  <si>
    <t>-1560111642</t>
  </si>
  <si>
    <t>https://podminky.urs.cz/item/CS_URS_2025_01/776211111</t>
  </si>
  <si>
    <t>čistící zóna, vč. vytažení na sokl a všech ostatní souvisejících konstrukcí a prací jinde neuvedených</t>
  </si>
  <si>
    <t>377</t>
  </si>
  <si>
    <t>69752120</t>
  </si>
  <si>
    <t>koberec čistící zóna, střižená smyčka, vlákno PA 870g/m2, zátěž 33, Bfl-S1, záda vinyl</t>
  </si>
  <si>
    <t>483751259</t>
  </si>
  <si>
    <t>Poznámka k položce:_x000D_
Ref. výrobek Real Gin 2126 šedá. Dodavatel je oprávněn nabídnout rovnocenné řešení.</t>
  </si>
  <si>
    <t>5,96*1,1 'Přepočtené koeficientem množství</t>
  </si>
  <si>
    <t>378</t>
  </si>
  <si>
    <t>776251111</t>
  </si>
  <si>
    <t>Montáž podlahovin z přírodního linolea (marmolea) lepením standardním lepidlem z pásů standardních</t>
  </si>
  <si>
    <t>391007940</t>
  </si>
  <si>
    <t>https://podminky.urs.cz/item/CS_URS_2025_01/776251111</t>
  </si>
  <si>
    <t>Poznámka k položce:_x000D_
Včetně všech ostatních souvisejících konstrukcí a prací jinde neuvedených (např. leštění atp.).</t>
  </si>
  <si>
    <t>podlaha typ P2, vč. vytažení na sokl a všech ostatní souvisejících konstrukcí a prací jinde neuvedených</t>
  </si>
  <si>
    <t>mezipatro</t>
  </si>
  <si>
    <t>379</t>
  </si>
  <si>
    <t>60756142</t>
  </si>
  <si>
    <t>linoleum přírodní antistatické třída zátěže 34/43, hořlavost Cfl-s1, odpor krytiny &gt;=10^9 tl 2,5mm</t>
  </si>
  <si>
    <t>-1625401579</t>
  </si>
  <si>
    <t>Poznámka k položce:_x000D_
Ref. výrobek Armstrong Marmomette Acoustic LPX Leaf Green - dodavatel je oprávněn nabídnout rovnocenné řešení.</t>
  </si>
  <si>
    <t>75,01*1,1 'Přepočtené koeficientem množství</t>
  </si>
  <si>
    <t>380</t>
  </si>
  <si>
    <t>776421111</t>
  </si>
  <si>
    <t>Montáž lišt obvodových lepených</t>
  </si>
  <si>
    <t>1446702825</t>
  </si>
  <si>
    <t>https://podminky.urs.cz/item/CS_URS_2025_01/776421111</t>
  </si>
  <si>
    <t>pozn.: přesný rozsah dle projektanta, předp. mimo dřevěné prvky</t>
  </si>
  <si>
    <t>systémový sokl k čistící zóny (dle projektanta)</t>
  </si>
  <si>
    <t>2,04+1,7-0,9*2</t>
  </si>
  <si>
    <t>sytémový sokl pro PVC podlahu</t>
  </si>
  <si>
    <t>3,84+0,63+5,2-(0,8*3+0,9)</t>
  </si>
  <si>
    <t>12,79+11,08</t>
  </si>
  <si>
    <t>381</t>
  </si>
  <si>
    <t>19413002</t>
  </si>
  <si>
    <t>profil plochý Al 20x5mm</t>
  </si>
  <si>
    <t>-446726221</t>
  </si>
  <si>
    <t>Poznámka k položce:_x000D_
Přesný typ dle vzorkování.</t>
  </si>
  <si>
    <t>systémový sokl k čistící zóny (dle projektanta) - Al plechový sokl</t>
  </si>
  <si>
    <t>1,94*1,02 'Přepočtené koeficientem množství</t>
  </si>
  <si>
    <t>382</t>
  </si>
  <si>
    <t>28342166</t>
  </si>
  <si>
    <t>lišta podlahová PVC zakončovací</t>
  </si>
  <si>
    <t>-1540963486</t>
  </si>
  <si>
    <t>30,24*1,02 'Přepočtené koeficientem množství</t>
  </si>
  <si>
    <t>383</t>
  </si>
  <si>
    <t>776421312</t>
  </si>
  <si>
    <t>Montáž lišt přechodových šroubovaných</t>
  </si>
  <si>
    <t>289853569</t>
  </si>
  <si>
    <t>https://podminky.urs.cz/item/CS_URS_2025_01/776421312</t>
  </si>
  <si>
    <t>přízemí - mezi m1.02 a 01, 03, 04, 05</t>
  </si>
  <si>
    <t>0,8*3+0,9</t>
  </si>
  <si>
    <t>"předp. u schodiště - předběže" 1,0</t>
  </si>
  <si>
    <t>384</t>
  </si>
  <si>
    <t>59054153</t>
  </si>
  <si>
    <t>profil přechodový mezi kobercem a dlažbou, laminátovou nebo dřevěnou podlahou</t>
  </si>
  <si>
    <t>1676731201</t>
  </si>
  <si>
    <t>Poznámka k položce:_x000D_
Přesný typ, tvar a povrch. úprava dle projektanta.</t>
  </si>
  <si>
    <t>4,3*1,02 'Přepočtené koeficientem množství</t>
  </si>
  <si>
    <t>385</t>
  </si>
  <si>
    <t>998776101</t>
  </si>
  <si>
    <t>Přesun hmot pro podlahy povlakové stanovený z hmotnosti přesunovaného materiálu vodorovná dopravní vzdálenost do 50 m základní v objektech výšky do 6 m</t>
  </si>
  <si>
    <t>1994657123</t>
  </si>
  <si>
    <t>https://podminky.urs.cz/item/CS_URS_2025_01/998776101</t>
  </si>
  <si>
    <t>781</t>
  </si>
  <si>
    <t>Dokončovací práce - obklady</t>
  </si>
  <si>
    <t>386</t>
  </si>
  <si>
    <t>781121011</t>
  </si>
  <si>
    <t>Příprava podkladu před provedením obkladu nátěr penetrační na stěnu</t>
  </si>
  <si>
    <t>-570723821</t>
  </si>
  <si>
    <t>https://podminky.urs.cz/item/CS_URS_2025_01/781121011</t>
  </si>
  <si>
    <t>387</t>
  </si>
  <si>
    <t>781131112</t>
  </si>
  <si>
    <t>Izolace stěny pod obklad izolace nátěrem nebo stěrkou ve dvou vrstvách</t>
  </si>
  <si>
    <t>1345119879</t>
  </si>
  <si>
    <t>https://podminky.urs.cz/item/CS_URS_2025_01/781131112</t>
  </si>
  <si>
    <t>pozn.: přesný rozsah dle projektanta, předp. m1.03 a 1.05 - do v. 150 mm</t>
  </si>
  <si>
    <t>(10,49-0,8)*0,15</t>
  </si>
  <si>
    <t>"sprcha - do v. 2,0 m" (0,9+0,15)*2*2,0</t>
  </si>
  <si>
    <t>(10,19-4,08-0,8)*0,15</t>
  </si>
  <si>
    <t>388</t>
  </si>
  <si>
    <t>781131232</t>
  </si>
  <si>
    <t>Izolace stěny pod obklad izolace těsnícími izolačními pásy pro styčné nebo dilatační spáry</t>
  </si>
  <si>
    <t>-762292714</t>
  </si>
  <si>
    <t>https://podminky.urs.cz/item/CS_URS_2025_01/781131232</t>
  </si>
  <si>
    <t>pozn.: předběžná výměra</t>
  </si>
  <si>
    <t>0,15*4+2,0*3</t>
  </si>
  <si>
    <t>0,152</t>
  </si>
  <si>
    <t>389</t>
  </si>
  <si>
    <t>781131241</t>
  </si>
  <si>
    <t>Izolace stěny pod obklad izolace těsnícími izolačními pásy vnitřní kout</t>
  </si>
  <si>
    <t>330447355</t>
  </si>
  <si>
    <t>https://podminky.urs.cz/item/CS_URS_2025_01/781131241</t>
  </si>
  <si>
    <t>390</t>
  </si>
  <si>
    <t>781151031</t>
  </si>
  <si>
    <t>Příprava podkladu před provedením obkladu celoplošné vyrovnání podkladu stěrkou, tloušťky 3 mm</t>
  </si>
  <si>
    <t>377828392</t>
  </si>
  <si>
    <t>https://podminky.urs.cz/item/CS_URS_2025_01/781151031</t>
  </si>
  <si>
    <t>pozn.: užití dle potřeby</t>
  </si>
  <si>
    <t>391</t>
  </si>
  <si>
    <t>781472214</t>
  </si>
  <si>
    <t>Montáž keramických obkladů stěn lepených cementovým flexibilním lepidlem hladkých přes 4 do 6 ks/m2</t>
  </si>
  <si>
    <t>-872202553</t>
  </si>
  <si>
    <t>https://podminky.urs.cz/item/CS_URS_2025_01/781472214</t>
  </si>
  <si>
    <t>Poznámka k položce:_x000D_
Včetně spárování, silikonování a všech ostatních konstrukcí a prací jinde neuvedených (např. prostupy atp.). Upřesnění položky: včetně obložení ostění, nadpraží a parapetů.</t>
  </si>
  <si>
    <t>pozn.: včetně obložení ostění, nadpraží a parapetů</t>
  </si>
  <si>
    <t>10,49*2,23-0,8*2,1-0,6*0,68+(0,6*2+0,68*2)*0,34</t>
  </si>
  <si>
    <t>(10,19-4,08)*2,23-0,8*2,1-0,6*0,68+(0,6*2+0,68*2)*0,34</t>
  </si>
  <si>
    <t>392</t>
  </si>
  <si>
    <t>59761707</t>
  </si>
  <si>
    <t>obklad keramický nemrazuvzdorný povrch hladký/lesklý tl do 10mm přes 4 do 6ks/m2</t>
  </si>
  <si>
    <t>-781699671</t>
  </si>
  <si>
    <t>Poznámka k položce:_x000D_
Přesný typ dle projektanta. Ref. výrobek: Rako bílá lesklá, WAAVK000.1 - dodavatel je oprávněn nabídnout rovnocenné řešení.</t>
  </si>
  <si>
    <t>34,583*1,15 'Přepočtené koeficientem množství</t>
  </si>
  <si>
    <t>393</t>
  </si>
  <si>
    <t>781492211</t>
  </si>
  <si>
    <t>Obklad - dokončující práce montáž profilu lepeného flexibilním cementovým lepidlem rohového</t>
  </si>
  <si>
    <t>-2105460302</t>
  </si>
  <si>
    <t>https://podminky.urs.cz/item/CS_URS_2025_01/781492211</t>
  </si>
  <si>
    <t>rohy a hrany</t>
  </si>
  <si>
    <t>(2,23-1,2)*1+1,645+1,48+(0,6*2+0,68*2)</t>
  </si>
  <si>
    <t>2,23*2+2,775+(0,6*2+0,68*2)</t>
  </si>
  <si>
    <t>394</t>
  </si>
  <si>
    <t>19416005</t>
  </si>
  <si>
    <t>lišta ukončovací z eloxovaného hliníku 10mm</t>
  </si>
  <si>
    <t>-1335184223</t>
  </si>
  <si>
    <t>16,51*1,05 'Přepočtené koeficientem množství</t>
  </si>
  <si>
    <t>395</t>
  </si>
  <si>
    <t>998781101</t>
  </si>
  <si>
    <t>Přesun hmot pro obklady keramické stanovený z hmotnosti přesunovaného materiálu vodorovná dopravní vzdálenost do 50 m základní v objektech výšky do 6 m</t>
  </si>
  <si>
    <t>1250626135</t>
  </si>
  <si>
    <t>https://podminky.urs.cz/item/CS_URS_2025_01/998781101</t>
  </si>
  <si>
    <t>783</t>
  </si>
  <si>
    <t>Dokončovací práce - nátěry</t>
  </si>
  <si>
    <t>396</t>
  </si>
  <si>
    <t>783009211</t>
  </si>
  <si>
    <t>Dekorativní interiérový nátěr magnetický</t>
  </si>
  <si>
    <t>-880674452</t>
  </si>
  <si>
    <t>https://podminky.urs.cz/item/CS_URS_2025_01/783009211</t>
  </si>
  <si>
    <t>Poznámka k položce:_x000D_
Upřesnění položky: nátěr tabulovou barvou, vč. všech souvisejících konstrucí a prací._x000D_
Přesný popis dle tab. prvků interiéru - prvek 43.</t>
  </si>
  <si>
    <t>pozn.: vč. přípravy podkladu a všech ostatních souvisejících konstrukcí a prací (olepování atp.)</t>
  </si>
  <si>
    <t>celkem výměra: m1.02</t>
  </si>
  <si>
    <t>předp. tabulová barva 2x nátěr a magnetická 4x nátěr</t>
  </si>
  <si>
    <t>magnet*(2+4)</t>
  </si>
  <si>
    <t>397</t>
  </si>
  <si>
    <t>783201403</t>
  </si>
  <si>
    <t>Příprava podkladu tesařských konstrukcí před provedením nátěru oprášení</t>
  </si>
  <si>
    <t>-205791150</t>
  </si>
  <si>
    <t>https://podminky.urs.cz/item/CS_URS_2025_01/783201403</t>
  </si>
  <si>
    <t>včetně ostatní přípravy podkladu (dle dodavatele)</t>
  </si>
  <si>
    <t>viditelné prvky mezipatra (podhled), vč. podbití - koef. pro trámový strop 1,6</t>
  </si>
  <si>
    <t>P4*1,6</t>
  </si>
  <si>
    <t>398</t>
  </si>
  <si>
    <t>783218111</t>
  </si>
  <si>
    <t>Lazurovací nátěr tesařských konstrukcí dvojnásobný syntetický</t>
  </si>
  <si>
    <t>-1328343163</t>
  </si>
  <si>
    <t>https://podminky.urs.cz/item/CS_URS_2025_01/783218111</t>
  </si>
  <si>
    <t>Poznámka k položce:_x000D_
Přesný typ a odstín nátěru dle projektanta.</t>
  </si>
  <si>
    <t>399</t>
  </si>
  <si>
    <t>783301311</t>
  </si>
  <si>
    <t>Příprava podkladu zámečnických konstrukcí před provedením nátěru odmaštění odmašťovačem vodou ředitelným</t>
  </si>
  <si>
    <t>33262757</t>
  </si>
  <si>
    <t>https://podminky.urs.cz/item/CS_URS_2025_01/783301311</t>
  </si>
  <si>
    <t>překlady I120 a I140</t>
  </si>
  <si>
    <t>2,55*2*0,502</t>
  </si>
  <si>
    <t>0,8*2*3*0,439</t>
  </si>
  <si>
    <t>HEB nosník</t>
  </si>
  <si>
    <t>3,8*0,686</t>
  </si>
  <si>
    <t>sloupky J80/80/4</t>
  </si>
  <si>
    <t>2,454*4*0,32</t>
  </si>
  <si>
    <t>schodiště</t>
  </si>
  <si>
    <t>"schodnice" 0,94*2*2</t>
  </si>
  <si>
    <t>"PL" (0,27*4,385*2+0,1*0,2*5+0,2*0,2*4+0,25*0,2*2+0,25*0,25*1+0,25*0,129*1+0,1*0,2*2+0,2*0,37*1+0,1*0,02*1)*2</t>
  </si>
  <si>
    <t>"L" (0,08*4*0,15*2+0,0394*6,85*2)</t>
  </si>
  <si>
    <t>"zavětrovací kříž" 8,8*0,038</t>
  </si>
  <si>
    <t>5,2*0,5</t>
  </si>
  <si>
    <t>ostatní - dle výpisu prvků statika</t>
  </si>
  <si>
    <t>PL 8/150/240, 8/200/240, 8/160/240, 8/280/240</t>
  </si>
  <si>
    <t>(0,15*0,24*6+0,2*0,24*1+0,16*0,24*2+0,28*0,24*3)*2</t>
  </si>
  <si>
    <t>400</t>
  </si>
  <si>
    <t>783314203</t>
  </si>
  <si>
    <t>Základní antikorozní nátěr zámečnických konstrukcí jednonásobný syntetický samozákladující</t>
  </si>
  <si>
    <t>-110130820</t>
  </si>
  <si>
    <t>https://podminky.urs.cz/item/CS_URS_2025_01/783314203</t>
  </si>
  <si>
    <t>předp.: dvojnásobný</t>
  </si>
  <si>
    <t>2,55*2*0,502*2</t>
  </si>
  <si>
    <t>0,8*2*3*0,439*2</t>
  </si>
  <si>
    <t>3,8*0,686*2</t>
  </si>
  <si>
    <t>2,454*4*0,32*2</t>
  </si>
  <si>
    <t>"schodnice" 0,94*2*2*2</t>
  </si>
  <si>
    <t>"PL" (0,27*4,385*2+0,1*0,2*5+0,2*0,2*4+0,25*0,2*2+0,25*0,25*1+0,25*0,129+0,1*0,2*2+0,2*0,37*1+0,1*0,02*1)*2*2</t>
  </si>
  <si>
    <t>"L" (0,08*4*0,15*2+0,0394*6,85*2)*2</t>
  </si>
  <si>
    <t>"zavětrovací kříž" 8,8*0,038*2</t>
  </si>
  <si>
    <t>5,2*0,5*2</t>
  </si>
  <si>
    <t>(0,15*0,24*6+0,2*0,24*1+0,16*0,24*2+0,28*0,24*3)*2*2</t>
  </si>
  <si>
    <t>401</t>
  </si>
  <si>
    <t>783317105</t>
  </si>
  <si>
    <t>Krycí nátěr (email) zámečnických konstrukcí jednonásobný syntetický samozákladující</t>
  </si>
  <si>
    <t>712657376</t>
  </si>
  <si>
    <t>https://podminky.urs.cz/item/CS_URS_2025_01/783317105</t>
  </si>
  <si>
    <t>pozn.: odstín RAL dle vzorkování, pískovaný povrch</t>
  </si>
  <si>
    <t>pozn.: před. dvojnásobný</t>
  </si>
  <si>
    <t>402</t>
  </si>
  <si>
    <t>783826615</t>
  </si>
  <si>
    <t>Hydrofobizační nátěr omítek silikonový, transparentní, povrchů hladkých omítek hladkých, zrnitých tenkovrstvých nebo štukových stupně členitosti 1 a 2</t>
  </si>
  <si>
    <t>1872065185</t>
  </si>
  <si>
    <t>https://podminky.urs.cz/item/CS_URS_2025_01/783826615</t>
  </si>
  <si>
    <t>soklová část do v. cca 300 mm</t>
  </si>
  <si>
    <t>(32,185-4,9)*0,3</t>
  </si>
  <si>
    <t>784</t>
  </si>
  <si>
    <t>Dokončovací práce - malby a tapety</t>
  </si>
  <si>
    <t>403</t>
  </si>
  <si>
    <t>784111003</t>
  </si>
  <si>
    <t>Oprášení (ometení) podkladu v místnostech výšky přes 3,80 do 5,00 m</t>
  </si>
  <si>
    <t>-1651854860</t>
  </si>
  <si>
    <t>https://podminky.urs.cz/item/CS_URS_2025_01/784111003</t>
  </si>
  <si>
    <t>upřesnění položky: celkem plocha stěn s odečtem otvorů a obkladů, s přípočtem ostění</t>
  </si>
  <si>
    <t>stěny</t>
  </si>
  <si>
    <t>štuková+SDKQ3-magnet</t>
  </si>
  <si>
    <t>stropy</t>
  </si>
  <si>
    <t>pod magnetický nátěr</t>
  </si>
  <si>
    <t>404</t>
  </si>
  <si>
    <t>784181123</t>
  </si>
  <si>
    <t>Penetrace podkladu jednonásobná hloubková akrylátová bezbarvá v místnostech výšky přes 3,80 do 5,00 m</t>
  </si>
  <si>
    <t>-512624663</t>
  </si>
  <si>
    <t>https://podminky.urs.cz/item/CS_URS_2025_01/784181123</t>
  </si>
  <si>
    <t>Poznámka k položce:_x000D_
Přesný typ dle zvolené malby.</t>
  </si>
  <si>
    <t>405</t>
  </si>
  <si>
    <t>784211113</t>
  </si>
  <si>
    <t>Malby z malířských směsí oděruvzdorných za mokra dvojnásobné, bílé za mokra oděruvzdorné velmi dobře v místnostech výšky přes 3,80 do 5,00 m</t>
  </si>
  <si>
    <t>-567137648</t>
  </si>
  <si>
    <t>https://podminky.urs.cz/item/CS_URS_2025_01/784211113</t>
  </si>
  <si>
    <t>Poznámka k položce:_x000D_
Přesný typ malby dle projektanta.</t>
  </si>
  <si>
    <t>406</t>
  </si>
  <si>
    <t>784661601</t>
  </si>
  <si>
    <t>Dekorační techniky-imitace betonu v místnostech výšky do 3,80 m</t>
  </si>
  <si>
    <t>-783118810</t>
  </si>
  <si>
    <t>https://podminky.urs.cz/item/CS_URS_2025_01/784661601</t>
  </si>
  <si>
    <t>Poznámka k položce:_x000D_
Voděodolná, ref. výrobek Kabe Farben, Beton 2.11, KU-2-11 - dodavatel je oprávněn nabídnout rovnocenné řešení.</t>
  </si>
  <si>
    <t>pozn.: včetně přípravy podkladu (dle dodavatele)</t>
  </si>
  <si>
    <t>u kuchyňské linky (část)</t>
  </si>
  <si>
    <t>(2,15-0,6)*0,8+0,6*(0,8+0,2+0,2)</t>
  </si>
  <si>
    <t>betstěrka</t>
  </si>
  <si>
    <t>Práce a dodávky M</t>
  </si>
  <si>
    <t>21-M</t>
  </si>
  <si>
    <t>Elektromontáže</t>
  </si>
  <si>
    <t>407</t>
  </si>
  <si>
    <t>218190431</t>
  </si>
  <si>
    <t>Demontáž rozvaděčů vn bez odpojení vodičů vnitřních ostatních, hmotnosti do 400 kg</t>
  </si>
  <si>
    <t>1669581433</t>
  </si>
  <si>
    <t>https://podminky.urs.cz/item/CS_URS_2025_01/218190431</t>
  </si>
  <si>
    <t>Poznámka k položce:_x000D_
Upřesnění položky: vybourání elektro skříní na fasádě, včetně všech souvisejících konstrukcí a prací jinde neuvedených.</t>
  </si>
  <si>
    <t>02 - Prvky interiéru</t>
  </si>
  <si>
    <t>D1 - Prvky interiéru</t>
  </si>
  <si>
    <t>D1</t>
  </si>
  <si>
    <t>Pol51</t>
  </si>
  <si>
    <t>01-Vestavná skříň pod schodištěm</t>
  </si>
  <si>
    <t>ks</t>
  </si>
  <si>
    <t>Poznámka k položce:_x000D_
Přesný popis dle tab. prvků interiéru - prvek 01.</t>
  </si>
  <si>
    <t>Pol46</t>
  </si>
  <si>
    <t>02-Skříň na lůžkoviny</t>
  </si>
  <si>
    <t>Poznámka k položce:_x000D_
Přesný popis dle tab. prvků interiéru - prvek 02.</t>
  </si>
  <si>
    <t>Pol47</t>
  </si>
  <si>
    <t>03-Skříň na pomůcky s vysouvacími boxy</t>
  </si>
  <si>
    <t>Poznámka k položce:_x000D_
Přesný popis dle tab. prvků interiéru - prvek 03.</t>
  </si>
  <si>
    <t>Pol48</t>
  </si>
  <si>
    <t>04-Skříň na hračky s pojízdnými mobilními zásobníky</t>
  </si>
  <si>
    <t>Poznámka k položce:_x000D_
Přesný popis dle tab. prvků interiéru - prvek 04.</t>
  </si>
  <si>
    <t>Pol49</t>
  </si>
  <si>
    <t>05-Šatní skříň s kójemi a věšáky</t>
  </si>
  <si>
    <t>Poznámka k položce:_x000D_
Přesný popis dle tab. prvků interiéru - prvek 05.</t>
  </si>
  <si>
    <t>Pol52</t>
  </si>
  <si>
    <t>06-Kuchyňská linka</t>
  </si>
  <si>
    <t>Poznámka k položce:_x000D_
Přesný popis dle tab. prvků interiéru - prvek 06.</t>
  </si>
  <si>
    <t>Pol53</t>
  </si>
  <si>
    <t>06-1-Vestavná mikrovlnná trouba</t>
  </si>
  <si>
    <t>Poznámka k položce:_x000D_
Přesný popis dle tab. prvků interiéru - prvek 06a.</t>
  </si>
  <si>
    <t>Pol54</t>
  </si>
  <si>
    <t>06-2-Vestavná lednice bez mrazáku - nízká</t>
  </si>
  <si>
    <t>Poznámka k položce:_x000D_
Přesný popis dle tab. prvků interiéru - prvek 06b.</t>
  </si>
  <si>
    <t>Pol55</t>
  </si>
  <si>
    <t>06-3-Vestavná myčka</t>
  </si>
  <si>
    <t>Poznámka k položce:_x000D_
Přesný popis dle tab. prvků interiéru - prvek 06c.</t>
  </si>
  <si>
    <t>Pol56</t>
  </si>
  <si>
    <t>06-4-Dvoudřez</t>
  </si>
  <si>
    <t>Poznámka k položce:_x000D_
Přesný popis dle tab. prvků interiéru - prvek 06d.</t>
  </si>
  <si>
    <t>Pol57</t>
  </si>
  <si>
    <t>06-5-Baterie</t>
  </si>
  <si>
    <t>Poznámka k položce:_x000D_
Přesný popis dle tab. prvků interiéru - prvek 06e.</t>
  </si>
  <si>
    <t>Pol58</t>
  </si>
  <si>
    <t>06-6-Ohřívací lázeň</t>
  </si>
  <si>
    <t>Poznámka k položce:_x000D_
Přesný popis dle tab. prvků interiéru - prvek 06f.</t>
  </si>
  <si>
    <t>Pol60</t>
  </si>
  <si>
    <t>07-Vestavná kancelářská skříň s pracovním stolem</t>
  </si>
  <si>
    <t>Poznámka k položce:_x000D_
Přesný popis dle tab. prvků interiéru - prvek 07.</t>
  </si>
  <si>
    <t>Pol59</t>
  </si>
  <si>
    <t>08-Vestavná šatní skříň</t>
  </si>
  <si>
    <t>Poznámka k položce:_x000D_
Přesný popis dle tab. prvků interiéru - prvek 08.</t>
  </si>
  <si>
    <t>Pol44</t>
  </si>
  <si>
    <t>09-Dětská židlička</t>
  </si>
  <si>
    <t>Poznámka k položce:_x000D_
Přesný popis dle tab. prvků interiéru - prvek 09.</t>
  </si>
  <si>
    <t>Pol45</t>
  </si>
  <si>
    <t>10-Dětské stoly</t>
  </si>
  <si>
    <t>Poznámka k položce:_x000D_
Přesný popis dle tab. prvků interiéru - prvek 10.</t>
  </si>
  <si>
    <t>Pol64</t>
  </si>
  <si>
    <t>15-Třímístná pohovka</t>
  </si>
  <si>
    <t>Poznámka k položce:_x000D_
Přesný popis dle tab. prvků interiéru - prvek 15.</t>
  </si>
  <si>
    <t>Pol94</t>
  </si>
  <si>
    <t>19-Háček na ručník</t>
  </si>
  <si>
    <t>Poznámka k položce:_x000D_
Přesný popis dle tab. prvků interiéru - prvek 19.</t>
  </si>
  <si>
    <t>Pol70</t>
  </si>
  <si>
    <t>20-Dávkovač tekutého mýdla</t>
  </si>
  <si>
    <t>Poznámka k položce:_x000D_
Přesný popis dle tab. prvků interiéru - prvek 20.</t>
  </si>
  <si>
    <t>Pol72</t>
  </si>
  <si>
    <t>21-Držák toaletního papíru</t>
  </si>
  <si>
    <t>Poznámka k položce:_x000D_
Přesný popis dle tab. prvků interiéru - prvek 21.</t>
  </si>
  <si>
    <t>Pol71</t>
  </si>
  <si>
    <t>22-Volně stojící stojan na toaletní papír</t>
  </si>
  <si>
    <t>Poznámka k položce:_x000D_
Přesný popis dle tab. prvků interiéru - prvek 22.</t>
  </si>
  <si>
    <t>Pol73</t>
  </si>
  <si>
    <t>23-Zabudované zrcadlo 40 x 140 cm</t>
  </si>
  <si>
    <t>Poznámka k položce:_x000D_
Přesný popis dle tab. prvků interiéru - prvek 23.</t>
  </si>
  <si>
    <t>Pol74</t>
  </si>
  <si>
    <t>24-Zabudované zrcadlo 80 x 50 cm</t>
  </si>
  <si>
    <t>Poznámka k položce:_x000D_
Přesný popis dle tab. prvků interiéru - prvek 24.</t>
  </si>
  <si>
    <t>Pol95</t>
  </si>
  <si>
    <t>25-1-Rolovací screenová roleta - 3,1 x 2,2 m</t>
  </si>
  <si>
    <t>Poznámka k položce:_x000D_
Přesný popis dle tab. prvků interiéru - prvek 25a.</t>
  </si>
  <si>
    <t>Pol96</t>
  </si>
  <si>
    <t>25-2-Rolovací screenová roleta - 3,1 x 1,6 m</t>
  </si>
  <si>
    <t>Poznámka k položce:_x000D_
Přesný popis dle tab. prvků interiéru - prvek 25b.</t>
  </si>
  <si>
    <t>Pol97</t>
  </si>
  <si>
    <t>25-3-Rolovací screenová roleta - 1,3 x 1,5 m</t>
  </si>
  <si>
    <t>Poznámka k položce:_x000D_
Přesný popis dle tab. prvků interiéru - prvek 25c.</t>
  </si>
  <si>
    <t>Pol98</t>
  </si>
  <si>
    <t>25-4-Rolovací screenová roleta - 2,2 x 1,8 m</t>
  </si>
  <si>
    <t>Poznámka k položce:_x000D_
Přesný popis dle tab. prvků interiéru - prvek 25d.</t>
  </si>
  <si>
    <t>Pol99</t>
  </si>
  <si>
    <t>25-5-Rolovací screenová roleta - 2,5 x 1,4 m</t>
  </si>
  <si>
    <t>Poznámka k položce:_x000D_
Přesný popis dle tab. prvků interiéru - prvek 25e.</t>
  </si>
  <si>
    <t>Pol100</t>
  </si>
  <si>
    <t>27-Stropní držák na projektor</t>
  </si>
  <si>
    <t>Poznámka k položce:_x000D_
Přesný popis dle tab. prvků interiéru - prvek 27.</t>
  </si>
  <si>
    <t>Pol102</t>
  </si>
  <si>
    <t>29-Poštovní schánka</t>
  </si>
  <si>
    <t>Poznámka k položce:_x000D_
Přesný popis dle tab. prvků interiéru - prvek 29.</t>
  </si>
  <si>
    <t>Pol103</t>
  </si>
  <si>
    <t>30-Intercom (přístroje, vč. kabeláže a všech přípomocí)</t>
  </si>
  <si>
    <t>Poznámka k položce:_x000D_
Vč. výrobní dokumentace a všech souvisejících konstrukcí a prací jinde neuvedených._x000D_
Přesný popis dle tab. prvků interiéru - prvek 30.</t>
  </si>
  <si>
    <t>Pol104</t>
  </si>
  <si>
    <t>31-Stojan na kolo vč. základu</t>
  </si>
  <si>
    <t>Poznámka k položce:_x000D_
Přesný popis dle tab. prvků interiéru - prvek 31.</t>
  </si>
  <si>
    <t>Pol105</t>
  </si>
  <si>
    <t>A1 - přisazené bodové svítidlo</t>
  </si>
  <si>
    <t>Poznámka k položce:_x000D_
Přesný popis dle tab. prvků interiéru.</t>
  </si>
  <si>
    <t>Pol106</t>
  </si>
  <si>
    <t>A2 - přisazené bodové svítidlo</t>
  </si>
  <si>
    <t>Pol107</t>
  </si>
  <si>
    <t>A2a - přisazené stropní čidlo pohybu</t>
  </si>
  <si>
    <t>Pol108</t>
  </si>
  <si>
    <t>N4A - přisazené nouzové osvětlení antipanické</t>
  </si>
  <si>
    <t>Pol109</t>
  </si>
  <si>
    <t>N1D - přisazené nouzové osvětlení</t>
  </si>
  <si>
    <t>Pol110</t>
  </si>
  <si>
    <t>B1 - zavěšené kruhové svítidlo</t>
  </si>
  <si>
    <t>Pol111</t>
  </si>
  <si>
    <t>SCHPD - bezpečnostní tabulka schodiště</t>
  </si>
  <si>
    <t>Pol112</t>
  </si>
  <si>
    <t>A3 - přisazené kruhové svítidlo</t>
  </si>
  <si>
    <t>Pol113</t>
  </si>
  <si>
    <t>N3A - přisazené nouzové osvětlení</t>
  </si>
  <si>
    <t>Pol114</t>
  </si>
  <si>
    <t>C1 - nástěnné venkovní svítidlo</t>
  </si>
  <si>
    <t>03 - Profese</t>
  </si>
  <si>
    <t>Soupis:</t>
  </si>
  <si>
    <t>UT - Vytápění</t>
  </si>
  <si>
    <t>D1 - Vytápění</t>
  </si>
  <si>
    <t xml:space="preserve">    D2 - Zdroj tepla, D+M</t>
  </si>
  <si>
    <t xml:space="preserve">    D3 - Podlahové vytápění, D+M</t>
  </si>
  <si>
    <t xml:space="preserve">    D4 - Ostatní</t>
  </si>
  <si>
    <t>D2</t>
  </si>
  <si>
    <t>Zdroj tepla, D+M</t>
  </si>
  <si>
    <t>Pol1</t>
  </si>
  <si>
    <t>Závěsný kondenzační kotel 24kW, výkon 24 pro vytápění, 30kW pro ohřev TV. , ekvitermní regulátor s venkovním čidlem umístěný na stěně v místnosti 1.02.Vestavěný zásobník pro ohřev vody o objemu 48l.</t>
  </si>
  <si>
    <t>Poznámka k položce:_x000D_
Dodavatel je oprávněn nabídnout rovnocenné řešení.</t>
  </si>
  <si>
    <t>Pol2</t>
  </si>
  <si>
    <t>Typový komínový systém od výrobce kotle, Cx33, Komín koaxiální 80/125 zakončený koaxiální komínoovu hlavicí 80/125, vč. revizního kusu</t>
  </si>
  <si>
    <t>Pol3</t>
  </si>
  <si>
    <t>Prostup střešním pláštěm pro komínové těleso vč. zaizolování</t>
  </si>
  <si>
    <t>Pol31</t>
  </si>
  <si>
    <t>Jádrové vrtání o průměru 150mm</t>
  </si>
  <si>
    <t>53406870</t>
  </si>
  <si>
    <t>Pol4</t>
  </si>
  <si>
    <t>Expanzní nádoba 3l/10 bar pro pitnou vodu</t>
  </si>
  <si>
    <t>Pol6</t>
  </si>
  <si>
    <t>Flowjet 3/4 s vypouštěním</t>
  </si>
  <si>
    <t>Pol7</t>
  </si>
  <si>
    <t>Kohout kulový závitový DN25 1"</t>
  </si>
  <si>
    <t>Pol8</t>
  </si>
  <si>
    <t>F 1"</t>
  </si>
  <si>
    <t>Pol9</t>
  </si>
  <si>
    <t>Vypouštěcí KKV 1/2"</t>
  </si>
  <si>
    <t>Pol10</t>
  </si>
  <si>
    <t>Manometr</t>
  </si>
  <si>
    <t>Pol11</t>
  </si>
  <si>
    <t>Teploměr</t>
  </si>
  <si>
    <t>Pol32</t>
  </si>
  <si>
    <t>Prokabelování a zprovoznění kotle</t>
  </si>
  <si>
    <t>988515782</t>
  </si>
  <si>
    <t>Pol12</t>
  </si>
  <si>
    <t>Alpex 32x3,0vč. izolace dle vyhl. 193/2007 Sb.</t>
  </si>
  <si>
    <t>bm</t>
  </si>
  <si>
    <t>D3</t>
  </si>
  <si>
    <t>Podlahové vytápění, D+M</t>
  </si>
  <si>
    <t>Pol13</t>
  </si>
  <si>
    <t>Trubka PExa 17x2,0 ( 500 m )</t>
  </si>
  <si>
    <t>Pol14</t>
  </si>
  <si>
    <t>Systémová deska podlahového vytápění tl. 50mm</t>
  </si>
  <si>
    <t>Pol15</t>
  </si>
  <si>
    <t>Rozdělovač podlahového vytápění s průtokoměry (vnější závit) 8</t>
  </si>
  <si>
    <t>Pol16</t>
  </si>
  <si>
    <t xml:space="preserve">Ochranná trubka pro trubku 16x2,0/17x2,0 (50 m) </t>
  </si>
  <si>
    <t>Pol17</t>
  </si>
  <si>
    <t>Skříňka rozdělovače š. 750</t>
  </si>
  <si>
    <t>Pol18</t>
  </si>
  <si>
    <t>Okrajová dilatační páska PE s fólií 8/150mm ( 100 m )</t>
  </si>
  <si>
    <t>Pol19</t>
  </si>
  <si>
    <t>Plastifikátor P ( 10 kg )</t>
  </si>
  <si>
    <t>Pol20</t>
  </si>
  <si>
    <t>Spojovací pás 0,04 ks na m2 desky</t>
  </si>
  <si>
    <t>Pol21</t>
  </si>
  <si>
    <t>Ukončovací pás 0,18 ks na m2 desky</t>
  </si>
  <si>
    <t>Pol22</t>
  </si>
  <si>
    <t>Upevňovací skoba</t>
  </si>
  <si>
    <t>Pol23</t>
  </si>
  <si>
    <t>Fixační oblouk 90°, 17</t>
  </si>
  <si>
    <t>Pol24</t>
  </si>
  <si>
    <t>Svěrné šroubení 17 x 2,0</t>
  </si>
  <si>
    <t>Pol25</t>
  </si>
  <si>
    <t>Sada kohoutů přímých pro HKV-D nerez G1 IG-NPT 1"</t>
  </si>
  <si>
    <t>D4</t>
  </si>
  <si>
    <t>Ostatní</t>
  </si>
  <si>
    <t>Pol26</t>
  </si>
  <si>
    <t>Doprava materiálu</t>
  </si>
  <si>
    <t>Pol27</t>
  </si>
  <si>
    <t>Montážní a těsnící materiál</t>
  </si>
  <si>
    <t>Pol28</t>
  </si>
  <si>
    <t>Revize expanzních zařízení</t>
  </si>
  <si>
    <t>Pol29</t>
  </si>
  <si>
    <t>Projekt skutečného provedení</t>
  </si>
  <si>
    <t>Pol30</t>
  </si>
  <si>
    <t>Stavební přípomoce pro vytápění, vč. manipulace, odvozu a likvidace suti; ostatní konstrukce a práce jinde neuvedené</t>
  </si>
  <si>
    <t>VZT - Vzduchotechnika</t>
  </si>
  <si>
    <t>D1 - Vzuchotechnika</t>
  </si>
  <si>
    <t xml:space="preserve">    D2 - Větrání sociálních zařízení</t>
  </si>
  <si>
    <t xml:space="preserve">    D3 - Ostatní</t>
  </si>
  <si>
    <t>Vzuchotechnika</t>
  </si>
  <si>
    <t>Větrání sociálních zařízení</t>
  </si>
  <si>
    <t>Pol50</t>
  </si>
  <si>
    <t>Kruhové potrubí SPIRO pozinkované. Včetně tvarovek, propojek, upevňovacího materiálu (závěsy, úchyty, pomocné konstrukce) a těsnění, o průměru 125 mm</t>
  </si>
  <si>
    <t>Pol66</t>
  </si>
  <si>
    <t>Kruhové potrubí SPIRO pozinkované. Včetně tvarovek, propojek, upevňovacího materiálu (závěsy, úchyty, pomocné konstrukce) a těsnění, o průměru 150 mm</t>
  </si>
  <si>
    <t>Pol69</t>
  </si>
  <si>
    <t>Jádrové vrtání do průměru 150mm</t>
  </si>
  <si>
    <t>Pol75</t>
  </si>
  <si>
    <t>Jádrové vrtání do průměru 200mm</t>
  </si>
  <si>
    <t>Pol76</t>
  </si>
  <si>
    <t>Autonomní inteligentní axiální ventilátor pro odsávání koupelen. Ventilátory s průtoky vzduchu do 235 m3/h pro připojení na kruhové potrubí o průměrech 100, 125 a 150 mm. Zadní vývod 90 m3/hod, el=0,07 kW/230V</t>
  </si>
  <si>
    <t>Pol77</t>
  </si>
  <si>
    <t>Autonomní inteligentní axiální ventilátor pro odsávání koupelen. Ventilátory s průtoky vzduchu do 235 m3/h pro připojení na kruhové potrubí o průměrech 100, 125 a 150 mm. Zadní vývod 150 m3/hod, Pel=1,1 kW/230V</t>
  </si>
  <si>
    <t>Pol78</t>
  </si>
  <si>
    <t>Kruhová protidešťová žaluzie kovová, RAL dle fasády 150x150</t>
  </si>
  <si>
    <t>Pol79</t>
  </si>
  <si>
    <t>Zpětná klapka těsná KZK125mm</t>
  </si>
  <si>
    <t>Pol81</t>
  </si>
  <si>
    <t>Zpětná klapka těsná KZK150mm</t>
  </si>
  <si>
    <t>Pol38</t>
  </si>
  <si>
    <t>Izolace vzduchotechnického potrubí tl. 10mm</t>
  </si>
  <si>
    <t>Pol82</t>
  </si>
  <si>
    <t>Čidlo kvality vzduchu (VOC, CO2)</t>
  </si>
  <si>
    <t>Pol83</t>
  </si>
  <si>
    <t>Montáž vzduchotechnického zařízení a rozvodů</t>
  </si>
  <si>
    <t>Pol84</t>
  </si>
  <si>
    <t>Pol85</t>
  </si>
  <si>
    <t>Stavební přípomoce pro vzduchotechniku, vč. manipulace, odvozu a likvidace suti; ostatní konstrukce a práce jinde neuvedené</t>
  </si>
  <si>
    <t>EL - Elektroinstalace</t>
  </si>
  <si>
    <t>D1 - ELEKTROINSTALACE SILNOPROUD - ESL</t>
  </si>
  <si>
    <t xml:space="preserve">    D2 - A - MATERIÁL</t>
  </si>
  <si>
    <t xml:space="preserve">      1 - Přístroje - spínače, zásuvky, ovladače </t>
  </si>
  <si>
    <t xml:space="preserve">      2 - Přístroje - ostatní</t>
  </si>
  <si>
    <t xml:space="preserve">      3 - Montážní materiál - trubky</t>
  </si>
  <si>
    <t xml:space="preserve">      4 - Kabelové kanály, žlaby, krabice</t>
  </si>
  <si>
    <t xml:space="preserve">      5 - Montážní materiál</t>
  </si>
  <si>
    <t xml:space="preserve">      6 - Montážní materiál - rámečky</t>
  </si>
  <si>
    <t xml:space="preserve">      7 - Jímací soustava, zemnící soustava</t>
  </si>
  <si>
    <t xml:space="preserve">      8 - Zemnící soustava</t>
  </si>
  <si>
    <t xml:space="preserve">      9 - Osvětlení</t>
  </si>
  <si>
    <t xml:space="preserve">      10 - Kabely a vodiče</t>
  </si>
  <si>
    <t xml:space="preserve">      11 - Rozváděče </t>
  </si>
  <si>
    <t xml:space="preserve">        D3 - HDS</t>
  </si>
  <si>
    <t xml:space="preserve">        D4 - Elektroměrový rozváděč RE1  </t>
  </si>
  <si>
    <t xml:space="preserve">        D5 - Rozváděč RP1</t>
  </si>
  <si>
    <t xml:space="preserve">    D6 - B - STAVEBNÍ A ZEMNÍ PRÁCE</t>
  </si>
  <si>
    <t xml:space="preserve">      D7 - Stavební práce - výseky, kapsy, rýhy</t>
  </si>
  <si>
    <t xml:space="preserve">    D8 - C - MONTÁŽNÍ PRÁCE</t>
  </si>
  <si>
    <t xml:space="preserve">      D9 - Montážní a instalační práce</t>
  </si>
  <si>
    <t>D10 - ELEKTROINSTALACE SLABOPROUD - ESL</t>
  </si>
  <si>
    <t xml:space="preserve">    D11 - D - STRUKTUROVANÁ KABELÁŽ /data, telefony/, HDMI</t>
  </si>
  <si>
    <t xml:space="preserve">      D12 - Datový rozváděč /pasivní prvky/</t>
  </si>
  <si>
    <t xml:space="preserve">      D13 - Přístroje - zásuvky ESL</t>
  </si>
  <si>
    <t xml:space="preserve">      D14 - Montážní materiál - svorky, trubky</t>
  </si>
  <si>
    <t xml:space="preserve">      D15 - Kabely  -  ESL</t>
  </si>
  <si>
    <t xml:space="preserve">      D16 - Montážní a instalační práce</t>
  </si>
  <si>
    <t xml:space="preserve">    D17 - F - STA</t>
  </si>
  <si>
    <t>ELEKTROINSTALACE SILNOPROUD - ESL</t>
  </si>
  <si>
    <t>A - MATERIÁL</t>
  </si>
  <si>
    <t xml:space="preserve">Přístroje - spínače, zásuvky, ovladače </t>
  </si>
  <si>
    <t>Zásuvka jednoduchá 230V/50Hz - 16A, 2P+T,</t>
  </si>
  <si>
    <t>Zásuvka jednoduchá na povrch 230V/50Hz - 16A, 2P+T, IP44</t>
  </si>
  <si>
    <t>Zásuvka dvojitá 230V/50Hz - 16A, 2x 2P+T,</t>
  </si>
  <si>
    <t>Spínač jednopólový ř.1, 230V/50Hz, 10A</t>
  </si>
  <si>
    <t>Spínač střídavý ř.6, 230V/50Hz, 10A</t>
  </si>
  <si>
    <t>Stmívač výkonový DALI</t>
  </si>
  <si>
    <t>Spínač tlačítkový ř.1/0, 230V/50Hz, 10A</t>
  </si>
  <si>
    <t>Automatický spínač pohybu, 230V, 360st., relé</t>
  </si>
  <si>
    <t>Žaluziový spínač 230V, 10A</t>
  </si>
  <si>
    <t>Přístroje - ostatní</t>
  </si>
  <si>
    <t>1.1</t>
  </si>
  <si>
    <t>Doběhové relé DT-4 (VZT)</t>
  </si>
  <si>
    <t>2.1</t>
  </si>
  <si>
    <t>Čidlo CO2</t>
  </si>
  <si>
    <t>3.1</t>
  </si>
  <si>
    <t>Autonomní hlásič požáru</t>
  </si>
  <si>
    <t>4.1</t>
  </si>
  <si>
    <t>Ekvipotenciální svorkovnice K12</t>
  </si>
  <si>
    <t>Montážní materiál - trubky</t>
  </si>
  <si>
    <t>1.2</t>
  </si>
  <si>
    <t>Instalační ohebná PVC trubka DN 32, hodnota zatížení 320N/5cm,-25stC +60stC</t>
  </si>
  <si>
    <t>Poznámka k položce:_x000D_
Instalační PVC trubky ohebné.</t>
  </si>
  <si>
    <t>2.2</t>
  </si>
  <si>
    <t>Instalační ohebná PVC trubka DN 20, hodnota zatížení 320N/5cm,-25stC +60stC</t>
  </si>
  <si>
    <t>3.2</t>
  </si>
  <si>
    <t>Instalační ohebná PVC trubka DN 16, hodnota zatížení 320N/5cm,-25stC +60stC</t>
  </si>
  <si>
    <t>4.2</t>
  </si>
  <si>
    <t>Příslušenství pro PVC trubky (tvarovky, koncové díly, PVC spojky)</t>
  </si>
  <si>
    <t>Kabelové kanály, žlaby, krabice</t>
  </si>
  <si>
    <t>1.3</t>
  </si>
  <si>
    <t>PVC lišta 80/40, vč. víka, montážní materiál, tvarovky</t>
  </si>
  <si>
    <t>2.3</t>
  </si>
  <si>
    <t>PVC lišta 20/20, vč. víka, montážní materiál, tvarovky</t>
  </si>
  <si>
    <t>3.3</t>
  </si>
  <si>
    <t>Příslušenství pro PVC lišty</t>
  </si>
  <si>
    <t>4.3</t>
  </si>
  <si>
    <t>Montážní a instalační materiál</t>
  </si>
  <si>
    <t>Montážní materiál</t>
  </si>
  <si>
    <t>1.4</t>
  </si>
  <si>
    <t>Instalační přístrojová krabice KP67/3</t>
  </si>
  <si>
    <t>Poznámka k položce:_x000D_
Krabice pod omítku.</t>
  </si>
  <si>
    <t>2.4</t>
  </si>
  <si>
    <t>Instalační přístrojová krabice KP64/2</t>
  </si>
  <si>
    <t>3.4</t>
  </si>
  <si>
    <t>Instalační přístrojová krabice KP64/3</t>
  </si>
  <si>
    <t>4.4</t>
  </si>
  <si>
    <t>Instalační přístrojová krabice KP64/4</t>
  </si>
  <si>
    <t>5.1</t>
  </si>
  <si>
    <t>Instalační přístrojová krabice KPR68 73x66 hluboká</t>
  </si>
  <si>
    <t>6.1</t>
  </si>
  <si>
    <t>Univerzální rozvodná inst. krabice prům. 73x30, vč. víčka, násuvné svorky</t>
  </si>
  <si>
    <t>7.1</t>
  </si>
  <si>
    <t>Instalační krabice 105x105x55, IP55</t>
  </si>
  <si>
    <t>8.1</t>
  </si>
  <si>
    <t>Svorkovnice pětipólová s krytem, IP44</t>
  </si>
  <si>
    <t>9.1</t>
  </si>
  <si>
    <t>Instalační krabice KO125E</t>
  </si>
  <si>
    <t>Montážní materiál - rámečky</t>
  </si>
  <si>
    <t>1.5</t>
  </si>
  <si>
    <t>Instalační ráměček jednoduchý</t>
  </si>
  <si>
    <t>2.5</t>
  </si>
  <si>
    <t>Instalační dvojrámeček</t>
  </si>
  <si>
    <t>3.5</t>
  </si>
  <si>
    <t>Instalační trojrámeček</t>
  </si>
  <si>
    <t>4.5</t>
  </si>
  <si>
    <t>Instalační čtyřrámeček</t>
  </si>
  <si>
    <t>5.2</t>
  </si>
  <si>
    <t>Montážní a instalační materiál (hmoždinky, šroubky, příchytky, sádra, atd.)</t>
  </si>
  <si>
    <t>Jímací soustava, zemnící soustava</t>
  </si>
  <si>
    <t>1.6</t>
  </si>
  <si>
    <t>Drát AlMgSi pr. 8mm 1kg=7,41m /77m/</t>
  </si>
  <si>
    <t>2.6</t>
  </si>
  <si>
    <t>Svorka spojovací SS</t>
  </si>
  <si>
    <t>3.6</t>
  </si>
  <si>
    <t>Svorka křížová SK</t>
  </si>
  <si>
    <t>4.6</t>
  </si>
  <si>
    <t>Svorka křížová SO</t>
  </si>
  <si>
    <t>5.3</t>
  </si>
  <si>
    <t>Svorka zkušební SZ</t>
  </si>
  <si>
    <t>6.2</t>
  </si>
  <si>
    <t>Číselný štítek</t>
  </si>
  <si>
    <t>7.2</t>
  </si>
  <si>
    <t>Ochranný úhelník</t>
  </si>
  <si>
    <t>8.2</t>
  </si>
  <si>
    <t>Podpěra vedení PV01</t>
  </si>
  <si>
    <t>9.2</t>
  </si>
  <si>
    <t>Podpěra vedení PV21</t>
  </si>
  <si>
    <t>Jímací tyč JT 1,0, vč. svorky</t>
  </si>
  <si>
    <t>Jímací tyč JT 2,0, vč. podstavce, svorky</t>
  </si>
  <si>
    <t>11.1</t>
  </si>
  <si>
    <t>Zemnící soustava</t>
  </si>
  <si>
    <t>1.7</t>
  </si>
  <si>
    <t>Pásek FeZn 30x4, vč. podpěr</t>
  </si>
  <si>
    <t>2.7</t>
  </si>
  <si>
    <t>Drát FeZn pr.10mm 1kg=1,6m /24m/</t>
  </si>
  <si>
    <t>3.7</t>
  </si>
  <si>
    <t>Svorka Sr3b</t>
  </si>
  <si>
    <t>4.7</t>
  </si>
  <si>
    <t>Svorka Sr2b</t>
  </si>
  <si>
    <t>5.4</t>
  </si>
  <si>
    <t>Hlavní ochranná přípojnice vstup-1x třmen 10-95mm,</t>
  </si>
  <si>
    <t>6.3</t>
  </si>
  <si>
    <t>Osvětlení</t>
  </si>
  <si>
    <t>1.8</t>
  </si>
  <si>
    <t>Svítidlo A1 - součást projektu interiéru</t>
  </si>
  <si>
    <t>Poznámka k položce:_x000D_
Svítidla budou vybrána a upřesněna investorem, architektem. Před objednáním budou svítidla odsouhlasena na základě dodavatelem předložené knihy svítidel na základě které bude proveden světelně technický výpočet. Svítidla budou vč. světelných zdrojů, mont. materiálu - úchyty, závěsy, atd. Typy svítidel - viz výkresy Půdorys - OSV. Položku neoceňovat - součást výkazu interiéru.</t>
  </si>
  <si>
    <t>2.8</t>
  </si>
  <si>
    <t>Svítidlo A2 - součást projektu interiéru</t>
  </si>
  <si>
    <t>3.8</t>
  </si>
  <si>
    <t>Svítidlo A3 - součást projektu interiéru</t>
  </si>
  <si>
    <t>4.8</t>
  </si>
  <si>
    <t>Svítidlo B1 - součást projektu interiéru</t>
  </si>
  <si>
    <t>5.5</t>
  </si>
  <si>
    <t>Nástěnné svítidlo G1, IP44 - součást projektu interiéru</t>
  </si>
  <si>
    <t>6.4</t>
  </si>
  <si>
    <t>MDZ - montážní deska do zateplení tl. 50-200mm, pro montáž svítidel, 120x120x200mm, PP, -25až+60°C</t>
  </si>
  <si>
    <t>Poznámka k položce:_x000D_
Svítidla budou vybrána a upřesněna investorem, architektem. Před objednáním budou svítidla odsouhlasena na základě dodavatelem předložené knihy svítidel na základě které bude proveden světelně technický výpočet. Svítidla budou vč. světelných zdrojů, mont. materiálu - úchyty, závěsy, atd. Typy svítidel - viz výkresy Půdorys - OSV.</t>
  </si>
  <si>
    <t>7.3</t>
  </si>
  <si>
    <t>NO svítidlo N1D - součást projektu interiéru</t>
  </si>
  <si>
    <t>8.3</t>
  </si>
  <si>
    <t>NO svítidlo N3A - součást projektu interiéru</t>
  </si>
  <si>
    <t>9.3</t>
  </si>
  <si>
    <t>NO svítidlo N4A - součást projektu interiéru</t>
  </si>
  <si>
    <t>10.1</t>
  </si>
  <si>
    <t>NO svítidlo SCHPD - součást projektu interiéru</t>
  </si>
  <si>
    <t>11.2</t>
  </si>
  <si>
    <t>Světelně technický výpočet</t>
  </si>
  <si>
    <t>Kabely a vodiče</t>
  </si>
  <si>
    <t>1.9</t>
  </si>
  <si>
    <t>Kabel CYKY-J 4x16</t>
  </si>
  <si>
    <t>2.9</t>
  </si>
  <si>
    <t>Kabel CYKY-J 4x10</t>
  </si>
  <si>
    <t>3.9</t>
  </si>
  <si>
    <t>Kabel CYKY-J 3x2,5</t>
  </si>
  <si>
    <t>4.9</t>
  </si>
  <si>
    <t>Kabel CYKY-J 5x1,5</t>
  </si>
  <si>
    <t>5.6</t>
  </si>
  <si>
    <t>Kabel CYKY-J 3x1,5</t>
  </si>
  <si>
    <t>6.5</t>
  </si>
  <si>
    <t>Kabel CYKY-O 3x1,5</t>
  </si>
  <si>
    <t>7.4</t>
  </si>
  <si>
    <t>Kabel CYKY-O 2x1,5</t>
  </si>
  <si>
    <t>8.4</t>
  </si>
  <si>
    <t>Kabel CYKY-O 4x1,5</t>
  </si>
  <si>
    <t>9.4</t>
  </si>
  <si>
    <t>Kabel CYKY-J 4x1,5</t>
  </si>
  <si>
    <t>10.2</t>
  </si>
  <si>
    <t>Vodič CY10</t>
  </si>
  <si>
    <t>11.3</t>
  </si>
  <si>
    <t>Vodič CY 6</t>
  </si>
  <si>
    <t>Vodič CY 4</t>
  </si>
  <si>
    <t xml:space="preserve">Rozváděče </t>
  </si>
  <si>
    <t>HDS</t>
  </si>
  <si>
    <t>1.1.1</t>
  </si>
  <si>
    <t>Přípojková kabelová skřín SS101 - provedení PREdi (dodávka PREdi)</t>
  </si>
  <si>
    <t xml:space="preserve">Elektroměrový rozváděč RE1  </t>
  </si>
  <si>
    <t>2.1.1</t>
  </si>
  <si>
    <t>Elektroměrový rozváděč pro 1xET, 1xHDO, vč. mont.materiálu - (PREdi, a.s.). Třípólový jistič 400V/50Hz, 25A. Instalační a montážní materiál</t>
  </si>
  <si>
    <t>Poznámka k položce:_x000D_
Velikost skříně je pouze doporučená, skutečnou velikost určí výrobce na základě výpočtu oteplení a dílenské dokumentace rozvaděče.</t>
  </si>
  <si>
    <t>D5</t>
  </si>
  <si>
    <t>Rozváděč RP1</t>
  </si>
  <si>
    <t>3.1.1</t>
  </si>
  <si>
    <t>Instalační rozváděč nástěnný, 600 x 760 x 262,5 (Šířka x Výška x Hloubka), krytí: IP30/20, Ikm=10kA, napěťová soustava: 3+PE+N, 50Hz, 230/400V, TN-C-S, přívody a vývody horem/spodem, vč. výzbroje - viz schéma RP1</t>
  </si>
  <si>
    <t>D6</t>
  </si>
  <si>
    <t>B - STAVEBNÍ A ZEMNÍ PRÁCE</t>
  </si>
  <si>
    <t>D7</t>
  </si>
  <si>
    <t>Stavební práce - výseky, kapsy, rýhy</t>
  </si>
  <si>
    <t>1.10</t>
  </si>
  <si>
    <t>Vysek.rýh cihla do hl.30mm š.do 30mm</t>
  </si>
  <si>
    <t>2.10</t>
  </si>
  <si>
    <t>Vysek.rýh cihla do hl.50mm š.do 70mm</t>
  </si>
  <si>
    <t>3.10</t>
  </si>
  <si>
    <t>Vybourání otvorů v cihelném zdivu - plochy do 0,09m2 a tl. 30cm</t>
  </si>
  <si>
    <t>4.10</t>
  </si>
  <si>
    <t>Vybourání otvorů v cihelném zdivu - plochy do 0,09m2 a tl. 60cm</t>
  </si>
  <si>
    <t>5.7</t>
  </si>
  <si>
    <t>Odvoz suti z vybouraných hmot na skládku do 1km</t>
  </si>
  <si>
    <t>6.6</t>
  </si>
  <si>
    <t>Odvoz suti z vybouraných hmot za každý další 1km - příplatek</t>
  </si>
  <si>
    <t>km</t>
  </si>
  <si>
    <t>7.5</t>
  </si>
  <si>
    <t>Výkopové práce š=0,35m, h=0,8m, hutnění, zához</t>
  </si>
  <si>
    <t>8.5</t>
  </si>
  <si>
    <t>Zděný kabelový pilíř pro HDS, RE1, vč. zemních prací - dodávka stavby</t>
  </si>
  <si>
    <t>Poznámka k položce:_x000D_
Součástí rozpočtu není: přeložky stávajících sítí.</t>
  </si>
  <si>
    <t>D8</t>
  </si>
  <si>
    <t>C - MONTÁŽNÍ PRÁCE</t>
  </si>
  <si>
    <t>D9</t>
  </si>
  <si>
    <t>Montážní a instalační práce</t>
  </si>
  <si>
    <t>1.11</t>
  </si>
  <si>
    <t>Montáž instalačních prvků /zásuvky, vypínače/, vč. osazení instalačních krabic a rámečků + připojení kabeláže</t>
  </si>
  <si>
    <t>2.11</t>
  </si>
  <si>
    <t>Montáž elektroinstalačních PVC trubek - ohebných do DN50</t>
  </si>
  <si>
    <t>3.11</t>
  </si>
  <si>
    <t>Montáž PVC lišt a kabelových kanálů, žlabů</t>
  </si>
  <si>
    <t>4.11</t>
  </si>
  <si>
    <t>Montáž instalačních rozvodných PVC krabic /KO, KU, KT, atd./</t>
  </si>
  <si>
    <t>5.8</t>
  </si>
  <si>
    <t>Montáž LED svítidla stropního</t>
  </si>
  <si>
    <t>6.7</t>
  </si>
  <si>
    <t>Montáž LED svítidla nástěnného</t>
  </si>
  <si>
    <t>7.6</t>
  </si>
  <si>
    <t>Montáž NO svítidla</t>
  </si>
  <si>
    <t>8.6</t>
  </si>
  <si>
    <t>Montáž kabelů do 16mm2, vč. ukončení</t>
  </si>
  <si>
    <t>9.5</t>
  </si>
  <si>
    <t>Montáž kabelů do 6mm2, vč. ukončení</t>
  </si>
  <si>
    <t>10.3</t>
  </si>
  <si>
    <t>Montáž vodičů do 16mm2, vč. ukončení</t>
  </si>
  <si>
    <t>11.4</t>
  </si>
  <si>
    <t>Montáž vodičů do 6mm2, vč. ukončení</t>
  </si>
  <si>
    <t>12.1</t>
  </si>
  <si>
    <t>Montáž rozváděče RP1</t>
  </si>
  <si>
    <t>hod</t>
  </si>
  <si>
    <t>Montáž jímací a zemnící soustava</t>
  </si>
  <si>
    <t>Ostatní (drobné) elektromontážní práce</t>
  </si>
  <si>
    <t>Doprava materiálu na stavbu</t>
  </si>
  <si>
    <t>Likvidace odpadů</t>
  </si>
  <si>
    <t>Revize</t>
  </si>
  <si>
    <t>Koordinace s ostatními profesemi (koordinace uspořádání, souběhy, návaznosti, atd.)</t>
  </si>
  <si>
    <t>Koordinace s PDS (PREdi)</t>
  </si>
  <si>
    <t>D10</t>
  </si>
  <si>
    <t>ELEKTROINSTALACE SLABOPROUD - ESL</t>
  </si>
  <si>
    <t>D11</t>
  </si>
  <si>
    <t>D - STRUKTUROVANÁ KABELÁŽ /data, telefony/, HDMI</t>
  </si>
  <si>
    <t>D12</t>
  </si>
  <si>
    <t>Datový rozváděč /pasivní prvky/</t>
  </si>
  <si>
    <t>1.1.2</t>
  </si>
  <si>
    <t>Datový rozváděč skříňový 19"RACK - 12U 600x400 vč. montážního materiálu, odnímatelné zadní a boční kryty; 1x Patch panel modulární, osaz. 24 pozic, 24x keystone CAT6;1x Vyvazovací panel 1U plastová lišta BK černý,oboustranný; 1xRozvodný panel ACAR 5poz 220V včetně vany černá; 15x Patch kabel 1m, CAT6, 2xRJ45; Montážní a instalační materiál</t>
  </si>
  <si>
    <t>D13</t>
  </si>
  <si>
    <t>Přístroje - zásuvky ESL</t>
  </si>
  <si>
    <t>2.1.2</t>
  </si>
  <si>
    <t>Datová zásuvka 2x RJ45 CAT 6</t>
  </si>
  <si>
    <t>Poznámka k položce:_x000D_
Instalační krabice + rámečky součásti ESI</t>
  </si>
  <si>
    <t>2.2.1</t>
  </si>
  <si>
    <t>Zásuvka HDMI</t>
  </si>
  <si>
    <t>D14</t>
  </si>
  <si>
    <t>Montážní materiál - svorky, trubky</t>
  </si>
  <si>
    <t>3.1.2</t>
  </si>
  <si>
    <t>Instalační ohebná PVC trubka DN 40, hodnota zatížení 320N/5cm,-25stC +60stC</t>
  </si>
  <si>
    <t>3.2.1</t>
  </si>
  <si>
    <t>3.3.1</t>
  </si>
  <si>
    <t>D15</t>
  </si>
  <si>
    <t>Kabely  -  ESL</t>
  </si>
  <si>
    <t>4.1.1</t>
  </si>
  <si>
    <t>Datový kabel UTP CAT6</t>
  </si>
  <si>
    <t>4.2.1</t>
  </si>
  <si>
    <t>Kabel HDMI</t>
  </si>
  <si>
    <t>4.3.1</t>
  </si>
  <si>
    <t>ZEMNÍ TLUSTOSTĚNNÁ 07/3,5MM MIKROTRUBIČKA HDPE</t>
  </si>
  <si>
    <t>D16</t>
  </si>
  <si>
    <t>5.1.1</t>
  </si>
  <si>
    <t>Montáž systému UKS: - datový rozváděč; - datové zásuvky; - montážní materiál; - kabely</t>
  </si>
  <si>
    <t>5.2.1</t>
  </si>
  <si>
    <t>Měření strukturované kabeláže, měřící protokoly; - mapa zapojení; - přeslech signálu na blízkém konci; - útlum; - odstup přeslechu na blízkém konci; - přeslech signálu na vzdáleném konci; - ACR-F, PSNEXT, SACR-F, Propagation Delay, Delay Skew, délka, zpětný odraz, linka, kanál; - předání měřících protokolů v tištěné i digitální podobě</t>
  </si>
  <si>
    <t>D17</t>
  </si>
  <si>
    <t>F - STA</t>
  </si>
  <si>
    <t>1.1.3</t>
  </si>
  <si>
    <t>Sada komponentů pro STA (DVB-T+DVB+S); 1x TV Switch 5xIN, 8xOUT (ALCAD); 1x nap. zdroj FU612; 1x soubor DVB-T antén, vč. montážního materiálu; 1x SAT (parabola 80cm, 1x LNB quat ), vč. příslušenství /držák,šrouby, atd./; 1x stožár 1,5m, vč. kotvení</t>
  </si>
  <si>
    <t>Poznámka k položce:_x000D_
Součástí rozpočtu není: - systém PZTS; - audio systém - receivery, set-top-boxy, dekodovaci karty-satelit, atd.</t>
  </si>
  <si>
    <t>1.2.1</t>
  </si>
  <si>
    <t>Anténní zásuvka TV SAT</t>
  </si>
  <si>
    <t>1.3.1</t>
  </si>
  <si>
    <t>1.4.1</t>
  </si>
  <si>
    <t>koax 75ohm</t>
  </si>
  <si>
    <t>1.5.1</t>
  </si>
  <si>
    <t>koax 75ohm outdoor</t>
  </si>
  <si>
    <t>1.6.1</t>
  </si>
  <si>
    <t>Instalační a montážní materiál</t>
  </si>
  <si>
    <t>VO - Veřejné osvětlení</t>
  </si>
  <si>
    <t>D1 - VEŘEJNÉ OSVĚTLENÍ</t>
  </si>
  <si>
    <t xml:space="preserve">    1 - Rozváděč </t>
  </si>
  <si>
    <t xml:space="preserve">    2 - Kabely - přeložení </t>
  </si>
  <si>
    <t xml:space="preserve">    3 - Kabely </t>
  </si>
  <si>
    <t xml:space="preserve">    4 - Zemnící soustava</t>
  </si>
  <si>
    <t xml:space="preserve">    5 - Montážní materiál - trubky, kabelové kanály</t>
  </si>
  <si>
    <t xml:space="preserve">    6 - Výkopové práce</t>
  </si>
  <si>
    <t xml:space="preserve">    7 - Ostatní</t>
  </si>
  <si>
    <t>VEŘEJNÉ OSVĚTLENÍ</t>
  </si>
  <si>
    <t xml:space="preserve">Rozváděč </t>
  </si>
  <si>
    <t>Odpojení stávajícího rozváděče VO - zapínací bod č. 0851</t>
  </si>
  <si>
    <t>Demntáž stávajícího rozváděče VO - zapínací bod č. 0851</t>
  </si>
  <si>
    <t>Likvidace rozváděče</t>
  </si>
  <si>
    <t>Nový zapínací bod - rozváděč VO dle podmínek THMP a.s. ozn.č. 0851 RMJ / 7VO, vč. celkového vystrojení, připojovací pojistková sada, hlavní jistič 3x40A, elektroměr, 583 mm x 	2010 mm x 	277,5 mm</t>
  </si>
  <si>
    <t xml:space="preserve">Kabely - přeložení </t>
  </si>
  <si>
    <t>Přeložení kabelu WL.VO1 AYKY 4BX16 - odpojení - přeložení, vč. nového připojení</t>
  </si>
  <si>
    <t>Přeložení kabelu WL.VO2 AYKY 4BX25 - odpojení - přeložení, vč. nového připojení</t>
  </si>
  <si>
    <t>Přeložení kabelu WL.VO3 AYKY 4BX16 - odpojení - přeložení, vč. nového připojení</t>
  </si>
  <si>
    <t>Přeložení kabelu WL.VO4 AYKY 4BX25 - odpojení - přeložení, vč. nového připojení</t>
  </si>
  <si>
    <t>Přeložení kabelu WL.VO5 AYKY 4BX16 - odpojení - přeložení, vč. nového připojení</t>
  </si>
  <si>
    <t>Přeložení kabelu WL.VO6 AYKY 4BX16 - odpojení - přeložení, vč. nového připojení</t>
  </si>
  <si>
    <t>Přeložení kabelu WL.VO7 AYKY 4BX16 - odpojení - přeložení, vč. nového připojení</t>
  </si>
  <si>
    <t>Přeložení kabelu WL.VO8 AYKY 4BX16 - odpojení - přeložení, vč. nového připojení</t>
  </si>
  <si>
    <t>Demontáž stávajícího napájecí kabelu pro rozváděč VO</t>
  </si>
  <si>
    <t xml:space="preserve">Kabely </t>
  </si>
  <si>
    <t>Kabel CYKY-J 4x25</t>
  </si>
  <si>
    <t>Vodič CY 10</t>
  </si>
  <si>
    <t>Drát FeZn pr.10mm 1kg=1,6m /3m/</t>
  </si>
  <si>
    <t>Pásek FeZn 30x4</t>
  </si>
  <si>
    <t>Montážní materiál - trubky, kabelové kanály</t>
  </si>
  <si>
    <t>Instalační ohebná PVC trubka DN 63 (KOPOFLEX)</t>
  </si>
  <si>
    <t>Výstražná fólie, vč. pokládky</t>
  </si>
  <si>
    <t>Výkopové práce</t>
  </si>
  <si>
    <t>Výkop pro základ rozváděče VO vč. záhozu 700x500x1500mm, vč. betonu</t>
  </si>
  <si>
    <t>Hloubení kabelových rýh šířky do 0,6m, h = 1,1m hornina č.4, (30m)</t>
  </si>
  <si>
    <t>Pískové lože /písek, 8cm podsyp, 8cm násyp/</t>
  </si>
  <si>
    <t>Zásyp a zhutnění kabelových rýh</t>
  </si>
  <si>
    <t>Nakládání výkopku, hornina č. 1-4</t>
  </si>
  <si>
    <t>Vodorovné přemístění výkopku, hornina č. 1-4 /do 10km/</t>
  </si>
  <si>
    <t>Vodorovné přemístění výkopku, hornina č. 1-4 /za každý další kilometr/</t>
  </si>
  <si>
    <t>6.8</t>
  </si>
  <si>
    <t>Uložení sypaniny na skládky</t>
  </si>
  <si>
    <t>6.9</t>
  </si>
  <si>
    <t>Poplatek za uložení sypaniny na skládce</t>
  </si>
  <si>
    <t>6.10</t>
  </si>
  <si>
    <t>Likvidace odpadů, /PVC materiály/</t>
  </si>
  <si>
    <t>Prověření stávajícího stavu</t>
  </si>
  <si>
    <t>Vytyčení stávajících sítí</t>
  </si>
  <si>
    <t>Ostatní elektromontážní práce</t>
  </si>
  <si>
    <t>Koordinace s ostatními IS, stavba</t>
  </si>
  <si>
    <t>7.7</t>
  </si>
  <si>
    <t>7.8</t>
  </si>
  <si>
    <t>7.9</t>
  </si>
  <si>
    <t>Skutečné provedení</t>
  </si>
  <si>
    <t>7.10</t>
  </si>
  <si>
    <t>Koordinace se správcem VO - THMP a.s.</t>
  </si>
  <si>
    <t>ZTI-PK - Přípojka kanalizace</t>
  </si>
  <si>
    <t xml:space="preserve">    8 - Trubní vedení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</si>
  <si>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</si>
  <si>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</si>
  <si>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https://podminky.urs.cz/item/CS_URS_2025_01/119001421</t>
  </si>
  <si>
    <t>119003217</t>
  </si>
  <si>
    <t>Pomocné konstrukce při zabezpečení výkopu svislé ocelové mobilní oplocení, výšky do 1,5 m panely vyplněné dráty zřízení</t>
  </si>
  <si>
    <t>https://podminky.urs.cz/item/CS_URS_2025_01/119003217</t>
  </si>
  <si>
    <t>119003218</t>
  </si>
  <si>
    <t>Pomocné konstrukce při zabezpečení výkopu svislé ocelové mobilní oplocení, výšky do 1,5 m panely vyplněné dráty odstranění</t>
  </si>
  <si>
    <t>https://podminky.urs.cz/item/CS_URS_2025_01/119003218</t>
  </si>
  <si>
    <t>131251100</t>
  </si>
  <si>
    <t>Hloubení nezapažených jam a zářezů strojně s urovnáním dna do předepsaného profilu a spádu v hornině třídy těžitelnosti I skupiny 3 do 20 m3</t>
  </si>
  <si>
    <t>https://podminky.urs.cz/item/CS_URS_2025_01/131251100</t>
  </si>
  <si>
    <t>"pro šachtu" 3,4*2,0*2,0</t>
  </si>
  <si>
    <t>132212331</t>
  </si>
  <si>
    <t>Hloubení nezapažených rýh šířky přes 800 do 2 000 mm ručně s urovnáním dna do předepsaného profilu a spádu v hornině třídy těžitelnosti I skupiny 3 soudržných</t>
  </si>
  <si>
    <t>https://podminky.urs.cz/item/CS_URS_2025_01/132212331</t>
  </si>
  <si>
    <t>3,4*1,15*1,7</t>
  </si>
  <si>
    <t>151101102</t>
  </si>
  <si>
    <t>Zřízení pažení a rozepření stěn rýh pro podzemní vedení příložné pro jakoukoliv mezerovitost, hloubky přes 2 do 4 m</t>
  </si>
  <si>
    <t>https://podminky.urs.cz/item/CS_URS_2025_01/151101102</t>
  </si>
  <si>
    <t>3,4*2,0*4+3,4*1,7*2</t>
  </si>
  <si>
    <t>151101112</t>
  </si>
  <si>
    <t>Odstranění pažení a rozepření stěn rýh pro podzemní vedení s uložením materiálu na vzdálenost do 3 m od kraje výkopu příložné, hloubky přes 2 do 4 m</t>
  </si>
  <si>
    <t>https://podminky.urs.cz/item/CS_URS_2025_01/151101112</t>
  </si>
  <si>
    <t>13,6+6,647-16,366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</si>
  <si>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</si>
  <si>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</si>
  <si>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https://podminky.urs.cz/item/CS_URS_2025_01/162751119</t>
  </si>
  <si>
    <t>3,881*10 "Přepočtené koeficientem množství</t>
  </si>
  <si>
    <t>171201221</t>
  </si>
  <si>
    <t>Poplatek za uložení stavebního odpadu na skládce (skládkovné) zeminy a kamení zatříděného do Katalogu odpadů pod kódem 17 05 04</t>
  </si>
  <si>
    <t>https://podminky.urs.cz/item/CS_URS_2025_01/171201221</t>
  </si>
  <si>
    <t>3,881*1,7 "Přepočtené koeficientem množství</t>
  </si>
  <si>
    <t>"výkop" 13,6+6,647</t>
  </si>
  <si>
    <t>"podkladní vrstvy" -(0,196*2+0,4+0,489)</t>
  </si>
  <si>
    <t>"šachta" -2,6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</si>
  <si>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</si>
  <si>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</si>
  <si>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https://podminky.urs.cz/item/CS_URS_2025_01/175151101</t>
  </si>
  <si>
    <t>(0,15+0,1)*1,15*1,7</t>
  </si>
  <si>
    <t>58337344</t>
  </si>
  <si>
    <t>štěrkopísek frakce 0/32</t>
  </si>
  <si>
    <t>0,489*1,7 "Přepočtené koeficientem množství</t>
  </si>
  <si>
    <t>271572211</t>
  </si>
  <si>
    <t>Podsyp pod základové konstrukce se zhutněním a urovnáním povrchu ze štěrkopísku netříděného</t>
  </si>
  <si>
    <t>https://podminky.urs.cz/item/CS_URS_2025_01/271572211</t>
  </si>
  <si>
    <t>"pod šachtu" 0,1*2,0*2,0</t>
  </si>
  <si>
    <t>451541111</t>
  </si>
  <si>
    <t>Lože pod potrubí, stoky a drobné objekty v otevřeném výkopu ze štěrkodrtě 0-63 mm</t>
  </si>
  <si>
    <t>https://podminky.urs.cz/item/CS_URS_2025_01/451541111</t>
  </si>
  <si>
    <t xml:space="preserve"> 0,1*1,15*1,7</t>
  </si>
  <si>
    <t>452111111</t>
  </si>
  <si>
    <t>Osazení betonových dílců pražců pod potrubí v otevřeném výkopu, průřezové plochy do 25000 mm2</t>
  </si>
  <si>
    <t>https://podminky.urs.cz/item/CS_URS_2025_01/452111111</t>
  </si>
  <si>
    <t>21800101R</t>
  </si>
  <si>
    <t>pražec podkladní betonový 110/560/160</t>
  </si>
  <si>
    <t>0,1*1,15*1,7</t>
  </si>
  <si>
    <t>Trubní vedení</t>
  </si>
  <si>
    <t>831312121</t>
  </si>
  <si>
    <t>Montáž potrubí z trub kameninových hrdlových s integrovaným těsněním v otevřeném výkopu ve sklonu do 20 % DN 150</t>
  </si>
  <si>
    <t>https://podminky.urs.cz/item/CS_URS_2025_01/831312121</t>
  </si>
  <si>
    <t>59710632</t>
  </si>
  <si>
    <t>trouba kameninová glazovaná DN 150 dl 1,00m spojovací systém F</t>
  </si>
  <si>
    <t>1,7*1,015 "Přepočtené koeficientem množství</t>
  </si>
  <si>
    <t>837351221</t>
  </si>
  <si>
    <t>Montáž kameninových tvarovek na potrubí z trub kameninových v otevřeném výkopu s integrovaným těsněním odbočných DN 200</t>
  </si>
  <si>
    <t>https://podminky.urs.cz/item/CS_URS_2025_01/837351221</t>
  </si>
  <si>
    <t>59711743</t>
  </si>
  <si>
    <t>odbočka kameninová glazovaná jednoduchá kolmá DN 200/150 dl 500mm spojovací systém F/F tř.160/-</t>
  </si>
  <si>
    <t>1*1,015 "Přepočtené koeficientem množství</t>
  </si>
  <si>
    <t>892351111</t>
  </si>
  <si>
    <t>Tlakové zkoušky vodou na potrubí DN 150 nebo 200</t>
  </si>
  <si>
    <t>https://podminky.urs.cz/item/CS_URS_2025_01/892351111</t>
  </si>
  <si>
    <t>892372111</t>
  </si>
  <si>
    <t>Tlakové zkoušky vodou zabezpečení konců potrubí při tlakových zkouškách DN do 300</t>
  </si>
  <si>
    <t>https://podminky.urs.cz/item/CS_URS_2025_01/892372111</t>
  </si>
  <si>
    <t>89489001R</t>
  </si>
  <si>
    <t>D+M revizní šachta DN1000 do hl. 3,3 m</t>
  </si>
  <si>
    <t>Poznámka k položce:_x000D_
Montáž s dodávkou a všemi ostatními souvisejícími konstrukcemi a pracemi jinde neuvedenými.</t>
  </si>
  <si>
    <t>998275101</t>
  </si>
  <si>
    <t>Přesun hmot pro trubní vedení hloubené z trub kameninových pro kanalizace v otevřeném výkopu dopravní vzdálenost do 15 m</t>
  </si>
  <si>
    <t>https://podminky.urs.cz/item/CS_URS_2025_01/998275101</t>
  </si>
  <si>
    <t>ZTI-PP - Přípojka plynovodu</t>
  </si>
  <si>
    <t xml:space="preserve">    23-M - Montáže potrubí</t>
  </si>
  <si>
    <t>119001411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</si>
  <si>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betonového, kameninového nebo železobetonového, světlosti DN do 200 mm</t>
  </si>
  <si>
    <t>https://podminky.urs.cz/item/CS_URS_2025_01/119001411</t>
  </si>
  <si>
    <t>131213701</t>
  </si>
  <si>
    <t>Hloubení nezapažených jam ručně s urovnáním dna do předepsaného profilu a spádu v hornině třídy těžitelnosti I skupiny 3 soudržných</t>
  </si>
  <si>
    <t>https://podminky.urs.cz/item/CS_URS_2025_01/131213701</t>
  </si>
  <si>
    <t>1,5*1,5*1,5</t>
  </si>
  <si>
    <t>132212131</t>
  </si>
  <si>
    <t>Hloubení nezapažených rýh šířky do 800 mm ručně s urovnáním dna do předepsaného profilu a spádu v hornině třídy těžitelnosti I skupiny 3 soudržných</t>
  </si>
  <si>
    <t>https://podminky.urs.cz/item/CS_URS_2025_01/132212131</t>
  </si>
  <si>
    <t>0,8*1,3*7,0</t>
  </si>
  <si>
    <t>151101101</t>
  </si>
  <si>
    <t>Zřízení pažení a rozepření stěn rýh pro podzemní vedení příložné pro jakoukoliv mezerovitost, hloubky do 2 m</t>
  </si>
  <si>
    <t>https://podminky.urs.cz/item/CS_URS_2025_01/151101101</t>
  </si>
  <si>
    <t>1,5*1,5*4+1,3*7,0*2</t>
  </si>
  <si>
    <t>151101111</t>
  </si>
  <si>
    <t>Odstranění pažení a rozepření stěn rýh pro podzemní vedení s uložením materiálu na vzdálenost do 3 m od kraje výkopu příložné, hloubky do 2 m</t>
  </si>
  <si>
    <t>https://podminky.urs.cz/item/CS_URS_2025_01/151101111</t>
  </si>
  <si>
    <t>3,375+7,28-9,129</t>
  </si>
  <si>
    <t>1,526*10 "Přepočtené koeficientem množství</t>
  </si>
  <si>
    <t>1,526*1,7 "Přepočtené koeficientem množství</t>
  </si>
  <si>
    <t>"výkop" 3,375+7,28</t>
  </si>
  <si>
    <t>"podkladní vrstvy" -(0,56+0,966)</t>
  </si>
  <si>
    <t>(0,03+0,2)*0,6*7,0</t>
  </si>
  <si>
    <t>0,966*1,7 "Přepočtené koeficientem množství</t>
  </si>
  <si>
    <t xml:space="preserve"> 0,1*0,8*7,0</t>
  </si>
  <si>
    <t>74430101R</t>
  </si>
  <si>
    <t>Páska k uchycení signalizačního vodiče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</si>
  <si>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</si>
  <si>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</si>
  <si>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https://podminky.urs.cz/item/CS_URS_2025_01/998276101</t>
  </si>
  <si>
    <t>23-M</t>
  </si>
  <si>
    <t>Montáže potrubí</t>
  </si>
  <si>
    <t>230022403R</t>
  </si>
  <si>
    <t>D+M Držák pro HUP/přípojku (OPZ)</t>
  </si>
  <si>
    <t>230022405R</t>
  </si>
  <si>
    <t>D+M skříň 350x500x250 (rám + kovová dvířka)</t>
  </si>
  <si>
    <t>230022406R</t>
  </si>
  <si>
    <t>D+M instalační H rám pro uchycení plynoměru</t>
  </si>
  <si>
    <t>230040008</t>
  </si>
  <si>
    <t>Montáž trubních dílů závitových DN 1 1/2"</t>
  </si>
  <si>
    <t>https://podminky.urs.cz/item/CS_URS_2025_01/230040008</t>
  </si>
  <si>
    <t>23103201R</t>
  </si>
  <si>
    <t>kulový kohout isiflo KK DN20 s integrovanou přechodkou PE dn32/OC DN20 + kotevní objímka</t>
  </si>
  <si>
    <t>23103202R</t>
  </si>
  <si>
    <t>uzávěr za plynoměr kulový kohout isiflo KK DN20</t>
  </si>
  <si>
    <t>23103204R</t>
  </si>
  <si>
    <t>zátka na KK DN20</t>
  </si>
  <si>
    <t>230170001</t>
  </si>
  <si>
    <t>Příprava pro zkoušku těsnosti potrubí DN do 40</t>
  </si>
  <si>
    <t>sada</t>
  </si>
  <si>
    <t>https://podminky.urs.cz/item/CS_URS_2025_01/230170001</t>
  </si>
  <si>
    <t>230170011</t>
  </si>
  <si>
    <t>Zkouška těsnosti potrubí DN do 40</t>
  </si>
  <si>
    <t>https://podminky.urs.cz/item/CS_URS_2025_01/230170011</t>
  </si>
  <si>
    <t>230200457</t>
  </si>
  <si>
    <t>Vysazení odbočky na ocelovém plynovodním potrubí metodou navrtání provozní přetlak přes 1,6 MPa DN vysazené odbočky do 150 mm</t>
  </si>
  <si>
    <t>https://podminky.urs.cz/item/CS_URS_2025_01/230200457</t>
  </si>
  <si>
    <t>25611052R</t>
  </si>
  <si>
    <t>navrtávací T-kus odbočkový, otočný dn150/32 elektrotvarovka sedlová</t>
  </si>
  <si>
    <t>230205025</t>
  </si>
  <si>
    <t>Montáž plynovodního potrubí PE průměru do 110 mm návin nebo tyč, svařované na tupo nebo elektrospojkou Ø 32, tl. stěny 3,0 mm</t>
  </si>
  <si>
    <t>https://podminky.urs.cz/item/CS_URS_2025_01/230205025</t>
  </si>
  <si>
    <t>"vodorovná část" 7</t>
  </si>
  <si>
    <t>"svislá část" 2,0</t>
  </si>
  <si>
    <t>28613524</t>
  </si>
  <si>
    <t>potrubí vodovodní třívrstvé PE100 RC SDR11 32x3,0mm</t>
  </si>
  <si>
    <t>9*1,05 "Přepočtené koeficientem množství</t>
  </si>
  <si>
    <t>230205041</t>
  </si>
  <si>
    <t>Montáž plynovodního potrubí PE průměru do 110 mm návin nebo tyč, svařované na tupo nebo elektrospojkou Ø 63, tl. stěny 3,6 mm</t>
  </si>
  <si>
    <t>https://podminky.urs.cz/item/CS_URS_2025_01/230205041</t>
  </si>
  <si>
    <t>28606301R</t>
  </si>
  <si>
    <t>ochranná trubka PE100 SDR 26 dn63 (63,0x3,0)</t>
  </si>
  <si>
    <t>2*1,05 "Přepočtené koeficientem množství</t>
  </si>
  <si>
    <t>230205225</t>
  </si>
  <si>
    <t>Montáž plynovodních trubních dílů PE průměru do 110 mm elektrotvarovky nebo svařované na tupo Ø 32, tl. stěny 3,0 mm</t>
  </si>
  <si>
    <t>https://podminky.urs.cz/item/CS_URS_2025_01/230205225</t>
  </si>
  <si>
    <t>28603212R</t>
  </si>
  <si>
    <t>zemní přechodka PE dn32/ocel DN20</t>
  </si>
  <si>
    <t>28603201R</t>
  </si>
  <si>
    <t>spojka PE dn32</t>
  </si>
  <si>
    <t>28603202R</t>
  </si>
  <si>
    <t>koleno 90st. dn32</t>
  </si>
  <si>
    <t>230210014</t>
  </si>
  <si>
    <t>Montáž opláštění ruční ovinem páskou za studena 4 vrstvy</t>
  </si>
  <si>
    <t>https://podminky.urs.cz/item/CS_URS_2025_01/230210014</t>
  </si>
  <si>
    <t>R-28377-002</t>
  </si>
  <si>
    <t>páska Serviwrap š.150 mm x 15 m</t>
  </si>
  <si>
    <t>23023191R</t>
  </si>
  <si>
    <t>Drobný instalační materiál</t>
  </si>
  <si>
    <t>sb</t>
  </si>
  <si>
    <t>230002000R</t>
  </si>
  <si>
    <t>Revize - přípojky</t>
  </si>
  <si>
    <t>23023192R</t>
  </si>
  <si>
    <t>Úprava zdi pro niku</t>
  </si>
  <si>
    <t>ZTI-PV - Přípojka vodovodu</t>
  </si>
  <si>
    <t xml:space="preserve">    99 - Staveništní přesun hmot</t>
  </si>
  <si>
    <t>"pro šachtu" 1,8*2,0*2,0</t>
  </si>
  <si>
    <t>0,8*1,9*3,0</t>
  </si>
  <si>
    <t>1,8*2,0*4</t>
  </si>
  <si>
    <t>2*1,9*3,0</t>
  </si>
  <si>
    <t>7,2+4,56-8,42</t>
  </si>
  <si>
    <t>3,34*10 "Přepočtené koeficientem množství</t>
  </si>
  <si>
    <t>3,34*1,7 "Přepočtené koeficientem množství</t>
  </si>
  <si>
    <t>"výkop" 7,2+4,56</t>
  </si>
  <si>
    <t>"podkladní vrstvy" -(0,4+0,34+0,6)</t>
  </si>
  <si>
    <t>"šachta" -2,0</t>
  </si>
  <si>
    <t>(0,05+0,2)*0,8*3,0</t>
  </si>
  <si>
    <t>0,6*1,7 "Přepočtené koeficientem množství</t>
  </si>
  <si>
    <t xml:space="preserve"> 0,1*0,8*3,0</t>
  </si>
  <si>
    <t>871171211</t>
  </si>
  <si>
    <t>Montáž vodovodního potrubí z polyetylenu PE100 RC v otevřeném výkopu svařovaných elektrotvarovkou SDR 11/PN16 d 40 x 3,7 mm</t>
  </si>
  <si>
    <t>https://podminky.urs.cz/item/CS_URS_2025_01/871171211</t>
  </si>
  <si>
    <t>28613501</t>
  </si>
  <si>
    <t>potrubí vodovodní dvouvrstvé PE100 RC SDR11 40x3,7mm</t>
  </si>
  <si>
    <t>3*1,015 "Přepočtené koeficientem množství</t>
  </si>
  <si>
    <t>891171322</t>
  </si>
  <si>
    <t>Montáž vodovodních armatur na potrubí šoupátek vevařovacích v otevřeném výkopu nebo v šachtách s ručním kolečkem svařovaných na tupo s PE konci SDR 11 PN16 DN 32/40</t>
  </si>
  <si>
    <t>https://podminky.urs.cz/item/CS_URS_2025_01/891171322</t>
  </si>
  <si>
    <t>42221145</t>
  </si>
  <si>
    <t>šoupátko s PE vevařovacími konci voda PN10 DN 32/40 PE 100</t>
  </si>
  <si>
    <t>891181222</t>
  </si>
  <si>
    <t>Montáž vodovodních armatur na potrubí šoupátek nebo klapek uzavíracích v šachtách s ručním kolečkem DN 40</t>
  </si>
  <si>
    <t>https://podminky.urs.cz/item/CS_URS_2025_01/891181222</t>
  </si>
  <si>
    <t>4222130R</t>
  </si>
  <si>
    <t>kohout DN32</t>
  </si>
  <si>
    <t>891182211</t>
  </si>
  <si>
    <t>Montáž vodovodních armatur na potrubí vodoměrů v šachtě závitových G 5/4</t>
  </si>
  <si>
    <t>https://podminky.urs.cz/item/CS_URS_2025_01/891182211</t>
  </si>
  <si>
    <t>3882146R</t>
  </si>
  <si>
    <t>vodoměr domovní</t>
  </si>
  <si>
    <t>891185321</t>
  </si>
  <si>
    <t>Montáž vodovodních armatur na potrubí zpětných klapek DN 40</t>
  </si>
  <si>
    <t>https://podminky.urs.cz/item/CS_URS_2025_01/891185321</t>
  </si>
  <si>
    <t>4228050R</t>
  </si>
  <si>
    <t>klapka zpětná DN40</t>
  </si>
  <si>
    <t>891319111</t>
  </si>
  <si>
    <t>Montáž vodovodních armatur na potrubí navrtávacích pasů s ventilem Jt 1 MPa, na potrubí z trub litinových, ocelových nebo plastických hmot DN 150</t>
  </si>
  <si>
    <t>https://podminky.urs.cz/item/CS_URS_2025_01/891319111</t>
  </si>
  <si>
    <t>4227141R</t>
  </si>
  <si>
    <t>pás navrtávací DN150/1" PN16</t>
  </si>
  <si>
    <t>892233122</t>
  </si>
  <si>
    <t>Proplach a dezinfekce vodovodního potrubí DN od 40 do 70</t>
  </si>
  <si>
    <t>https://podminky.urs.cz/item/CS_URS_2025_01/892233122</t>
  </si>
  <si>
    <t>892241111</t>
  </si>
  <si>
    <t>Tlakové zkoušky vodou na potrubí DN do 80</t>
  </si>
  <si>
    <t>https://podminky.urs.cz/item/CS_URS_2025_01/892241111</t>
  </si>
  <si>
    <t>893811162</t>
  </si>
  <si>
    <t>Osazení vodoměrné šachty z polypropylenu PP samonosné pro běžné zatížení kruhové, průměru D do 1,2 m, světlé hloubky přes 1,2 m do 1,4 m</t>
  </si>
  <si>
    <t>https://podminky.urs.cz/item/CS_URS_2025_01/893811162</t>
  </si>
  <si>
    <t>56230593</t>
  </si>
  <si>
    <t>šachta plastová vodoměrná samonosná kruhová 1,2/1,4m</t>
  </si>
  <si>
    <t>"vč. poklopu" 1</t>
  </si>
  <si>
    <t>899401112</t>
  </si>
  <si>
    <t>Osazení poklopů uličních s pevným rámem litinových šoupátkových</t>
  </si>
  <si>
    <t>https://podminky.urs.cz/item/CS_URS_2025_01/899401112</t>
  </si>
  <si>
    <t>42291352</t>
  </si>
  <si>
    <t>poklop litinový šoupátkový pro zemní soupravy osazení do terénu a do vozovky</t>
  </si>
  <si>
    <t>899722112</t>
  </si>
  <si>
    <t>Krytí potrubí z plastů výstražnou fólií z PVC šířky přes 20 do 25 cm</t>
  </si>
  <si>
    <t>https://podminky.urs.cz/item/CS_URS_2025_01/899722112</t>
  </si>
  <si>
    <t>Staveništní přesun hmot</t>
  </si>
  <si>
    <t>ZTI - Zdravotechnika</t>
  </si>
  <si>
    <t xml:space="preserve">    722 - Zdravotechnika - vnitřní vodovod</t>
  </si>
  <si>
    <t xml:space="preserve">    725 - Zdravotechnika - zařizovací předměty</t>
  </si>
  <si>
    <t>"dešťová kanalizace" 0,6*1,0*3,0</t>
  </si>
  <si>
    <t>"vodovod" 0,6*1,0*2,0</t>
  </si>
  <si>
    <t>"splašková kanalizace" 0,8*3,25*2,2</t>
  </si>
  <si>
    <t>"splašková kanalizace"2*3,25*2,2</t>
  </si>
  <si>
    <t>8,72-6,816</t>
  </si>
  <si>
    <t>1,904*10 "Přepočtené koeficientem množství</t>
  </si>
  <si>
    <t>1,904*1,7 "Přepočtené koeficientem množství</t>
  </si>
  <si>
    <t>"výkop" 8,72</t>
  </si>
  <si>
    <t>"podkladní vrstvy" -(0,476+1,428)</t>
  </si>
  <si>
    <t>"dešťová kanalizace" 0,6*0,3*3,0</t>
  </si>
  <si>
    <t>"vodovod" 0,6*0,3*2,0</t>
  </si>
  <si>
    <t>"splašková kanalizace" 0,8*0,3*2,2</t>
  </si>
  <si>
    <t>1,428*1,7 "Přepočtené koeficientem množství</t>
  </si>
  <si>
    <t>"dešťová kanalizace" 0,6*0,1*3,0</t>
  </si>
  <si>
    <t>"vodovod" 0,6*0,1*2,0</t>
  </si>
  <si>
    <t>"splašková kanalizace" 0,8*0,1*2,2</t>
  </si>
  <si>
    <t>631312141</t>
  </si>
  <si>
    <t>Doplnění dosavadních mazanin prostým betonem s dodáním hmot, bez potěru, plochy jednotlivě rýh v dosavadních mazaninách</t>
  </si>
  <si>
    <t>https://podminky.urs.cz/item/CS_URS_2025_01/631312141</t>
  </si>
  <si>
    <t>"dešťová kanalizace"3,0</t>
  </si>
  <si>
    <t>"vodovod" 2,0</t>
  </si>
  <si>
    <t>"splašková kanalizace"2,2</t>
  </si>
  <si>
    <t>92000206R</t>
  </si>
  <si>
    <t>Vrtání prostupu ve zdivu cihelném š. 0,5 m (nový průraz)</t>
  </si>
  <si>
    <t>965043441</t>
  </si>
  <si>
    <t>Bourání mazanin betonových s potěrem nebo teracem tl. do 150 mm, plochy přes 4 m2</t>
  </si>
  <si>
    <t>https://podminky.urs.cz/item/CS_URS_2025_01/965043441</t>
  </si>
  <si>
    <t>"vodovod" 0,3*0,45*13,5</t>
  </si>
  <si>
    <t>"splašková kanalizace"0,5*0,6*(9,4+6,05+3,1)</t>
  </si>
  <si>
    <t>1,0+2,5*7</t>
  </si>
  <si>
    <t>16,994*19 "Přepočtené koeficientem množství</t>
  </si>
  <si>
    <t>997013601</t>
  </si>
  <si>
    <t>Poplatek za uložení stavebního odpadu na skládce (skládkovné) z prostého betonu zatříděného do Katalogu odpadů pod kódem 17 01 01</t>
  </si>
  <si>
    <t>https://podminky.urs.cz/item/CS_URS_2025_01/997013601</t>
  </si>
  <si>
    <t>713463131</t>
  </si>
  <si>
    <t>Montáž izolace tepelné potrubí a ohybů tvarovkami nebo deskami potrubními pouzdry bez povrchové úpravy (izolační materiál ve specifikaci) přilepenými v příčných a podélných spojích izolace potrubí jednovrstvá, tloušťky izolace do 25 mm</t>
  </si>
  <si>
    <t>https://podminky.urs.cz/item/CS_URS_2025_01/713463131</t>
  </si>
  <si>
    <t xml:space="preserve">"potrubí vodovod" </t>
  </si>
  <si>
    <t>"dn20" 11,0</t>
  </si>
  <si>
    <t>"dn25" 34,0</t>
  </si>
  <si>
    <t>28377143</t>
  </si>
  <si>
    <t>pouzdro izolační potrubní z pěnového polyetylenu 20/20mm</t>
  </si>
  <si>
    <t>11*1,1 "Přepočtené koeficientem množství</t>
  </si>
  <si>
    <t>28377013</t>
  </si>
  <si>
    <t>pouzdro izolační potrubní z pěnového polyetylenu 25/20mm</t>
  </si>
  <si>
    <t>34*1,1 "Přepočtené koeficientem množství</t>
  </si>
  <si>
    <t>1302605667</t>
  </si>
  <si>
    <t>721173315</t>
  </si>
  <si>
    <t>Potrubí z trub PVC SN4 dešťové DN 110</t>
  </si>
  <si>
    <t>https://podminky.urs.cz/item/CS_URS_2025_01/721173315</t>
  </si>
  <si>
    <t>721173316</t>
  </si>
  <si>
    <t>Potrubí z trub PVC SN4 dešťové DN 125</t>
  </si>
  <si>
    <t>https://podminky.urs.cz/item/CS_URS_2025_01/721173316</t>
  </si>
  <si>
    <t>721173401</t>
  </si>
  <si>
    <t>Potrubí z trub PVC SN4 svodné (ležaté) DN 110</t>
  </si>
  <si>
    <t>https://podminky.urs.cz/item/CS_URS_2025_01/721173401</t>
  </si>
  <si>
    <t>2,5+6,05</t>
  </si>
  <si>
    <t>721173402</t>
  </si>
  <si>
    <t>Potrubí z trub PVC SN4 svodné (ležaté) DN 125</t>
  </si>
  <si>
    <t>https://podminky.urs.cz/item/CS_URS_2025_01/721173402</t>
  </si>
  <si>
    <t>721173604</t>
  </si>
  <si>
    <t>Potrubí z trub polyetylenových svařované svodné (ležaté) DN 70</t>
  </si>
  <si>
    <t>https://podminky.urs.cz/item/CS_URS_2025_01/721173604</t>
  </si>
  <si>
    <t>721173706</t>
  </si>
  <si>
    <t>Potrubí z trub polyetylenových svařované odpadní (svislé) DN 100</t>
  </si>
  <si>
    <t>https://podminky.urs.cz/item/CS_URS_2025_01/721173706</t>
  </si>
  <si>
    <t>2*5,0+5,0</t>
  </si>
  <si>
    <t>721173723</t>
  </si>
  <si>
    <t>Potrubí z trub polyetylenových svařované připojovací DN 50</t>
  </si>
  <si>
    <t>https://podminky.urs.cz/item/CS_URS_2025_01/721173723</t>
  </si>
  <si>
    <t>0,5*7+4*2,5+3,0</t>
  </si>
  <si>
    <t>5+4+8,55+9,1+3,1+15+16,5</t>
  </si>
  <si>
    <t>72130101R</t>
  </si>
  <si>
    <t>D+M čistící kus</t>
  </si>
  <si>
    <t>72130102R</t>
  </si>
  <si>
    <t>D+M lapač střešních splavenin DN 100,litina</t>
  </si>
  <si>
    <t>72130103R</t>
  </si>
  <si>
    <t>D+M Ventilační hlavice DN 100</t>
  </si>
  <si>
    <t>72140301R</t>
  </si>
  <si>
    <t>Drobný montážní a instalační materiál</t>
  </si>
  <si>
    <t>72140302R</t>
  </si>
  <si>
    <t>Utěsnění prostupů potrubí zdivem</t>
  </si>
  <si>
    <t>72140501R</t>
  </si>
  <si>
    <t>Napojení na vsak</t>
  </si>
  <si>
    <t>722</t>
  </si>
  <si>
    <t>Zdravotechnika - vnitřní vodovod</t>
  </si>
  <si>
    <t>722173232</t>
  </si>
  <si>
    <t>Potrubí z plastových trubek z pevného PVC-C spojované lepením PN 25 do 70°C D 20 x 2,3</t>
  </si>
  <si>
    <t>https://podminky.urs.cz/item/CS_URS_2025_01/722173232</t>
  </si>
  <si>
    <t>2,5*2+1,0*2+2,0*2</t>
  </si>
  <si>
    <t>722173233</t>
  </si>
  <si>
    <t>Potrubí z plastových trubek z pevného PVC-C spojované lepením PN 25 do 70°C D 25 x 2,8</t>
  </si>
  <si>
    <t>https://podminky.urs.cz/item/CS_URS_2025_01/722173233</t>
  </si>
  <si>
    <t>2,0+11,0+2,5+1,0+2,5*7</t>
  </si>
  <si>
    <t>722232043</t>
  </si>
  <si>
    <t>Armatury se dvěma závity kulové kohouty PN 42 do 185 °C přímé vnitřní závit G 1/2"</t>
  </si>
  <si>
    <t>https://podminky.urs.cz/item/CS_URS_2025_01/722232043</t>
  </si>
  <si>
    <t>722232044</t>
  </si>
  <si>
    <t>Armatury se dvěma závity kulové kohouty PN 42 do 185 °C přímé vnitřní závit G 3/4"</t>
  </si>
  <si>
    <t>https://podminky.urs.cz/item/CS_URS_2025_01/722232044</t>
  </si>
  <si>
    <t>R</t>
  </si>
  <si>
    <t>Ventil směšovací podomítkový DN 20</t>
  </si>
  <si>
    <t>722290234</t>
  </si>
  <si>
    <t>Zkoušky, proplach a desinfekce vodovodního potrubí proplach a desinfekce vodovodního potrubí do DN 80</t>
  </si>
  <si>
    <t>https://podminky.urs.cz/item/CS_URS_2025_01/722290234</t>
  </si>
  <si>
    <t>72240301R</t>
  </si>
  <si>
    <t>72240302R</t>
  </si>
  <si>
    <t>998722101</t>
  </si>
  <si>
    <t>Přesun hmot pro vnitřní vodovod stanovený z hmotnosti přesunovaného materiálu vodorovná dopravní vzdálenost do 50 m základní v objektech výšky do 6 m</t>
  </si>
  <si>
    <t>https://podminky.urs.cz/item/CS_URS_2025_01/998722101</t>
  </si>
  <si>
    <t>725</t>
  </si>
  <si>
    <t>Zdravotechnika - zařizovací předměty</t>
  </si>
  <si>
    <t>725112171</t>
  </si>
  <si>
    <t>Zařízení záchodů kombi klozety s hlubokým splachováním odpad vodorovný</t>
  </si>
  <si>
    <t>soubor</t>
  </si>
  <si>
    <t>https://podminky.urs.cz/item/CS_URS_2025_01/725112171</t>
  </si>
  <si>
    <t>725112170</t>
  </si>
  <si>
    <t>Klozet závěsný , bílý vč.roháčků a připojovací hadice Zařizovací předměty dle standardu investora - D+M</t>
  </si>
  <si>
    <t>725112177R</t>
  </si>
  <si>
    <t>Závěsný modul Kombifix do SDK, předstěnový D+M</t>
  </si>
  <si>
    <t>725211618</t>
  </si>
  <si>
    <t>Umyvadla keramická bílá bez výtokových armatur připevněná na stěnu šrouby s krytem na sifon (polosloupem), šířka umyvadla 650 mm</t>
  </si>
  <si>
    <t>https://podminky.urs.cz/item/CS_URS_2025_01/725211618</t>
  </si>
  <si>
    <t>72511618</t>
  </si>
  <si>
    <t>Umyvadlo keramické bílé , připevněné na stěnu šrouby, dle standardu investora D+M</t>
  </si>
  <si>
    <t>72535101R</t>
  </si>
  <si>
    <t>D+M baterie umyvadlová páková</t>
  </si>
  <si>
    <t>72535102R</t>
  </si>
  <si>
    <t>D+M výtokový pákový ventil pro dětské umyvadlo DN 15</t>
  </si>
  <si>
    <t>72535103R</t>
  </si>
  <si>
    <t>D+M stojánková páková baterie dřezová</t>
  </si>
  <si>
    <t>72535104R</t>
  </si>
  <si>
    <t>D+M nástěnná baterie sprchová</t>
  </si>
  <si>
    <t>72531005R</t>
  </si>
  <si>
    <t>D+M nástěnná baterie výlevková</t>
  </si>
  <si>
    <t>R.1</t>
  </si>
  <si>
    <t>D+M myčka nádobí dle standardu investora</t>
  </si>
  <si>
    <t>72535105R</t>
  </si>
  <si>
    <t>D+M sprchový kout</t>
  </si>
  <si>
    <t>72535122R</t>
  </si>
  <si>
    <t>D+M výlevka keramická nástěnná, bílá</t>
  </si>
  <si>
    <t>72535123R</t>
  </si>
  <si>
    <t>D+M dvojdřez</t>
  </si>
  <si>
    <t>72535124R</t>
  </si>
  <si>
    <t>D+M sifon umyvadlový chromovaný</t>
  </si>
  <si>
    <t>72535125R</t>
  </si>
  <si>
    <t>D+M sifon dřezový chromovaný</t>
  </si>
  <si>
    <t>998725101</t>
  </si>
  <si>
    <t>Přesun hmot pro zařizovací předměty stanovený z hmotnosti přesunovaného materiálu vodorovná dopravní vzdálenost do 50 m základní v objektech výšky do 6 m</t>
  </si>
  <si>
    <t>https://podminky.urs.cz/item/CS_URS_2025_01/998725101</t>
  </si>
  <si>
    <t>230201012</t>
  </si>
  <si>
    <t>Montáž plynovodního potrubí z oceli Ø do 60,3 mm, tl. stěny 3,2 mm</t>
  </si>
  <si>
    <t>https://podminky.urs.cz/item/CS_URS_2025_01/230201012</t>
  </si>
  <si>
    <t>245020001R</t>
  </si>
  <si>
    <t>ocelová bezešvá trubka DN20</t>
  </si>
  <si>
    <t>13*1,05 "Přepočtené koeficientem množství</t>
  </si>
  <si>
    <t>230201106</t>
  </si>
  <si>
    <t>Montáž plynovodních trubních dílů ocelových přivařovacích Ø do 60,3 mm, tl. stěny 3,2 mm</t>
  </si>
  <si>
    <t>https://podminky.urs.cz/item/CS_URS_2025_01/230201106</t>
  </si>
  <si>
    <t>25604001R</t>
  </si>
  <si>
    <t>koleno 90st. DN20</t>
  </si>
  <si>
    <t>23000230</t>
  </si>
  <si>
    <t>D+M regulátor tlaku plynu B6, 100/2,1 kPa</t>
  </si>
  <si>
    <t>23000238</t>
  </si>
  <si>
    <t>Montáž plynoměru G4 vč. 3 kolen a stavitelné rozpěrky</t>
  </si>
  <si>
    <t>23020401R</t>
  </si>
  <si>
    <t>D+M kulový kohout DN20</t>
  </si>
  <si>
    <t>Revize - přípojky OPZ</t>
  </si>
  <si>
    <t>230002000R.1</t>
  </si>
  <si>
    <t>Tlaková zkouška OPZ</t>
  </si>
  <si>
    <t>Prostup zdivem vč. chráničky</t>
  </si>
  <si>
    <t>SEZNAM FIGUR</t>
  </si>
  <si>
    <t>Výměra</t>
  </si>
  <si>
    <t>Plocha betonové stěrky voděodolné</t>
  </si>
  <si>
    <t>Použití figury:</t>
  </si>
  <si>
    <t>Úprava pláně v hornině třídy těžitelnosti I skupiny 1 až 2 se zhutněním ručně</t>
  </si>
  <si>
    <t>Podklad ze štěrkodrtě ŠD plochy do 100 m2 tl 150 mm</t>
  </si>
  <si>
    <t>Kladení zámkové dlažby komunikací pro pěší ručně tl 60 mm skupiny A pl do 50 m2</t>
  </si>
  <si>
    <t>Montáž stropního trámu z hraněného řeziva průřezové pl přes 144 do 288 cm2 s výměnami</t>
  </si>
  <si>
    <t>Hoblování hraněného řeziva ve staveništní dílně</t>
  </si>
  <si>
    <t>Impregnace řeziva proti dřevokaznému hmyzu a houbám máčením třída ohrožení 1 a 2</t>
  </si>
  <si>
    <t>Spojovací prostředky pro montáž záklopu, stropnice a podbíjení</t>
  </si>
  <si>
    <t>Montáž stropního trámu z hraněného řeziva průřezové pl přes 288 do 450 cm2 s výměnami</t>
  </si>
  <si>
    <t>Montáž stropního trámu z hraněného řeziva průřezové pl přes 450 do 540 cm2 s výměnami</t>
  </si>
  <si>
    <t>Oprava vnitřní vápenocementové hladké omítky tl do 20 mm stěn v rozsahu plochy přes 10 do 30 %</t>
  </si>
  <si>
    <t>Oprava vnitřní vápenocementové hladké omítky tl do 20 mm stěn v rozsahu plochy přes 10 do 30 % s celoplošným přeštukováním tl do 3 mm</t>
  </si>
  <si>
    <t>Podklad ze směsi stmelené cementem SC C 8/10 (KSC I) tl 120 mm</t>
  </si>
  <si>
    <t>Postřik živičný spojovací z asfaltu v množství 0,50 kg/m2</t>
  </si>
  <si>
    <t>Asfaltový beton vrstva obrusná ACO 8 (ABJ) tl 40 mm š do 3 m z nemodifikovaného asfaltu</t>
  </si>
  <si>
    <t>Zdrsňovací posyp litého asfaltu v množství 8 kg/m2</t>
  </si>
  <si>
    <t>Magnetický nátěr</t>
  </si>
  <si>
    <t>Oprášení (ometení ) podkladu v místnostech v přes 3,80 do 5,00 m</t>
  </si>
  <si>
    <t>Hloubková jednonásobná bezbarvá penetrace podkladu v místnostech v přes 3,80 do 5,00 m</t>
  </si>
  <si>
    <t>Dvojnásobné bílé malby ze směsí za mokra velmi dobře oděruvzdorných v místnostech v přes 3,80 do 5,00 m</t>
  </si>
  <si>
    <t>Uložení sypaniny z hornin soudržných do násypů zhutněných strojně</t>
  </si>
  <si>
    <t>Vodorovné přemístění přes 9 000 do 10000 m výkopku/sypaniny z horniny třídy těžitelnosti I skupiny 1 až 3</t>
  </si>
  <si>
    <t>Nakládání výkopku z hornin třídy těžitelnosti I skupiny 1 až 3 do 100 m3</t>
  </si>
  <si>
    <t>Poplatek za uložení zeminy a kamení na recyklační skládce (skládkovné) kód odpadu 17 05 04</t>
  </si>
  <si>
    <t>Montáž obkladů keramických hladkých lepených cementovým flexibilním lepidlem přes 4 do 6 ks/m2</t>
  </si>
  <si>
    <t>Nátěr penetrační na stěnu</t>
  </si>
  <si>
    <t>Celoplošné vyrovnání podkladu stěrkou tl 3 mm</t>
  </si>
  <si>
    <t>Lepení textilních pásů</t>
  </si>
  <si>
    <t>Vysátí podkladu povlakových podlah</t>
  </si>
  <si>
    <t>Neředěná penetrace savého podkladu povlakových podlah</t>
  </si>
  <si>
    <t>Lešení pomocné pro objekty pozemních staveb s lešeňovou podlahou v přes 1,9 do 3,5 m zatížení do 150 kg/m2</t>
  </si>
  <si>
    <t>Lepení pásů z přírodního linolea (marmolea) standardním lepidlem</t>
  </si>
  <si>
    <t>Nátěr penetrační na podlahu</t>
  </si>
  <si>
    <t>Samonivelační stěrka podlah pevnosti 20 MPa tl přes 8 do 10 mm</t>
  </si>
  <si>
    <t>Montáž podlah keramických reliéfních nebo z dekorů lepených cementovým flexibilním rychletuhnoucím lepidlem přes 4 do 6 ks/m2</t>
  </si>
  <si>
    <t>Montáž izolace tepelné podlah volně kladenými rohožemi, pásy, dílci, deskami 1 vrstva</t>
  </si>
  <si>
    <t>Montáž vrchního záklopu z hoblovaných prken na pero a drážku nebo polodrážku</t>
  </si>
  <si>
    <t>Sádrovláknitá podlaha tl 25 mm z podlahových prvků tl 25 mm bez podsypu</t>
  </si>
  <si>
    <t>Oprášení tesařských konstrukcí před provedením nátěru</t>
  </si>
  <si>
    <t>Lazurovací dvojnásobný syntetický nátěr tesařských konstrukcí</t>
  </si>
  <si>
    <t>Hloubení rýh nezapažených š do 2000 mm v hornině třídy těžitelnosti I skupiny 1 a 2 objem do 50 m3 strojně</t>
  </si>
  <si>
    <t>Zásyp jam, šachet rýh nebo kolem objektů sypaninou se zhutněním</t>
  </si>
  <si>
    <t>SDK příčka tl 150 mm profil CW+UW 100 desky 2xA 12,5 s izolací EI 60 Rw do 56 dB</t>
  </si>
  <si>
    <t>Příplatek k SDK stěně předsazené za rovinnost kvality Q3</t>
  </si>
  <si>
    <t>SDK příčka tl 125 mm profil CW+UW 75 desky 2xH2 12,5 bez izolace EI 60</t>
  </si>
  <si>
    <t>Montáž jedné vrstvy tepelné izolace do SDK příčky</t>
  </si>
  <si>
    <t>SDK příčka tl 150 mm profil CW+UW 100 desky 2xH2 12,5 s izolací EI 60 Rw do 56 dB</t>
  </si>
  <si>
    <t>Sádrová stěrka tl.do 3 mm vnitřních stěn</t>
  </si>
  <si>
    <t>Založení parkového trávníku výsevem pl do 1000 m2 v rovině a ve svahu do 1:5</t>
  </si>
  <si>
    <t>Hutnění boků násypů pro jakýkoliv sklon a míru zhutnění svahu</t>
  </si>
  <si>
    <t>Plošná úprava terénu do 500 m2 zemina skupiny 1 až 4 nerovnosti přes 100 do 150 mm v rovinně a svahu do 1:5</t>
  </si>
  <si>
    <t>Úprava pláně v hornině třídy těžitelnosti I skupiny 1 až 2 bez zhutnění ručně</t>
  </si>
  <si>
    <t>Doplnění zeminy nebo substrátu na travnatých plochách tl do 50 mm rovina v rovinně a svahu do 1:5</t>
  </si>
  <si>
    <t>Chemické odplevelení před založením kultury postřikem na široko v rovině a svahu do 1:5 ručně</t>
  </si>
  <si>
    <t>Uválcování trávníku v rovině a svahu do 1:5</t>
  </si>
  <si>
    <t>Vypletí záhonu trávníku po výsevu s naložením a odvozem odpadu do 20 km v rovině a svahu do 1:5</t>
  </si>
  <si>
    <t>Zalití rostlin vodou plocha přes 20 m2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</si>
  <si>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</si>
  <si>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</si>
  <si>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</si>
  <si>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</si>
  <si>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</si>
  <si>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</si>
  <si>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</si>
  <si>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</si>
  <si>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</si>
  <si>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</si>
  <si>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</si>
  <si>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</si>
  <si>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Stavební objekt inženýrský</t>
  </si>
  <si>
    <t>PRO</t>
  </si>
  <si>
    <t>Provozní soubor</t>
  </si>
  <si>
    <t>Vedlejší a ostatní náklady</t>
  </si>
  <si>
    <t>OST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</si>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</sst>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i/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5" fillId="0" borderId="0" applyNumberFormat="0" applyFill="0" applyBorder="0" applyAlignment="0" applyProtection="0"/>
  </cellStyleXfs>
  <cellXfs count="44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39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40" fillId="0" borderId="0" xfId="0" applyFont="1" applyAlignment="1">
      <alignment horizontal="left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41" fillId="0" borderId="23" xfId="0" applyFont="1" applyBorder="1" applyAlignment="1" applyProtection="1">
      <alignment horizontal="center" vertical="center"/>
    </xf>
    <xf numFmtId="49" fontId="41" fillId="0" borderId="23" xfId="0" applyNumberFormat="1" applyFont="1" applyBorder="1" applyAlignment="1" applyProtection="1">
      <alignment horizontal="left" vertical="center" wrapText="1"/>
    </xf>
    <xf numFmtId="0" fontId="41" fillId="0" borderId="23" xfId="0" applyFont="1" applyBorder="1" applyAlignment="1" applyProtection="1">
      <alignment horizontal="left" vertical="center" wrapText="1"/>
    </xf>
    <xf numFmtId="0" fontId="41" fillId="0" borderId="23" xfId="0" applyFont="1" applyBorder="1" applyAlignment="1" applyProtection="1">
      <alignment horizontal="center" vertical="center" wrapText="1"/>
    </xf>
    <xf numFmtId="167" fontId="41" fillId="0" borderId="23" xfId="0" applyNumberFormat="1" applyFont="1" applyBorder="1" applyAlignment="1" applyProtection="1">
      <alignment vertical="center"/>
    </xf>
    <xf numFmtId="4" fontId="41" fillId="2" borderId="23" xfId="0" applyNumberFormat="1" applyFont="1" applyFill="1" applyBorder="1" applyAlignment="1" applyProtection="1">
      <alignment vertical="center"/>
      <protection locked="0"/>
    </xf>
    <xf numFmtId="4" fontId="41" fillId="0" borderId="23" xfId="0" applyNumberFormat="1" applyFont="1" applyBorder="1" applyAlignment="1" applyProtection="1">
      <alignment vertical="center"/>
    </xf>
    <xf numFmtId="0" fontId="42" fillId="0" borderId="4" xfId="0" applyFont="1" applyBorder="1" applyAlignment="1">
      <alignment vertical="center"/>
    </xf>
    <xf numFmtId="0" fontId="41" fillId="2" borderId="15" xfId="0" applyFont="1" applyFill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center"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13" fillId="0" borderId="4" xfId="0" applyFont="1" applyBorder="1" applyAlignment="1" applyProtection="1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protection locked="0"/>
    </xf>
    <xf numFmtId="4" fontId="13" fillId="0" borderId="0" xfId="0" applyNumberFormat="1" applyFont="1" applyAlignment="1" applyProtection="1"/>
    <xf numFmtId="0" fontId="13" fillId="0" borderId="4" xfId="0" applyFont="1" applyBorder="1" applyAlignment="1"/>
    <xf numFmtId="0" fontId="13" fillId="0" borderId="15" xfId="0" applyFont="1" applyBorder="1" applyAlignment="1" applyProtection="1"/>
    <xf numFmtId="0" fontId="13" fillId="0" borderId="0" xfId="0" applyFont="1" applyBorder="1" applyAlignment="1" applyProtection="1"/>
    <xf numFmtId="166" fontId="13" fillId="0" borderId="0" xfId="0" applyNumberFormat="1" applyFont="1" applyBorder="1" applyAlignment="1" applyProtection="1"/>
    <xf numFmtId="166" fontId="13" fillId="0" borderId="16" xfId="0" applyNumberFormat="1" applyFont="1" applyBorder="1" applyAlignment="1" applyProtection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4" xfId="0" applyFont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3" fillId="0" borderId="17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/>
    </xf>
    <xf numFmtId="167" fontId="43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4" fillId="0" borderId="24" xfId="0" applyFont="1" applyBorder="1" applyAlignment="1">
      <alignment vertical="center" wrapText="1"/>
    </xf>
    <xf numFmtId="0" fontId="44" fillId="0" borderId="25" xfId="0" applyFont="1" applyBorder="1" applyAlignment="1">
      <alignment vertical="center" wrapText="1"/>
    </xf>
    <xf numFmtId="0" fontId="44" fillId="0" borderId="26" xfId="0" applyFont="1" applyBorder="1" applyAlignment="1">
      <alignment vertical="center" wrapText="1"/>
    </xf>
    <xf numFmtId="0" fontId="44" fillId="0" borderId="27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7" xfId="0" applyFont="1" applyBorder="1" applyAlignment="1">
      <alignment vertical="center" wrapText="1"/>
    </xf>
    <xf numFmtId="0" fontId="44" fillId="0" borderId="28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8" fillId="0" borderId="27" xfId="0" applyFont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vertical="center"/>
    </xf>
    <xf numFmtId="49" fontId="47" fillId="0" borderId="1" xfId="0" applyNumberFormat="1" applyFont="1" applyBorder="1" applyAlignment="1">
      <alignment vertical="center" wrapText="1"/>
    </xf>
    <xf numFmtId="0" fontId="44" fillId="0" borderId="30" xfId="0" applyFont="1" applyBorder="1" applyAlignment="1">
      <alignment vertical="center" wrapText="1"/>
    </xf>
    <xf numFmtId="0" fontId="49" fillId="0" borderId="29" xfId="0" applyFont="1" applyBorder="1" applyAlignment="1">
      <alignment vertical="center" wrapText="1"/>
    </xf>
    <xf numFmtId="0" fontId="44" fillId="0" borderId="31" xfId="0" applyFont="1" applyBorder="1" applyAlignment="1">
      <alignment vertical="center" wrapText="1"/>
    </xf>
    <xf numFmtId="0" fontId="44" fillId="0" borderId="1" xfId="0" applyFont="1" applyBorder="1" applyAlignment="1">
      <alignment vertical="top"/>
    </xf>
    <xf numFmtId="0" fontId="44" fillId="0" borderId="0" xfId="0" applyFont="1" applyAlignment="1">
      <alignment vertical="top"/>
    </xf>
    <xf numFmtId="0" fontId="44" fillId="0" borderId="24" xfId="0" applyFont="1" applyBorder="1" applyAlignment="1">
      <alignment horizontal="left" vertical="center"/>
    </xf>
    <xf numFmtId="0" fontId="44" fillId="0" borderId="25" xfId="0" applyFont="1" applyBorder="1" applyAlignment="1">
      <alignment horizontal="left" vertical="center"/>
    </xf>
    <xf numFmtId="0" fontId="44" fillId="0" borderId="26" xfId="0" applyFont="1" applyBorder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6" fillId="0" borderId="29" xfId="0" applyFont="1" applyBorder="1" applyAlignment="1">
      <alignment horizontal="center" vertical="center"/>
    </xf>
    <xf numFmtId="0" fontId="50" fillId="0" borderId="29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7" fillId="0" borderId="1" xfId="0" applyFont="1" applyFill="1" applyBorder="1" applyAlignment="1">
      <alignment horizontal="left" vertical="center"/>
    </xf>
    <xf numFmtId="0" fontId="47" fillId="0" borderId="1" xfId="0" applyFont="1" applyFill="1" applyBorder="1" applyAlignment="1">
      <alignment horizontal="center" vertical="center"/>
    </xf>
    <xf numFmtId="0" fontId="44" fillId="0" borderId="30" xfId="0" applyFont="1" applyBorder="1" applyAlignment="1">
      <alignment horizontal="left" vertical="center"/>
    </xf>
    <xf numFmtId="0" fontId="49" fillId="0" borderId="29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left" vertical="center" wrapText="1"/>
    </xf>
    <xf numFmtId="0" fontId="44" fillId="0" borderId="25" xfId="0" applyFont="1" applyBorder="1" applyAlignment="1">
      <alignment horizontal="left" vertical="center" wrapText="1"/>
    </xf>
    <xf numFmtId="0" fontId="44" fillId="0" borderId="26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50" fillId="0" borderId="27" xfId="0" applyFont="1" applyBorder="1" applyAlignment="1">
      <alignment horizontal="left" vertical="center" wrapText="1"/>
    </xf>
    <xf numFmtId="0" fontId="50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/>
    </xf>
    <xf numFmtId="0" fontId="48" fillId="0" borderId="30" xfId="0" applyFont="1" applyBorder="1" applyAlignment="1">
      <alignment horizontal="left" vertical="center" wrapText="1"/>
    </xf>
    <xf numFmtId="0" fontId="48" fillId="0" borderId="29" xfId="0" applyFont="1" applyBorder="1" applyAlignment="1">
      <alignment horizontal="left" vertical="center" wrapText="1"/>
    </xf>
    <xf numFmtId="0" fontId="48" fillId="0" borderId="3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top"/>
    </xf>
    <xf numFmtId="0" fontId="47" fillId="0" borderId="1" xfId="0" applyFont="1" applyBorder="1" applyAlignment="1">
      <alignment horizontal="center" vertical="top"/>
    </xf>
    <xf numFmtId="0" fontId="48" fillId="0" borderId="30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46" fillId="0" borderId="1" xfId="0" applyFont="1" applyBorder="1" applyAlignment="1">
      <alignment vertical="center"/>
    </xf>
    <xf numFmtId="0" fontId="50" fillId="0" borderId="29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7" fillId="0" borderId="1" xfId="0" applyFont="1" applyBorder="1" applyAlignment="1">
      <alignment vertical="top"/>
    </xf>
    <xf numFmtId="49" fontId="47" fillId="0" borderId="1" xfId="0" applyNumberFormat="1" applyFont="1" applyBorder="1" applyAlignment="1">
      <alignment horizontal="left" vertical="center"/>
    </xf>
    <xf numFmtId="0" fontId="53" fillId="0" borderId="27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vertical="top"/>
    </xf>
    <xf numFmtId="0" fontId="54" fillId="0" borderId="1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horizontal="center" vertical="center"/>
    </xf>
    <xf numFmtId="49" fontId="54" fillId="0" borderId="1" xfId="0" applyNumberFormat="1" applyFont="1" applyBorder="1" applyAlignment="1" applyProtection="1">
      <alignment horizontal="left" vertical="center"/>
    </xf>
    <xf numFmtId="0" fontId="53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6" fillId="0" borderId="29" xfId="0" applyFont="1" applyBorder="1" applyAlignment="1">
      <alignment horizontal="left"/>
    </xf>
    <xf numFmtId="0" fontId="50" fillId="0" borderId="29" xfId="0" applyFont="1" applyBorder="1" applyAlignment="1"/>
    <xf numFmtId="0" fontId="44" fillId="0" borderId="27" xfId="0" applyFont="1" applyBorder="1" applyAlignment="1">
      <alignment vertical="top"/>
    </xf>
    <xf numFmtId="0" fontId="44" fillId="0" borderId="28" xfId="0" applyFont="1" applyBorder="1" applyAlignment="1">
      <alignment vertical="top"/>
    </xf>
    <xf numFmtId="0" fontId="44" fillId="0" borderId="30" xfId="0" applyFont="1" applyBorder="1" applyAlignment="1">
      <alignment vertical="top"/>
    </xf>
    <xf numFmtId="0" fontId="44" fillId="0" borderId="29" xfId="0" applyFont="1" applyBorder="1" applyAlignment="1">
      <alignment vertical="top"/>
    </xf>
    <xf numFmtId="0" fontId="44" fillId="0" borderId="31" xfId="0" applyFont="1" applyBorder="1" applyAlignment="1">
      <alignment vertical="top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 wrapText="1"/>
    </xf>
    <xf numFmtId="0" fontId="31" fillId="0" borderId="0" xfId="0" applyFont="1" applyAlignment="1" applyProtection="1">
      <alignment horizontal="left" vertical="center" wrapText="1"/>
    </xf>
    <xf numFmtId="0" fontId="23" fillId="4" borderId="8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9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23" fillId="4" borderId="8" xfId="0" applyFont="1" applyFill="1" applyBorder="1" applyAlignment="1" applyProtection="1">
      <alignment horizontal="right" vertical="center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horizontal="righ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>
      <alignment horizontal="left" vertical="top" wrapText="1"/>
    </xf>
    <xf numFmtId="0" fontId="47" fillId="0" borderId="1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wrapText="1"/>
    </xf>
    <xf numFmtId="0" fontId="45" fillId="0" borderId="1" xfId="0" applyFont="1" applyBorder="1" applyAlignment="1">
      <alignment horizontal="center" vertical="center" wrapText="1"/>
    </xf>
    <xf numFmtId="49" fontId="47" fillId="0" borderId="1" xfId="0" applyNumberFormat="1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/>
    </xf>
    <xf numFmtId="0" fontId="46" fillId="0" borderId="29" xfId="0" applyFont="1" applyBorder="1" applyAlignment="1">
      <alignment horizontal="left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51101111" TargetMode="External"/><Relationship Id="rId13" Type="http://schemas.openxmlformats.org/officeDocument/2006/relationships/hyperlink" Target="https://podminky.urs.cz/item/CS_URS_2025_01/175151101" TargetMode="External"/><Relationship Id="rId18" Type="http://schemas.openxmlformats.org/officeDocument/2006/relationships/hyperlink" Target="https://podminky.urs.cz/item/CS_URS_2025_01/230040008" TargetMode="External"/><Relationship Id="rId26" Type="http://schemas.openxmlformats.org/officeDocument/2006/relationships/drawing" Target="../drawings/drawing10.xml"/><Relationship Id="rId3" Type="http://schemas.openxmlformats.org/officeDocument/2006/relationships/hyperlink" Target="https://podminky.urs.cz/item/CS_URS_2025_01/119003217" TargetMode="External"/><Relationship Id="rId21" Type="http://schemas.openxmlformats.org/officeDocument/2006/relationships/hyperlink" Target="https://podminky.urs.cz/item/CS_URS_2025_01/230200457" TargetMode="External"/><Relationship Id="rId7" Type="http://schemas.openxmlformats.org/officeDocument/2006/relationships/hyperlink" Target="https://podminky.urs.cz/item/CS_URS_2025_01/151101101" TargetMode="External"/><Relationship Id="rId12" Type="http://schemas.openxmlformats.org/officeDocument/2006/relationships/hyperlink" Target="https://podminky.urs.cz/item/CS_URS_2025_01/174151101" TargetMode="External"/><Relationship Id="rId17" Type="http://schemas.openxmlformats.org/officeDocument/2006/relationships/hyperlink" Target="https://podminky.urs.cz/item/CS_URS_2025_01/998276101" TargetMode="External"/><Relationship Id="rId25" Type="http://schemas.openxmlformats.org/officeDocument/2006/relationships/hyperlink" Target="https://podminky.urs.cz/item/CS_URS_2025_01/230210014" TargetMode="External"/><Relationship Id="rId2" Type="http://schemas.openxmlformats.org/officeDocument/2006/relationships/hyperlink" Target="https://podminky.urs.cz/item/CS_URS_2025_01/119001421" TargetMode="External"/><Relationship Id="rId16" Type="http://schemas.openxmlformats.org/officeDocument/2006/relationships/hyperlink" Target="https://podminky.urs.cz/item/CS_URS_2025_01/899722113" TargetMode="External"/><Relationship Id="rId20" Type="http://schemas.openxmlformats.org/officeDocument/2006/relationships/hyperlink" Target="https://podminky.urs.cz/item/CS_URS_2025_01/230170011" TargetMode="External"/><Relationship Id="rId1" Type="http://schemas.openxmlformats.org/officeDocument/2006/relationships/hyperlink" Target="https://podminky.urs.cz/item/CS_URS_2025_01/119001411" TargetMode="External"/><Relationship Id="rId6" Type="http://schemas.openxmlformats.org/officeDocument/2006/relationships/hyperlink" Target="https://podminky.urs.cz/item/CS_URS_2025_01/132212131" TargetMode="External"/><Relationship Id="rId11" Type="http://schemas.openxmlformats.org/officeDocument/2006/relationships/hyperlink" Target="https://podminky.urs.cz/item/CS_URS_2025_01/171201221" TargetMode="External"/><Relationship Id="rId24" Type="http://schemas.openxmlformats.org/officeDocument/2006/relationships/hyperlink" Target="https://podminky.urs.cz/item/CS_URS_2025_01/230205225" TargetMode="External"/><Relationship Id="rId5" Type="http://schemas.openxmlformats.org/officeDocument/2006/relationships/hyperlink" Target="https://podminky.urs.cz/item/CS_URS_2025_01/131213701" TargetMode="External"/><Relationship Id="rId15" Type="http://schemas.openxmlformats.org/officeDocument/2006/relationships/hyperlink" Target="https://podminky.urs.cz/item/CS_URS_2025_01/899721111" TargetMode="External"/><Relationship Id="rId23" Type="http://schemas.openxmlformats.org/officeDocument/2006/relationships/hyperlink" Target="https://podminky.urs.cz/item/CS_URS_2025_01/230205041" TargetMode="External"/><Relationship Id="rId10" Type="http://schemas.openxmlformats.org/officeDocument/2006/relationships/hyperlink" Target="https://podminky.urs.cz/item/CS_URS_2025_01/162751119" TargetMode="External"/><Relationship Id="rId19" Type="http://schemas.openxmlformats.org/officeDocument/2006/relationships/hyperlink" Target="https://podminky.urs.cz/item/CS_URS_2025_01/230170001" TargetMode="External"/><Relationship Id="rId4" Type="http://schemas.openxmlformats.org/officeDocument/2006/relationships/hyperlink" Target="https://podminky.urs.cz/item/CS_URS_2025_01/119003218" TargetMode="External"/><Relationship Id="rId9" Type="http://schemas.openxmlformats.org/officeDocument/2006/relationships/hyperlink" Target="https://podminky.urs.cz/item/CS_URS_2025_01/162751117" TargetMode="External"/><Relationship Id="rId14" Type="http://schemas.openxmlformats.org/officeDocument/2006/relationships/hyperlink" Target="https://podminky.urs.cz/item/CS_URS_2025_01/451541111" TargetMode="External"/><Relationship Id="rId22" Type="http://schemas.openxmlformats.org/officeDocument/2006/relationships/hyperlink" Target="https://podminky.urs.cz/item/CS_URS_2025_01/230205025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62751117" TargetMode="External"/><Relationship Id="rId13" Type="http://schemas.openxmlformats.org/officeDocument/2006/relationships/hyperlink" Target="https://podminky.urs.cz/item/CS_URS_2025_01/271572211" TargetMode="External"/><Relationship Id="rId18" Type="http://schemas.openxmlformats.org/officeDocument/2006/relationships/hyperlink" Target="https://podminky.urs.cz/item/CS_URS_2025_01/891182211" TargetMode="External"/><Relationship Id="rId26" Type="http://schemas.openxmlformats.org/officeDocument/2006/relationships/hyperlink" Target="https://podminky.urs.cz/item/CS_URS_2025_01/899721111" TargetMode="External"/><Relationship Id="rId3" Type="http://schemas.openxmlformats.org/officeDocument/2006/relationships/hyperlink" Target="https://podminky.urs.cz/item/CS_URS_2025_01/119003218" TargetMode="External"/><Relationship Id="rId21" Type="http://schemas.openxmlformats.org/officeDocument/2006/relationships/hyperlink" Target="https://podminky.urs.cz/item/CS_URS_2025_01/892233122" TargetMode="External"/><Relationship Id="rId7" Type="http://schemas.openxmlformats.org/officeDocument/2006/relationships/hyperlink" Target="https://podminky.urs.cz/item/CS_URS_2025_01/151101112" TargetMode="External"/><Relationship Id="rId12" Type="http://schemas.openxmlformats.org/officeDocument/2006/relationships/hyperlink" Target="https://podminky.urs.cz/item/CS_URS_2025_01/175151101" TargetMode="External"/><Relationship Id="rId17" Type="http://schemas.openxmlformats.org/officeDocument/2006/relationships/hyperlink" Target="https://podminky.urs.cz/item/CS_URS_2025_01/891181222" TargetMode="External"/><Relationship Id="rId25" Type="http://schemas.openxmlformats.org/officeDocument/2006/relationships/hyperlink" Target="https://podminky.urs.cz/item/CS_URS_2025_01/899401112" TargetMode="External"/><Relationship Id="rId2" Type="http://schemas.openxmlformats.org/officeDocument/2006/relationships/hyperlink" Target="https://podminky.urs.cz/item/CS_URS_2025_01/119003217" TargetMode="External"/><Relationship Id="rId16" Type="http://schemas.openxmlformats.org/officeDocument/2006/relationships/hyperlink" Target="https://podminky.urs.cz/item/CS_URS_2025_01/891171322" TargetMode="External"/><Relationship Id="rId20" Type="http://schemas.openxmlformats.org/officeDocument/2006/relationships/hyperlink" Target="https://podminky.urs.cz/item/CS_URS_2025_01/891319111" TargetMode="External"/><Relationship Id="rId29" Type="http://schemas.openxmlformats.org/officeDocument/2006/relationships/drawing" Target="../drawings/drawing11.xml"/><Relationship Id="rId1" Type="http://schemas.openxmlformats.org/officeDocument/2006/relationships/hyperlink" Target="https://podminky.urs.cz/item/CS_URS_2025_01/119001421" TargetMode="External"/><Relationship Id="rId6" Type="http://schemas.openxmlformats.org/officeDocument/2006/relationships/hyperlink" Target="https://podminky.urs.cz/item/CS_URS_2025_01/151101102" TargetMode="External"/><Relationship Id="rId11" Type="http://schemas.openxmlformats.org/officeDocument/2006/relationships/hyperlink" Target="https://podminky.urs.cz/item/CS_URS_2025_01/174151101" TargetMode="External"/><Relationship Id="rId24" Type="http://schemas.openxmlformats.org/officeDocument/2006/relationships/hyperlink" Target="https://podminky.urs.cz/item/CS_URS_2025_01/893811162" TargetMode="External"/><Relationship Id="rId5" Type="http://schemas.openxmlformats.org/officeDocument/2006/relationships/hyperlink" Target="https://podminky.urs.cz/item/CS_URS_2025_01/132212131" TargetMode="External"/><Relationship Id="rId15" Type="http://schemas.openxmlformats.org/officeDocument/2006/relationships/hyperlink" Target="https://podminky.urs.cz/item/CS_URS_2025_01/871171211" TargetMode="External"/><Relationship Id="rId23" Type="http://schemas.openxmlformats.org/officeDocument/2006/relationships/hyperlink" Target="https://podminky.urs.cz/item/CS_URS_2025_01/892372111" TargetMode="External"/><Relationship Id="rId28" Type="http://schemas.openxmlformats.org/officeDocument/2006/relationships/hyperlink" Target="https://podminky.urs.cz/item/CS_URS_2025_01/998276101" TargetMode="External"/><Relationship Id="rId10" Type="http://schemas.openxmlformats.org/officeDocument/2006/relationships/hyperlink" Target="https://podminky.urs.cz/item/CS_URS_2025_01/171201221" TargetMode="External"/><Relationship Id="rId19" Type="http://schemas.openxmlformats.org/officeDocument/2006/relationships/hyperlink" Target="https://podminky.urs.cz/item/CS_URS_2025_01/891185321" TargetMode="External"/><Relationship Id="rId4" Type="http://schemas.openxmlformats.org/officeDocument/2006/relationships/hyperlink" Target="https://podminky.urs.cz/item/CS_URS_2025_01/131251100" TargetMode="External"/><Relationship Id="rId9" Type="http://schemas.openxmlformats.org/officeDocument/2006/relationships/hyperlink" Target="https://podminky.urs.cz/item/CS_URS_2025_01/162751119" TargetMode="External"/><Relationship Id="rId14" Type="http://schemas.openxmlformats.org/officeDocument/2006/relationships/hyperlink" Target="https://podminky.urs.cz/item/CS_URS_2025_01/451541111" TargetMode="External"/><Relationship Id="rId22" Type="http://schemas.openxmlformats.org/officeDocument/2006/relationships/hyperlink" Target="https://podminky.urs.cz/item/CS_URS_2025_01/892241111" TargetMode="External"/><Relationship Id="rId27" Type="http://schemas.openxmlformats.org/officeDocument/2006/relationships/hyperlink" Target="https://podminky.urs.cz/item/CS_URS_2025_01/899722112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974031164" TargetMode="External"/><Relationship Id="rId18" Type="http://schemas.openxmlformats.org/officeDocument/2006/relationships/hyperlink" Target="https://podminky.urs.cz/item/CS_URS_2025_01/998276101" TargetMode="External"/><Relationship Id="rId26" Type="http://schemas.openxmlformats.org/officeDocument/2006/relationships/hyperlink" Target="https://podminky.urs.cz/item/CS_URS_2025_01/721173706" TargetMode="External"/><Relationship Id="rId39" Type="http://schemas.openxmlformats.org/officeDocument/2006/relationships/hyperlink" Target="https://podminky.urs.cz/item/CS_URS_2025_01/230170001" TargetMode="External"/><Relationship Id="rId21" Type="http://schemas.openxmlformats.org/officeDocument/2006/relationships/hyperlink" Target="https://podminky.urs.cz/item/CS_URS_2025_01/721173315" TargetMode="External"/><Relationship Id="rId34" Type="http://schemas.openxmlformats.org/officeDocument/2006/relationships/hyperlink" Target="https://podminky.urs.cz/item/CS_URS_2025_01/722290234" TargetMode="External"/><Relationship Id="rId42" Type="http://schemas.openxmlformats.org/officeDocument/2006/relationships/hyperlink" Target="https://podminky.urs.cz/item/CS_URS_2025_01/230201106" TargetMode="External"/><Relationship Id="rId7" Type="http://schemas.openxmlformats.org/officeDocument/2006/relationships/hyperlink" Target="https://podminky.urs.cz/item/CS_URS_2025_01/174151101" TargetMode="External"/><Relationship Id="rId2" Type="http://schemas.openxmlformats.org/officeDocument/2006/relationships/hyperlink" Target="https://podminky.urs.cz/item/CS_URS_2025_01/151101101" TargetMode="External"/><Relationship Id="rId16" Type="http://schemas.openxmlformats.org/officeDocument/2006/relationships/hyperlink" Target="https://podminky.urs.cz/item/CS_URS_2025_01/997013509" TargetMode="External"/><Relationship Id="rId20" Type="http://schemas.openxmlformats.org/officeDocument/2006/relationships/hyperlink" Target="https://podminky.urs.cz/item/CS_URS_2025_01/998713101" TargetMode="External"/><Relationship Id="rId29" Type="http://schemas.openxmlformats.org/officeDocument/2006/relationships/hyperlink" Target="https://podminky.urs.cz/item/CS_URS_2025_01/998721101" TargetMode="External"/><Relationship Id="rId41" Type="http://schemas.openxmlformats.org/officeDocument/2006/relationships/hyperlink" Target="https://podminky.urs.cz/item/CS_URS_2025_01/230201012" TargetMode="External"/><Relationship Id="rId1" Type="http://schemas.openxmlformats.org/officeDocument/2006/relationships/hyperlink" Target="https://podminky.urs.cz/item/CS_URS_2025_01/132212131" TargetMode="External"/><Relationship Id="rId6" Type="http://schemas.openxmlformats.org/officeDocument/2006/relationships/hyperlink" Target="https://podminky.urs.cz/item/CS_URS_2025_01/171201221" TargetMode="External"/><Relationship Id="rId11" Type="http://schemas.openxmlformats.org/officeDocument/2006/relationships/hyperlink" Target="https://podminky.urs.cz/item/CS_URS_2025_01/899722113" TargetMode="External"/><Relationship Id="rId24" Type="http://schemas.openxmlformats.org/officeDocument/2006/relationships/hyperlink" Target="https://podminky.urs.cz/item/CS_URS_2025_01/721173402" TargetMode="External"/><Relationship Id="rId32" Type="http://schemas.openxmlformats.org/officeDocument/2006/relationships/hyperlink" Target="https://podminky.urs.cz/item/CS_URS_2025_01/722232043" TargetMode="External"/><Relationship Id="rId37" Type="http://schemas.openxmlformats.org/officeDocument/2006/relationships/hyperlink" Target="https://podminky.urs.cz/item/CS_URS_2025_01/725211618" TargetMode="External"/><Relationship Id="rId40" Type="http://schemas.openxmlformats.org/officeDocument/2006/relationships/hyperlink" Target="https://podminky.urs.cz/item/CS_URS_2025_01/230170011" TargetMode="External"/><Relationship Id="rId5" Type="http://schemas.openxmlformats.org/officeDocument/2006/relationships/hyperlink" Target="https://podminky.urs.cz/item/CS_URS_2025_01/162751119" TargetMode="External"/><Relationship Id="rId15" Type="http://schemas.openxmlformats.org/officeDocument/2006/relationships/hyperlink" Target="https://podminky.urs.cz/item/CS_URS_2025_01/997013501" TargetMode="External"/><Relationship Id="rId23" Type="http://schemas.openxmlformats.org/officeDocument/2006/relationships/hyperlink" Target="https://podminky.urs.cz/item/CS_URS_2025_01/721173401" TargetMode="External"/><Relationship Id="rId28" Type="http://schemas.openxmlformats.org/officeDocument/2006/relationships/hyperlink" Target="https://podminky.urs.cz/item/CS_URS_2025_01/721290111" TargetMode="External"/><Relationship Id="rId36" Type="http://schemas.openxmlformats.org/officeDocument/2006/relationships/hyperlink" Target="https://podminky.urs.cz/item/CS_URS_2025_01/725112171" TargetMode="External"/><Relationship Id="rId10" Type="http://schemas.openxmlformats.org/officeDocument/2006/relationships/hyperlink" Target="https://podminky.urs.cz/item/CS_URS_2025_01/631312141" TargetMode="External"/><Relationship Id="rId19" Type="http://schemas.openxmlformats.org/officeDocument/2006/relationships/hyperlink" Target="https://podminky.urs.cz/item/CS_URS_2025_01/713463131" TargetMode="External"/><Relationship Id="rId31" Type="http://schemas.openxmlformats.org/officeDocument/2006/relationships/hyperlink" Target="https://podminky.urs.cz/item/CS_URS_2025_01/722173233" TargetMode="External"/><Relationship Id="rId4" Type="http://schemas.openxmlformats.org/officeDocument/2006/relationships/hyperlink" Target="https://podminky.urs.cz/item/CS_URS_2025_01/162751117" TargetMode="External"/><Relationship Id="rId9" Type="http://schemas.openxmlformats.org/officeDocument/2006/relationships/hyperlink" Target="https://podminky.urs.cz/item/CS_URS_2025_01/451541111" TargetMode="External"/><Relationship Id="rId14" Type="http://schemas.openxmlformats.org/officeDocument/2006/relationships/hyperlink" Target="https://podminky.urs.cz/item/CS_URS_2025_01/997013111" TargetMode="External"/><Relationship Id="rId22" Type="http://schemas.openxmlformats.org/officeDocument/2006/relationships/hyperlink" Target="https://podminky.urs.cz/item/CS_URS_2025_01/721173316" TargetMode="External"/><Relationship Id="rId27" Type="http://schemas.openxmlformats.org/officeDocument/2006/relationships/hyperlink" Target="https://podminky.urs.cz/item/CS_URS_2025_01/721173723" TargetMode="External"/><Relationship Id="rId30" Type="http://schemas.openxmlformats.org/officeDocument/2006/relationships/hyperlink" Target="https://podminky.urs.cz/item/CS_URS_2025_01/722173232" TargetMode="External"/><Relationship Id="rId35" Type="http://schemas.openxmlformats.org/officeDocument/2006/relationships/hyperlink" Target="https://podminky.urs.cz/item/CS_URS_2025_01/998722101" TargetMode="External"/><Relationship Id="rId43" Type="http://schemas.openxmlformats.org/officeDocument/2006/relationships/drawing" Target="../drawings/drawing12.xml"/><Relationship Id="rId8" Type="http://schemas.openxmlformats.org/officeDocument/2006/relationships/hyperlink" Target="https://podminky.urs.cz/item/CS_URS_2025_01/175151101" TargetMode="External"/><Relationship Id="rId3" Type="http://schemas.openxmlformats.org/officeDocument/2006/relationships/hyperlink" Target="https://podminky.urs.cz/item/CS_URS_2025_01/151101111" TargetMode="External"/><Relationship Id="rId12" Type="http://schemas.openxmlformats.org/officeDocument/2006/relationships/hyperlink" Target="https://podminky.urs.cz/item/CS_URS_2025_01/965043441" TargetMode="External"/><Relationship Id="rId17" Type="http://schemas.openxmlformats.org/officeDocument/2006/relationships/hyperlink" Target="https://podminky.urs.cz/item/CS_URS_2025_01/997013601" TargetMode="External"/><Relationship Id="rId25" Type="http://schemas.openxmlformats.org/officeDocument/2006/relationships/hyperlink" Target="https://podminky.urs.cz/item/CS_URS_2025_01/721173604" TargetMode="External"/><Relationship Id="rId33" Type="http://schemas.openxmlformats.org/officeDocument/2006/relationships/hyperlink" Target="https://podminky.urs.cz/item/CS_URS_2025_01/722232044" TargetMode="External"/><Relationship Id="rId38" Type="http://schemas.openxmlformats.org/officeDocument/2006/relationships/hyperlink" Target="https://podminky.urs.cz/item/CS_URS_2025_01/998725101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090001000" TargetMode="External"/><Relationship Id="rId3" Type="http://schemas.openxmlformats.org/officeDocument/2006/relationships/hyperlink" Target="https://podminky.urs.cz/item/CS_URS_2025_01/013254000" TargetMode="External"/><Relationship Id="rId7" Type="http://schemas.openxmlformats.org/officeDocument/2006/relationships/hyperlink" Target="https://podminky.urs.cz/item/CS_URS_2025_01/070001000" TargetMode="External"/><Relationship Id="rId2" Type="http://schemas.openxmlformats.org/officeDocument/2006/relationships/hyperlink" Target="https://podminky.urs.cz/item/CS_URS_2025_01/012303000" TargetMode="External"/><Relationship Id="rId1" Type="http://schemas.openxmlformats.org/officeDocument/2006/relationships/hyperlink" Target="https://podminky.urs.cz/item/CS_URS_2025_01/012103000" TargetMode="External"/><Relationship Id="rId6" Type="http://schemas.openxmlformats.org/officeDocument/2006/relationships/hyperlink" Target="https://podminky.urs.cz/item/CS_URS_2025_01/042103000" TargetMode="External"/><Relationship Id="rId5" Type="http://schemas.openxmlformats.org/officeDocument/2006/relationships/hyperlink" Target="https://podminky.urs.cz/item/CS_URS_2025_01/040001000" TargetMode="External"/><Relationship Id="rId4" Type="http://schemas.openxmlformats.org/officeDocument/2006/relationships/hyperlink" Target="https://podminky.urs.cz/item/CS_URS_2025_01/030001000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5_01/953965135" TargetMode="External"/><Relationship Id="rId21" Type="http://schemas.openxmlformats.org/officeDocument/2006/relationships/hyperlink" Target="https://podminky.urs.cz/item/CS_URS_2025_01/181911101" TargetMode="External"/><Relationship Id="rId63" Type="http://schemas.openxmlformats.org/officeDocument/2006/relationships/hyperlink" Target="https://podminky.urs.cz/item/CS_URS_2025_01/452312131" TargetMode="External"/><Relationship Id="rId159" Type="http://schemas.openxmlformats.org/officeDocument/2006/relationships/hyperlink" Target="https://podminky.urs.cz/item/CS_URS_2025_01/998711101" TargetMode="External"/><Relationship Id="rId170" Type="http://schemas.openxmlformats.org/officeDocument/2006/relationships/hyperlink" Target="https://podminky.urs.cz/item/CS_URS_2025_01/712771101" TargetMode="External"/><Relationship Id="rId226" Type="http://schemas.openxmlformats.org/officeDocument/2006/relationships/hyperlink" Target="https://podminky.urs.cz/item/CS_URS_2025_01/764225407" TargetMode="External"/><Relationship Id="rId268" Type="http://schemas.openxmlformats.org/officeDocument/2006/relationships/hyperlink" Target="https://podminky.urs.cz/item/CS_URS_2025_01/776111311" TargetMode="External"/><Relationship Id="rId32" Type="http://schemas.openxmlformats.org/officeDocument/2006/relationships/hyperlink" Target="https://podminky.urs.cz/item/CS_URS_2025_01/218111121" TargetMode="External"/><Relationship Id="rId74" Type="http://schemas.openxmlformats.org/officeDocument/2006/relationships/hyperlink" Target="https://podminky.urs.cz/item/CS_URS_2025_01/612181001" TargetMode="External"/><Relationship Id="rId128" Type="http://schemas.openxmlformats.org/officeDocument/2006/relationships/hyperlink" Target="https://podminky.urs.cz/item/CS_URS_2025_01/965049111" TargetMode="External"/><Relationship Id="rId5" Type="http://schemas.openxmlformats.org/officeDocument/2006/relationships/hyperlink" Target="https://podminky.urs.cz/item/CS_URS_2025_01/113107182" TargetMode="External"/><Relationship Id="rId181" Type="http://schemas.openxmlformats.org/officeDocument/2006/relationships/hyperlink" Target="https://podminky.urs.cz/item/CS_URS_2025_01/712998202" TargetMode="External"/><Relationship Id="rId237" Type="http://schemas.openxmlformats.org/officeDocument/2006/relationships/hyperlink" Target="https://podminky.urs.cz/item/CS_URS_2025_01/766660729" TargetMode="External"/><Relationship Id="rId279" Type="http://schemas.openxmlformats.org/officeDocument/2006/relationships/hyperlink" Target="https://podminky.urs.cz/item/CS_URS_2025_01/781151031" TargetMode="External"/><Relationship Id="rId43" Type="http://schemas.openxmlformats.org/officeDocument/2006/relationships/hyperlink" Target="https://podminky.urs.cz/item/CS_URS_2025_01/317121102" TargetMode="External"/><Relationship Id="rId139" Type="http://schemas.openxmlformats.org/officeDocument/2006/relationships/hyperlink" Target="https://podminky.urs.cz/item/CS_URS_2025_01/974031664" TargetMode="External"/><Relationship Id="rId290" Type="http://schemas.openxmlformats.org/officeDocument/2006/relationships/hyperlink" Target="https://podminky.urs.cz/item/CS_URS_2025_01/784111003" TargetMode="External"/><Relationship Id="rId85" Type="http://schemas.openxmlformats.org/officeDocument/2006/relationships/hyperlink" Target="https://podminky.urs.cz/item/CS_URS_2025_01/622251101" TargetMode="External"/><Relationship Id="rId150" Type="http://schemas.openxmlformats.org/officeDocument/2006/relationships/hyperlink" Target="https://podminky.urs.cz/item/CS_URS_2025_01/711112011" TargetMode="External"/><Relationship Id="rId192" Type="http://schemas.openxmlformats.org/officeDocument/2006/relationships/hyperlink" Target="https://podminky.urs.cz/item/CS_URS_2025_01/713191522" TargetMode="External"/><Relationship Id="rId206" Type="http://schemas.openxmlformats.org/officeDocument/2006/relationships/hyperlink" Target="https://podminky.urs.cz/item/CS_URS_2025_01/762822130" TargetMode="External"/><Relationship Id="rId248" Type="http://schemas.openxmlformats.org/officeDocument/2006/relationships/hyperlink" Target="https://podminky.urs.cz/item/CS_URS_2025_01/767620355" TargetMode="External"/><Relationship Id="rId12" Type="http://schemas.openxmlformats.org/officeDocument/2006/relationships/hyperlink" Target="https://podminky.urs.cz/item/CS_URS_2025_01/162751117" TargetMode="External"/><Relationship Id="rId33" Type="http://schemas.openxmlformats.org/officeDocument/2006/relationships/hyperlink" Target="https://podminky.urs.cz/item/CS_URS_2025_01/218121111" TargetMode="External"/><Relationship Id="rId108" Type="http://schemas.openxmlformats.org/officeDocument/2006/relationships/hyperlink" Target="https://podminky.urs.cz/item/CS_URS_2025_01/941211811" TargetMode="External"/><Relationship Id="rId129" Type="http://schemas.openxmlformats.org/officeDocument/2006/relationships/hyperlink" Target="https://podminky.urs.cz/item/CS_URS_2025_01/965081343" TargetMode="External"/><Relationship Id="rId280" Type="http://schemas.openxmlformats.org/officeDocument/2006/relationships/hyperlink" Target="https://podminky.urs.cz/item/CS_URS_2025_01/781472214" TargetMode="External"/><Relationship Id="rId54" Type="http://schemas.openxmlformats.org/officeDocument/2006/relationships/hyperlink" Target="https://podminky.urs.cz/item/CS_URS_2025_01/413232211" TargetMode="External"/><Relationship Id="rId75" Type="http://schemas.openxmlformats.org/officeDocument/2006/relationships/hyperlink" Target="https://podminky.urs.cz/item/CS_URS_2025_01/612325412" TargetMode="External"/><Relationship Id="rId96" Type="http://schemas.openxmlformats.org/officeDocument/2006/relationships/hyperlink" Target="https://podminky.urs.cz/item/CS_URS_2025_01/637121111" TargetMode="External"/><Relationship Id="rId140" Type="http://schemas.openxmlformats.org/officeDocument/2006/relationships/hyperlink" Target="https://podminky.urs.cz/item/CS_URS_2025_01/976071111" TargetMode="External"/><Relationship Id="rId161" Type="http://schemas.openxmlformats.org/officeDocument/2006/relationships/hyperlink" Target="https://podminky.urs.cz/item/CS_URS_2025_01/712340833" TargetMode="External"/><Relationship Id="rId182" Type="http://schemas.openxmlformats.org/officeDocument/2006/relationships/hyperlink" Target="https://podminky.urs.cz/item/CS_URS_2025_01/998712101" TargetMode="External"/><Relationship Id="rId217" Type="http://schemas.openxmlformats.org/officeDocument/2006/relationships/hyperlink" Target="https://podminky.urs.cz/item/CS_URS_2025_01/763111761" TargetMode="External"/><Relationship Id="rId6" Type="http://schemas.openxmlformats.org/officeDocument/2006/relationships/hyperlink" Target="https://podminky.urs.cz/item/CS_URS_2025_01/113107322" TargetMode="External"/><Relationship Id="rId238" Type="http://schemas.openxmlformats.org/officeDocument/2006/relationships/hyperlink" Target="https://podminky.urs.cz/item/CS_URS_2025_01/766660741" TargetMode="External"/><Relationship Id="rId259" Type="http://schemas.openxmlformats.org/officeDocument/2006/relationships/hyperlink" Target="https://podminky.urs.cz/item/CS_URS_2025_01/771474113" TargetMode="External"/><Relationship Id="rId23" Type="http://schemas.openxmlformats.org/officeDocument/2006/relationships/hyperlink" Target="https://podminky.urs.cz/item/CS_URS_2025_01/182303111" TargetMode="External"/><Relationship Id="rId119" Type="http://schemas.openxmlformats.org/officeDocument/2006/relationships/hyperlink" Target="https://podminky.urs.cz/item/CS_URS_2025_01/961055111" TargetMode="External"/><Relationship Id="rId270" Type="http://schemas.openxmlformats.org/officeDocument/2006/relationships/hyperlink" Target="https://podminky.urs.cz/item/CS_URS_2025_01/776211111" TargetMode="External"/><Relationship Id="rId291" Type="http://schemas.openxmlformats.org/officeDocument/2006/relationships/hyperlink" Target="https://podminky.urs.cz/item/CS_URS_2025_01/784181123" TargetMode="External"/><Relationship Id="rId44" Type="http://schemas.openxmlformats.org/officeDocument/2006/relationships/hyperlink" Target="https://podminky.urs.cz/item/CS_URS_2025_01/317944321" TargetMode="External"/><Relationship Id="rId65" Type="http://schemas.openxmlformats.org/officeDocument/2006/relationships/hyperlink" Target="https://podminky.urs.cz/item/CS_URS_2025_01/567122111" TargetMode="External"/><Relationship Id="rId86" Type="http://schemas.openxmlformats.org/officeDocument/2006/relationships/hyperlink" Target="https://podminky.urs.cz/item/CS_URS_2025_01/622252001" TargetMode="External"/><Relationship Id="rId130" Type="http://schemas.openxmlformats.org/officeDocument/2006/relationships/hyperlink" Target="https://podminky.urs.cz/item/CS_URS_2025_01/967031132" TargetMode="External"/><Relationship Id="rId151" Type="http://schemas.openxmlformats.org/officeDocument/2006/relationships/hyperlink" Target="https://podminky.urs.cz/item/CS_URS_2025_01/711111051" TargetMode="External"/><Relationship Id="rId172" Type="http://schemas.openxmlformats.org/officeDocument/2006/relationships/hyperlink" Target="https://podminky.urs.cz/item/CS_URS_2025_01/712771251" TargetMode="External"/><Relationship Id="rId193" Type="http://schemas.openxmlformats.org/officeDocument/2006/relationships/hyperlink" Target="https://podminky.urs.cz/item/CS_URS_2025_01/713521111" TargetMode="External"/><Relationship Id="rId207" Type="http://schemas.openxmlformats.org/officeDocument/2006/relationships/hyperlink" Target="https://podminky.urs.cz/item/CS_URS_2025_01/762822140" TargetMode="External"/><Relationship Id="rId228" Type="http://schemas.openxmlformats.org/officeDocument/2006/relationships/hyperlink" Target="https://podminky.urs.cz/item/CS_URS_2025_01/764226402" TargetMode="External"/><Relationship Id="rId249" Type="http://schemas.openxmlformats.org/officeDocument/2006/relationships/hyperlink" Target="https://podminky.urs.cz/item/CS_URS_2025_01/767646411" TargetMode="External"/><Relationship Id="rId13" Type="http://schemas.openxmlformats.org/officeDocument/2006/relationships/hyperlink" Target="https://podminky.urs.cz/item/CS_URS_2025_01/167151101" TargetMode="External"/><Relationship Id="rId109" Type="http://schemas.openxmlformats.org/officeDocument/2006/relationships/hyperlink" Target="https://podminky.urs.cz/item/CS_URS_2025_01/944511111" TargetMode="External"/><Relationship Id="rId260" Type="http://schemas.openxmlformats.org/officeDocument/2006/relationships/hyperlink" Target="https://podminky.urs.cz/item/CS_URS_2025_01/771574534" TargetMode="External"/><Relationship Id="rId281" Type="http://schemas.openxmlformats.org/officeDocument/2006/relationships/hyperlink" Target="https://podminky.urs.cz/item/CS_URS_2025_01/781492211" TargetMode="External"/><Relationship Id="rId34" Type="http://schemas.openxmlformats.org/officeDocument/2006/relationships/hyperlink" Target="https://podminky.urs.cz/item/CS_URS_2025_01/271532212" TargetMode="External"/><Relationship Id="rId55" Type="http://schemas.openxmlformats.org/officeDocument/2006/relationships/hyperlink" Target="https://podminky.urs.cz/item/CS_URS_2025_01/413941131" TargetMode="External"/><Relationship Id="rId76" Type="http://schemas.openxmlformats.org/officeDocument/2006/relationships/hyperlink" Target="https://podminky.urs.cz/item/CS_URS_2025_01/612325417" TargetMode="External"/><Relationship Id="rId97" Type="http://schemas.openxmlformats.org/officeDocument/2006/relationships/hyperlink" Target="https://podminky.urs.cz/item/CS_URS_2025_01/871273120" TargetMode="External"/><Relationship Id="rId120" Type="http://schemas.openxmlformats.org/officeDocument/2006/relationships/hyperlink" Target="https://podminky.urs.cz/item/CS_URS_2025_01/962031132" TargetMode="External"/><Relationship Id="rId141" Type="http://schemas.openxmlformats.org/officeDocument/2006/relationships/hyperlink" Target="https://podminky.urs.cz/item/CS_URS_2025_01/997013111" TargetMode="External"/><Relationship Id="rId7" Type="http://schemas.openxmlformats.org/officeDocument/2006/relationships/hyperlink" Target="https://podminky.urs.cz/item/CS_URS_2025_01/113107331" TargetMode="External"/><Relationship Id="rId162" Type="http://schemas.openxmlformats.org/officeDocument/2006/relationships/hyperlink" Target="https://podminky.urs.cz/item/CS_URS_2025_01/712340834" TargetMode="External"/><Relationship Id="rId183" Type="http://schemas.openxmlformats.org/officeDocument/2006/relationships/hyperlink" Target="https://podminky.urs.cz/item/CS_URS_2025_01/713121111" TargetMode="External"/><Relationship Id="rId218" Type="http://schemas.openxmlformats.org/officeDocument/2006/relationships/hyperlink" Target="https://podminky.urs.cz/item/CS_URS_2025_01/763121761" TargetMode="External"/><Relationship Id="rId239" Type="http://schemas.openxmlformats.org/officeDocument/2006/relationships/hyperlink" Target="https://podminky.urs.cz/item/CS_URS_2025_01/766660748" TargetMode="External"/><Relationship Id="rId250" Type="http://schemas.openxmlformats.org/officeDocument/2006/relationships/hyperlink" Target="https://podminky.urs.cz/item/CS_URS_2025_01/767649191" TargetMode="External"/><Relationship Id="rId271" Type="http://schemas.openxmlformats.org/officeDocument/2006/relationships/hyperlink" Target="https://podminky.urs.cz/item/CS_URS_2025_01/776251111" TargetMode="External"/><Relationship Id="rId292" Type="http://schemas.openxmlformats.org/officeDocument/2006/relationships/hyperlink" Target="https://podminky.urs.cz/item/CS_URS_2025_01/784211113" TargetMode="External"/><Relationship Id="rId24" Type="http://schemas.openxmlformats.org/officeDocument/2006/relationships/hyperlink" Target="https://podminky.urs.cz/item/CS_URS_2025_01/184813511" TargetMode="External"/><Relationship Id="rId45" Type="http://schemas.openxmlformats.org/officeDocument/2006/relationships/hyperlink" Target="https://podminky.urs.cz/item/CS_URS_2025_01/317944323" TargetMode="External"/><Relationship Id="rId66" Type="http://schemas.openxmlformats.org/officeDocument/2006/relationships/hyperlink" Target="https://podminky.urs.cz/item/CS_URS_2025_01/573211109" TargetMode="External"/><Relationship Id="rId87" Type="http://schemas.openxmlformats.org/officeDocument/2006/relationships/hyperlink" Target="https://podminky.urs.cz/item/CS_URS_2025_01/622252002" TargetMode="External"/><Relationship Id="rId110" Type="http://schemas.openxmlformats.org/officeDocument/2006/relationships/hyperlink" Target="https://podminky.urs.cz/item/CS_URS_2025_01/944511811" TargetMode="External"/><Relationship Id="rId131" Type="http://schemas.openxmlformats.org/officeDocument/2006/relationships/hyperlink" Target="https://podminky.urs.cz/item/CS_URS_2025_01/968072456" TargetMode="External"/><Relationship Id="rId152" Type="http://schemas.openxmlformats.org/officeDocument/2006/relationships/hyperlink" Target="https://podminky.urs.cz/item/CS_URS_2025_01/711141559" TargetMode="External"/><Relationship Id="rId173" Type="http://schemas.openxmlformats.org/officeDocument/2006/relationships/hyperlink" Target="https://podminky.urs.cz/item/CS_URS_2025_01/712771255" TargetMode="External"/><Relationship Id="rId194" Type="http://schemas.openxmlformats.org/officeDocument/2006/relationships/hyperlink" Target="https://podminky.urs.cz/item/CS_URS_2025_01/998713101" TargetMode="External"/><Relationship Id="rId208" Type="http://schemas.openxmlformats.org/officeDocument/2006/relationships/hyperlink" Target="https://podminky.urs.cz/item/CS_URS_2025_01/762895000" TargetMode="External"/><Relationship Id="rId229" Type="http://schemas.openxmlformats.org/officeDocument/2006/relationships/hyperlink" Target="https://podminky.urs.cz/item/CS_URS_2025_01/764226465" TargetMode="External"/><Relationship Id="rId240" Type="http://schemas.openxmlformats.org/officeDocument/2006/relationships/hyperlink" Target="https://podminky.urs.cz/item/CS_URS_2025_01/766682111" TargetMode="External"/><Relationship Id="rId261" Type="http://schemas.openxmlformats.org/officeDocument/2006/relationships/hyperlink" Target="https://podminky.urs.cz/item/CS_URS_2025_01/771591112" TargetMode="External"/><Relationship Id="rId14" Type="http://schemas.openxmlformats.org/officeDocument/2006/relationships/hyperlink" Target="https://podminky.urs.cz/item/CS_URS_2025_01/171151101" TargetMode="External"/><Relationship Id="rId35" Type="http://schemas.openxmlformats.org/officeDocument/2006/relationships/hyperlink" Target="https://podminky.urs.cz/item/CS_URS_2025_01/273321311" TargetMode="External"/><Relationship Id="rId56" Type="http://schemas.openxmlformats.org/officeDocument/2006/relationships/hyperlink" Target="https://podminky.urs.cz/item/CS_URS_2025_01/417321515" TargetMode="External"/><Relationship Id="rId77" Type="http://schemas.openxmlformats.org/officeDocument/2006/relationships/hyperlink" Target="https://podminky.urs.cz/item/CS_URS_2025_01/621211021" TargetMode="External"/><Relationship Id="rId100" Type="http://schemas.openxmlformats.org/officeDocument/2006/relationships/hyperlink" Target="https://podminky.urs.cz/item/CS_URS_2025_01/916131113" TargetMode="External"/><Relationship Id="rId282" Type="http://schemas.openxmlformats.org/officeDocument/2006/relationships/hyperlink" Target="https://podminky.urs.cz/item/CS_URS_2025_01/998781101" TargetMode="External"/><Relationship Id="rId8" Type="http://schemas.openxmlformats.org/officeDocument/2006/relationships/hyperlink" Target="https://podminky.urs.cz/item/CS_URS_2025_01/113107341" TargetMode="External"/><Relationship Id="rId98" Type="http://schemas.openxmlformats.org/officeDocument/2006/relationships/hyperlink" Target="https://podminky.urs.cz/item/CS_URS_2025_01/899721111" TargetMode="External"/><Relationship Id="rId121" Type="http://schemas.openxmlformats.org/officeDocument/2006/relationships/hyperlink" Target="https://podminky.urs.cz/item/CS_URS_2025_01/962032112" TargetMode="External"/><Relationship Id="rId142" Type="http://schemas.openxmlformats.org/officeDocument/2006/relationships/hyperlink" Target="https://podminky.urs.cz/item/CS_URS_2025_01/997013501" TargetMode="External"/><Relationship Id="rId163" Type="http://schemas.openxmlformats.org/officeDocument/2006/relationships/hyperlink" Target="https://podminky.urs.cz/item/CS_URS_2025_01/712341559" TargetMode="External"/><Relationship Id="rId184" Type="http://schemas.openxmlformats.org/officeDocument/2006/relationships/hyperlink" Target="https://podminky.urs.cz/item/CS_URS_2025_01/713123211" TargetMode="External"/><Relationship Id="rId219" Type="http://schemas.openxmlformats.org/officeDocument/2006/relationships/hyperlink" Target="https://podminky.urs.cz/item/CS_URS_2025_01/763131412" TargetMode="External"/><Relationship Id="rId230" Type="http://schemas.openxmlformats.org/officeDocument/2006/relationships/hyperlink" Target="https://podminky.urs.cz/item/CS_URS_2025_01/764521464" TargetMode="External"/><Relationship Id="rId251" Type="http://schemas.openxmlformats.org/officeDocument/2006/relationships/hyperlink" Target="https://podminky.urs.cz/item/CS_URS_2025_01/767649197" TargetMode="External"/><Relationship Id="rId25" Type="http://schemas.openxmlformats.org/officeDocument/2006/relationships/hyperlink" Target="https://podminky.urs.cz/item/CS_URS_2025_01/185803211" TargetMode="External"/><Relationship Id="rId46" Type="http://schemas.openxmlformats.org/officeDocument/2006/relationships/hyperlink" Target="https://podminky.urs.cz/item/CS_URS_2025_01/319231213" TargetMode="External"/><Relationship Id="rId67" Type="http://schemas.openxmlformats.org/officeDocument/2006/relationships/hyperlink" Target="https://podminky.urs.cz/item/CS_URS_2025_01/577133111" TargetMode="External"/><Relationship Id="rId272" Type="http://schemas.openxmlformats.org/officeDocument/2006/relationships/hyperlink" Target="https://podminky.urs.cz/item/CS_URS_2025_01/776421111" TargetMode="External"/><Relationship Id="rId293" Type="http://schemas.openxmlformats.org/officeDocument/2006/relationships/hyperlink" Target="https://podminky.urs.cz/item/CS_URS_2025_01/784661601" TargetMode="External"/><Relationship Id="rId88" Type="http://schemas.openxmlformats.org/officeDocument/2006/relationships/hyperlink" Target="https://podminky.urs.cz/item/CS_URS_2025_01/622325101" TargetMode="External"/><Relationship Id="rId111" Type="http://schemas.openxmlformats.org/officeDocument/2006/relationships/hyperlink" Target="https://podminky.urs.cz/item/CS_URS_2025_01/949101112" TargetMode="External"/><Relationship Id="rId132" Type="http://schemas.openxmlformats.org/officeDocument/2006/relationships/hyperlink" Target="https://podminky.urs.cz/item/CS_URS_2025_01/971033561" TargetMode="External"/><Relationship Id="rId153" Type="http://schemas.openxmlformats.org/officeDocument/2006/relationships/hyperlink" Target="https://podminky.urs.cz/item/CS_URS_2025_01/711142559" TargetMode="External"/><Relationship Id="rId174" Type="http://schemas.openxmlformats.org/officeDocument/2006/relationships/hyperlink" Target="https://podminky.urs.cz/item/CS_URS_2025_01/712771271" TargetMode="External"/><Relationship Id="rId195" Type="http://schemas.openxmlformats.org/officeDocument/2006/relationships/hyperlink" Target="https://podminky.urs.cz/item/CS_URS_2025_01/721242116" TargetMode="External"/><Relationship Id="rId209" Type="http://schemas.openxmlformats.org/officeDocument/2006/relationships/hyperlink" Target="https://podminky.urs.cz/item/CS_URS_2025_01/998762101" TargetMode="External"/><Relationship Id="rId220" Type="http://schemas.openxmlformats.org/officeDocument/2006/relationships/hyperlink" Target="https://podminky.urs.cz/item/CS_URS_2025_01/763131771" TargetMode="External"/><Relationship Id="rId241" Type="http://schemas.openxmlformats.org/officeDocument/2006/relationships/hyperlink" Target="https://podminky.urs.cz/item/CS_URS_2025_01/766694126" TargetMode="External"/><Relationship Id="rId15" Type="http://schemas.openxmlformats.org/officeDocument/2006/relationships/hyperlink" Target="https://podminky.urs.cz/item/CS_URS_2025_01/171151103" TargetMode="External"/><Relationship Id="rId36" Type="http://schemas.openxmlformats.org/officeDocument/2006/relationships/hyperlink" Target="https://podminky.urs.cz/item/CS_URS_2025_01/273321511" TargetMode="External"/><Relationship Id="rId57" Type="http://schemas.openxmlformats.org/officeDocument/2006/relationships/hyperlink" Target="https://podminky.urs.cz/item/CS_URS_2025_01/417351115" TargetMode="External"/><Relationship Id="rId262" Type="http://schemas.openxmlformats.org/officeDocument/2006/relationships/hyperlink" Target="https://podminky.urs.cz/item/CS_URS_2025_01/771591241" TargetMode="External"/><Relationship Id="rId283" Type="http://schemas.openxmlformats.org/officeDocument/2006/relationships/hyperlink" Target="https://podminky.urs.cz/item/CS_URS_2025_01/783009211" TargetMode="External"/><Relationship Id="rId78" Type="http://schemas.openxmlformats.org/officeDocument/2006/relationships/hyperlink" Target="https://podminky.urs.cz/item/CS_URS_2025_01/621251101" TargetMode="External"/><Relationship Id="rId99" Type="http://schemas.openxmlformats.org/officeDocument/2006/relationships/hyperlink" Target="https://podminky.urs.cz/item/CS_URS_2025_01/899722113" TargetMode="External"/><Relationship Id="rId101" Type="http://schemas.openxmlformats.org/officeDocument/2006/relationships/hyperlink" Target="https://podminky.urs.cz/item/CS_URS_2025_01/916231213" TargetMode="External"/><Relationship Id="rId122" Type="http://schemas.openxmlformats.org/officeDocument/2006/relationships/hyperlink" Target="https://podminky.urs.cz/item/CS_URS_2025_01/962032231" TargetMode="External"/><Relationship Id="rId143" Type="http://schemas.openxmlformats.org/officeDocument/2006/relationships/hyperlink" Target="https://podminky.urs.cz/item/CS_URS_2025_01/997013509" TargetMode="External"/><Relationship Id="rId164" Type="http://schemas.openxmlformats.org/officeDocument/2006/relationships/hyperlink" Target="https://podminky.urs.cz/item/CS_URS_2025_01/712341715" TargetMode="External"/><Relationship Id="rId185" Type="http://schemas.openxmlformats.org/officeDocument/2006/relationships/hyperlink" Target="https://podminky.urs.cz/item/CS_URS_2025_01/713131241" TargetMode="External"/><Relationship Id="rId9" Type="http://schemas.openxmlformats.org/officeDocument/2006/relationships/hyperlink" Target="https://podminky.urs.cz/item/CS_URS_2025_01/113107342" TargetMode="External"/><Relationship Id="rId210" Type="http://schemas.openxmlformats.org/officeDocument/2006/relationships/hyperlink" Target="https://podminky.urs.cz/item/CS_URS_2025_01/763111417" TargetMode="External"/><Relationship Id="rId26" Type="http://schemas.openxmlformats.org/officeDocument/2006/relationships/hyperlink" Target="https://podminky.urs.cz/item/CS_URS_2025_01/185804215" TargetMode="External"/><Relationship Id="rId231" Type="http://schemas.openxmlformats.org/officeDocument/2006/relationships/hyperlink" Target="https://podminky.urs.cz/item/CS_URS_2025_01/764528423" TargetMode="External"/><Relationship Id="rId252" Type="http://schemas.openxmlformats.org/officeDocument/2006/relationships/hyperlink" Target="https://podminky.urs.cz/item/CS_URS_2025_01/767995102" TargetMode="External"/><Relationship Id="rId273" Type="http://schemas.openxmlformats.org/officeDocument/2006/relationships/hyperlink" Target="https://podminky.urs.cz/item/CS_URS_2025_01/776421312" TargetMode="External"/><Relationship Id="rId294" Type="http://schemas.openxmlformats.org/officeDocument/2006/relationships/hyperlink" Target="https://podminky.urs.cz/item/CS_URS_2025_01/218190431" TargetMode="External"/><Relationship Id="rId47" Type="http://schemas.openxmlformats.org/officeDocument/2006/relationships/hyperlink" Target="https://podminky.urs.cz/item/CS_URS_2025_01/346244381" TargetMode="External"/><Relationship Id="rId68" Type="http://schemas.openxmlformats.org/officeDocument/2006/relationships/hyperlink" Target="https://podminky.urs.cz/item/CS_URS_2025_01/578142115" TargetMode="External"/><Relationship Id="rId89" Type="http://schemas.openxmlformats.org/officeDocument/2006/relationships/hyperlink" Target="https://podminky.urs.cz/item/CS_URS_2025_01/622131121" TargetMode="External"/><Relationship Id="rId112" Type="http://schemas.openxmlformats.org/officeDocument/2006/relationships/hyperlink" Target="https://podminky.urs.cz/item/CS_URS_2025_01/952901111" TargetMode="External"/><Relationship Id="rId133" Type="http://schemas.openxmlformats.org/officeDocument/2006/relationships/hyperlink" Target="https://podminky.urs.cz/item/CS_URS_2025_01/971033651" TargetMode="External"/><Relationship Id="rId154" Type="http://schemas.openxmlformats.org/officeDocument/2006/relationships/hyperlink" Target="https://podminky.urs.cz/item/CS_URS_2025_01/711161212" TargetMode="External"/><Relationship Id="rId175" Type="http://schemas.openxmlformats.org/officeDocument/2006/relationships/hyperlink" Target="https://podminky.urs.cz/item/CS_URS_2025_01/712771311" TargetMode="External"/><Relationship Id="rId196" Type="http://schemas.openxmlformats.org/officeDocument/2006/relationships/hyperlink" Target="https://podminky.urs.cz/item/CS_URS_2025_01/721273153" TargetMode="External"/><Relationship Id="rId200" Type="http://schemas.openxmlformats.org/officeDocument/2006/relationships/hyperlink" Target="https://podminky.urs.cz/item/CS_URS_2025_01/751398825" TargetMode="External"/><Relationship Id="rId16" Type="http://schemas.openxmlformats.org/officeDocument/2006/relationships/hyperlink" Target="https://podminky.urs.cz/item/CS_URS_2025_01/171201231" TargetMode="External"/><Relationship Id="rId221" Type="http://schemas.openxmlformats.org/officeDocument/2006/relationships/hyperlink" Target="https://podminky.urs.cz/item/CS_URS_2025_01/763183111" TargetMode="External"/><Relationship Id="rId242" Type="http://schemas.openxmlformats.org/officeDocument/2006/relationships/hyperlink" Target="https://podminky.urs.cz/item/CS_URS_2025_01/998766101" TargetMode="External"/><Relationship Id="rId263" Type="http://schemas.openxmlformats.org/officeDocument/2006/relationships/hyperlink" Target="https://podminky.urs.cz/item/CS_URS_2025_01/771591242" TargetMode="External"/><Relationship Id="rId284" Type="http://schemas.openxmlformats.org/officeDocument/2006/relationships/hyperlink" Target="https://podminky.urs.cz/item/CS_URS_2025_01/783201403" TargetMode="External"/><Relationship Id="rId37" Type="http://schemas.openxmlformats.org/officeDocument/2006/relationships/hyperlink" Target="https://podminky.urs.cz/item/CS_URS_2025_01/273362021" TargetMode="External"/><Relationship Id="rId58" Type="http://schemas.openxmlformats.org/officeDocument/2006/relationships/hyperlink" Target="https://podminky.urs.cz/item/CS_URS_2025_01/417351116" TargetMode="External"/><Relationship Id="rId79" Type="http://schemas.openxmlformats.org/officeDocument/2006/relationships/hyperlink" Target="https://podminky.urs.cz/item/CS_URS_2025_01/621131121" TargetMode="External"/><Relationship Id="rId102" Type="http://schemas.openxmlformats.org/officeDocument/2006/relationships/hyperlink" Target="https://podminky.urs.cz/item/CS_URS_2025_01/916371215" TargetMode="External"/><Relationship Id="rId123" Type="http://schemas.openxmlformats.org/officeDocument/2006/relationships/hyperlink" Target="https://podminky.urs.cz/item/CS_URS_2025_01/962052211" TargetMode="External"/><Relationship Id="rId144" Type="http://schemas.openxmlformats.org/officeDocument/2006/relationships/hyperlink" Target="https://podminky.urs.cz/item/CS_URS_2025_01/997013814" TargetMode="External"/><Relationship Id="rId90" Type="http://schemas.openxmlformats.org/officeDocument/2006/relationships/hyperlink" Target="https://podminky.urs.cz/item/CS_URS_2025_01/622381012" TargetMode="External"/><Relationship Id="rId165" Type="http://schemas.openxmlformats.org/officeDocument/2006/relationships/hyperlink" Target="https://podminky.urs.cz/item/CS_URS_2025_01/712363384" TargetMode="External"/><Relationship Id="rId186" Type="http://schemas.openxmlformats.org/officeDocument/2006/relationships/hyperlink" Target="https://podminky.urs.cz/item/CS_URS_2025_01/713141135" TargetMode="External"/><Relationship Id="rId211" Type="http://schemas.openxmlformats.org/officeDocument/2006/relationships/hyperlink" Target="https://podminky.urs.cz/item/CS_URS_2025_01/763111433" TargetMode="External"/><Relationship Id="rId232" Type="http://schemas.openxmlformats.org/officeDocument/2006/relationships/hyperlink" Target="https://podminky.urs.cz/item/CS_URS_2025_01/998764101" TargetMode="External"/><Relationship Id="rId253" Type="http://schemas.openxmlformats.org/officeDocument/2006/relationships/hyperlink" Target="https://podminky.urs.cz/item/CS_URS_2025_01/767995111" TargetMode="External"/><Relationship Id="rId274" Type="http://schemas.openxmlformats.org/officeDocument/2006/relationships/hyperlink" Target="https://podminky.urs.cz/item/CS_URS_2025_01/998776101" TargetMode="External"/><Relationship Id="rId295" Type="http://schemas.openxmlformats.org/officeDocument/2006/relationships/drawing" Target="../drawings/drawing3.xml"/><Relationship Id="rId27" Type="http://schemas.openxmlformats.org/officeDocument/2006/relationships/hyperlink" Target="https://podminky.urs.cz/item/CS_URS_2025_01/185804312" TargetMode="External"/><Relationship Id="rId48" Type="http://schemas.openxmlformats.org/officeDocument/2006/relationships/hyperlink" Target="https://podminky.urs.cz/item/CS_URS_2025_01/346272236" TargetMode="External"/><Relationship Id="rId69" Type="http://schemas.openxmlformats.org/officeDocument/2006/relationships/hyperlink" Target="https://podminky.urs.cz/item/CS_URS_2025_01/578901113" TargetMode="External"/><Relationship Id="rId113" Type="http://schemas.openxmlformats.org/officeDocument/2006/relationships/hyperlink" Target="https://podminky.urs.cz/item/CS_URS_2025_01/953943211" TargetMode="External"/><Relationship Id="rId134" Type="http://schemas.openxmlformats.org/officeDocument/2006/relationships/hyperlink" Target="https://podminky.urs.cz/item/CS_URS_2025_01/973031151" TargetMode="External"/><Relationship Id="rId80" Type="http://schemas.openxmlformats.org/officeDocument/2006/relationships/hyperlink" Target="https://podminky.urs.cz/item/CS_URS_2025_01/621381012" TargetMode="External"/><Relationship Id="rId155" Type="http://schemas.openxmlformats.org/officeDocument/2006/relationships/hyperlink" Target="https://podminky.urs.cz/item/CS_URS_2025_01/711161384" TargetMode="External"/><Relationship Id="rId176" Type="http://schemas.openxmlformats.org/officeDocument/2006/relationships/hyperlink" Target="https://podminky.urs.cz/item/CS_URS_2025_01/712771401" TargetMode="External"/><Relationship Id="rId197" Type="http://schemas.openxmlformats.org/officeDocument/2006/relationships/hyperlink" Target="https://podminky.urs.cz/item/CS_URS_2025_01/721290111" TargetMode="External"/><Relationship Id="rId201" Type="http://schemas.openxmlformats.org/officeDocument/2006/relationships/hyperlink" Target="https://podminky.urs.cz/item/CS_URS_2025_01/762081150" TargetMode="External"/><Relationship Id="rId222" Type="http://schemas.openxmlformats.org/officeDocument/2006/relationships/hyperlink" Target="https://podminky.urs.cz/item/CS_URS_2025_01/763251211" TargetMode="External"/><Relationship Id="rId243" Type="http://schemas.openxmlformats.org/officeDocument/2006/relationships/hyperlink" Target="https://podminky.urs.cz/item/CS_URS_2025_01/767163101" TargetMode="External"/><Relationship Id="rId264" Type="http://schemas.openxmlformats.org/officeDocument/2006/relationships/hyperlink" Target="https://podminky.urs.cz/item/CS_URS_2025_01/771591264" TargetMode="External"/><Relationship Id="rId285" Type="http://schemas.openxmlformats.org/officeDocument/2006/relationships/hyperlink" Target="https://podminky.urs.cz/item/CS_URS_2025_01/783218111" TargetMode="External"/><Relationship Id="rId17" Type="http://schemas.openxmlformats.org/officeDocument/2006/relationships/hyperlink" Target="https://podminky.urs.cz/item/CS_URS_2025_01/174151101" TargetMode="External"/><Relationship Id="rId38" Type="http://schemas.openxmlformats.org/officeDocument/2006/relationships/hyperlink" Target="https://podminky.urs.cz/item/CS_URS_2025_01/310271041" TargetMode="External"/><Relationship Id="rId59" Type="http://schemas.openxmlformats.org/officeDocument/2006/relationships/hyperlink" Target="https://podminky.urs.cz/item/CS_URS_2025_01/317351107" TargetMode="External"/><Relationship Id="rId103" Type="http://schemas.openxmlformats.org/officeDocument/2006/relationships/hyperlink" Target="https://podminky.urs.cz/item/CS_URS_2025_01/919726121" TargetMode="External"/><Relationship Id="rId124" Type="http://schemas.openxmlformats.org/officeDocument/2006/relationships/hyperlink" Target="https://podminky.urs.cz/item/CS_URS_2025_01/963013530" TargetMode="External"/><Relationship Id="rId70" Type="http://schemas.openxmlformats.org/officeDocument/2006/relationships/hyperlink" Target="https://podminky.urs.cz/item/CS_URS_2025_01/581114113" TargetMode="External"/><Relationship Id="rId91" Type="http://schemas.openxmlformats.org/officeDocument/2006/relationships/hyperlink" Target="https://podminky.urs.cz/item/CS_URS_2025_01/629135102" TargetMode="External"/><Relationship Id="rId145" Type="http://schemas.openxmlformats.org/officeDocument/2006/relationships/hyperlink" Target="https://podminky.urs.cz/item/CS_URS_2025_01/997013869" TargetMode="External"/><Relationship Id="rId166" Type="http://schemas.openxmlformats.org/officeDocument/2006/relationships/hyperlink" Target="https://podminky.urs.cz/item/CS_URS_2025_01/712363385" TargetMode="External"/><Relationship Id="rId187" Type="http://schemas.openxmlformats.org/officeDocument/2006/relationships/hyperlink" Target="https://podminky.urs.cz/item/CS_URS_2025_01/713141331" TargetMode="External"/><Relationship Id="rId1" Type="http://schemas.openxmlformats.org/officeDocument/2006/relationships/hyperlink" Target="https://podminky.urs.cz/item/CS_URS_2025_01/111111311" TargetMode="External"/><Relationship Id="rId212" Type="http://schemas.openxmlformats.org/officeDocument/2006/relationships/hyperlink" Target="https://podminky.urs.cz/item/CS_URS_2025_01/763111437" TargetMode="External"/><Relationship Id="rId233" Type="http://schemas.openxmlformats.org/officeDocument/2006/relationships/hyperlink" Target="https://podminky.urs.cz/item/CS_URS_2025_01/766438111" TargetMode="External"/><Relationship Id="rId254" Type="http://schemas.openxmlformats.org/officeDocument/2006/relationships/hyperlink" Target="https://podminky.urs.cz/item/CS_URS_2025_01/767995114" TargetMode="External"/><Relationship Id="rId28" Type="http://schemas.openxmlformats.org/officeDocument/2006/relationships/hyperlink" Target="https://podminky.urs.cz/item/CS_URS_2025_01/211531111" TargetMode="External"/><Relationship Id="rId49" Type="http://schemas.openxmlformats.org/officeDocument/2006/relationships/hyperlink" Target="https://podminky.urs.cz/item/CS_URS_2025_01/346272256" TargetMode="External"/><Relationship Id="rId114" Type="http://schemas.openxmlformats.org/officeDocument/2006/relationships/hyperlink" Target="https://podminky.urs.cz/item/CS_URS_2025_01/953961113" TargetMode="External"/><Relationship Id="rId275" Type="http://schemas.openxmlformats.org/officeDocument/2006/relationships/hyperlink" Target="https://podminky.urs.cz/item/CS_URS_2025_01/781121011" TargetMode="External"/><Relationship Id="rId60" Type="http://schemas.openxmlformats.org/officeDocument/2006/relationships/hyperlink" Target="https://podminky.urs.cz/item/CS_URS_2025_01/317351108" TargetMode="External"/><Relationship Id="rId81" Type="http://schemas.openxmlformats.org/officeDocument/2006/relationships/hyperlink" Target="https://podminky.urs.cz/item/CS_URS_2025_01/622142001" TargetMode="External"/><Relationship Id="rId135" Type="http://schemas.openxmlformats.org/officeDocument/2006/relationships/hyperlink" Target="https://podminky.urs.cz/item/CS_URS_2025_01/973031324" TargetMode="External"/><Relationship Id="rId156" Type="http://schemas.openxmlformats.org/officeDocument/2006/relationships/hyperlink" Target="https://podminky.urs.cz/item/CS_URS_2025_01/711491176" TargetMode="External"/><Relationship Id="rId177" Type="http://schemas.openxmlformats.org/officeDocument/2006/relationships/hyperlink" Target="https://podminky.urs.cz/item/CS_URS_2025_01/712771521" TargetMode="External"/><Relationship Id="rId198" Type="http://schemas.openxmlformats.org/officeDocument/2006/relationships/hyperlink" Target="https://podminky.urs.cz/item/CS_URS_2025_01/998721101" TargetMode="External"/><Relationship Id="rId202" Type="http://schemas.openxmlformats.org/officeDocument/2006/relationships/hyperlink" Target="https://podminky.urs.cz/item/CS_URS_2025_01/762083111" TargetMode="External"/><Relationship Id="rId223" Type="http://schemas.openxmlformats.org/officeDocument/2006/relationships/hyperlink" Target="https://podminky.urs.cz/item/CS_URS_2025_01/998763301" TargetMode="External"/><Relationship Id="rId244" Type="http://schemas.openxmlformats.org/officeDocument/2006/relationships/hyperlink" Target="https://podminky.urs.cz/item/CS_URS_2025_01/767163213" TargetMode="External"/><Relationship Id="rId18" Type="http://schemas.openxmlformats.org/officeDocument/2006/relationships/hyperlink" Target="https://podminky.urs.cz/item/CS_URS_2025_01/175111101" TargetMode="External"/><Relationship Id="rId39" Type="http://schemas.openxmlformats.org/officeDocument/2006/relationships/hyperlink" Target="https://podminky.urs.cz/item/CS_URS_2025_01/310271081" TargetMode="External"/><Relationship Id="rId265" Type="http://schemas.openxmlformats.org/officeDocument/2006/relationships/hyperlink" Target="https://podminky.urs.cz/item/CS_URS_2025_01/998771101" TargetMode="External"/><Relationship Id="rId286" Type="http://schemas.openxmlformats.org/officeDocument/2006/relationships/hyperlink" Target="https://podminky.urs.cz/item/CS_URS_2025_01/783301311" TargetMode="External"/><Relationship Id="rId50" Type="http://schemas.openxmlformats.org/officeDocument/2006/relationships/hyperlink" Target="https://podminky.urs.cz/item/CS_URS_2025_01/346481112" TargetMode="External"/><Relationship Id="rId104" Type="http://schemas.openxmlformats.org/officeDocument/2006/relationships/hyperlink" Target="https://podminky.urs.cz/item/CS_URS_2025_01/919731121" TargetMode="External"/><Relationship Id="rId125" Type="http://schemas.openxmlformats.org/officeDocument/2006/relationships/hyperlink" Target="https://podminky.urs.cz/item/CS_URS_2025_01/963051113" TargetMode="External"/><Relationship Id="rId146" Type="http://schemas.openxmlformats.org/officeDocument/2006/relationships/hyperlink" Target="https://podminky.urs.cz/item/CS_URS_2025_01/997013871" TargetMode="External"/><Relationship Id="rId167" Type="http://schemas.openxmlformats.org/officeDocument/2006/relationships/hyperlink" Target="https://podminky.urs.cz/item/CS_URS_2025_01/712363606" TargetMode="External"/><Relationship Id="rId188" Type="http://schemas.openxmlformats.org/officeDocument/2006/relationships/hyperlink" Target="https://podminky.urs.cz/item/CS_URS_2025_01/713141358" TargetMode="External"/><Relationship Id="rId71" Type="http://schemas.openxmlformats.org/officeDocument/2006/relationships/hyperlink" Target="https://podminky.urs.cz/item/CS_URS_2025_01/596211110" TargetMode="External"/><Relationship Id="rId92" Type="http://schemas.openxmlformats.org/officeDocument/2006/relationships/hyperlink" Target="https://podminky.urs.cz/item/CS_URS_2025_01/629991012" TargetMode="External"/><Relationship Id="rId213" Type="http://schemas.openxmlformats.org/officeDocument/2006/relationships/hyperlink" Target="https://podminky.urs.cz/item/CS_URS_2025_01/763111712" TargetMode="External"/><Relationship Id="rId234" Type="http://schemas.openxmlformats.org/officeDocument/2006/relationships/hyperlink" Target="https://podminky.urs.cz/item/CS_URS_2025_01/766660197" TargetMode="External"/><Relationship Id="rId2" Type="http://schemas.openxmlformats.org/officeDocument/2006/relationships/hyperlink" Target="https://podminky.urs.cz/item/CS_URS_2025_01/111212311" TargetMode="External"/><Relationship Id="rId29" Type="http://schemas.openxmlformats.org/officeDocument/2006/relationships/hyperlink" Target="https://podminky.urs.cz/item/CS_URS_2025_01/211971121" TargetMode="External"/><Relationship Id="rId255" Type="http://schemas.openxmlformats.org/officeDocument/2006/relationships/hyperlink" Target="https://podminky.urs.cz/item/CS_URS_2025_01/767995116" TargetMode="External"/><Relationship Id="rId276" Type="http://schemas.openxmlformats.org/officeDocument/2006/relationships/hyperlink" Target="https://podminky.urs.cz/item/CS_URS_2025_01/781131112" TargetMode="External"/><Relationship Id="rId40" Type="http://schemas.openxmlformats.org/officeDocument/2006/relationships/hyperlink" Target="https://podminky.urs.cz/item/CS_URS_2025_01/311113131" TargetMode="External"/><Relationship Id="rId115" Type="http://schemas.openxmlformats.org/officeDocument/2006/relationships/hyperlink" Target="https://podminky.urs.cz/item/CS_URS_2025_01/953965122" TargetMode="External"/><Relationship Id="rId136" Type="http://schemas.openxmlformats.org/officeDocument/2006/relationships/hyperlink" Target="https://podminky.urs.cz/item/CS_URS_2025_01/973031325" TargetMode="External"/><Relationship Id="rId157" Type="http://schemas.openxmlformats.org/officeDocument/2006/relationships/hyperlink" Target="https://podminky.urs.cz/item/CS_URS_2025_01/711491272" TargetMode="External"/><Relationship Id="rId178" Type="http://schemas.openxmlformats.org/officeDocument/2006/relationships/hyperlink" Target="https://podminky.urs.cz/item/CS_URS_2025_01/712771601" TargetMode="External"/><Relationship Id="rId61" Type="http://schemas.openxmlformats.org/officeDocument/2006/relationships/hyperlink" Target="https://podminky.urs.cz/item/CS_URS_2025_01/417361821" TargetMode="External"/><Relationship Id="rId82" Type="http://schemas.openxmlformats.org/officeDocument/2006/relationships/hyperlink" Target="https://podminky.urs.cz/item/CS_URS_2025_01/622143003" TargetMode="External"/><Relationship Id="rId199" Type="http://schemas.openxmlformats.org/officeDocument/2006/relationships/hyperlink" Target="https://podminky.urs.cz/item/CS_URS_2025_01/742210121" TargetMode="External"/><Relationship Id="rId203" Type="http://schemas.openxmlformats.org/officeDocument/2006/relationships/hyperlink" Target="https://podminky.urs.cz/item/CS_URS_2025_01/762361311" TargetMode="External"/><Relationship Id="rId19" Type="http://schemas.openxmlformats.org/officeDocument/2006/relationships/hyperlink" Target="https://podminky.urs.cz/item/CS_URS_2025_01/181111121" TargetMode="External"/><Relationship Id="rId224" Type="http://schemas.openxmlformats.org/officeDocument/2006/relationships/hyperlink" Target="https://podminky.urs.cz/item/CS_URS_2025_01/764002841" TargetMode="External"/><Relationship Id="rId245" Type="http://schemas.openxmlformats.org/officeDocument/2006/relationships/hyperlink" Target="https://podminky.urs.cz/item/CS_URS_2025_01/767223211" TargetMode="External"/><Relationship Id="rId266" Type="http://schemas.openxmlformats.org/officeDocument/2006/relationships/hyperlink" Target="https://podminky.urs.cz/item/CS_URS_2025_01/775449121" TargetMode="External"/><Relationship Id="rId287" Type="http://schemas.openxmlformats.org/officeDocument/2006/relationships/hyperlink" Target="https://podminky.urs.cz/item/CS_URS_2025_01/783314203" TargetMode="External"/><Relationship Id="rId30" Type="http://schemas.openxmlformats.org/officeDocument/2006/relationships/hyperlink" Target="https://podminky.urs.cz/item/CS_URS_2025_01/212755216" TargetMode="External"/><Relationship Id="rId105" Type="http://schemas.openxmlformats.org/officeDocument/2006/relationships/hyperlink" Target="https://podminky.urs.cz/item/CS_URS_2025_01/919731122" TargetMode="External"/><Relationship Id="rId126" Type="http://schemas.openxmlformats.org/officeDocument/2006/relationships/hyperlink" Target="https://podminky.urs.cz/item/CS_URS_2025_01/963053936" TargetMode="External"/><Relationship Id="rId147" Type="http://schemas.openxmlformats.org/officeDocument/2006/relationships/hyperlink" Target="https://podminky.urs.cz/item/CS_URS_2025_01/997013875" TargetMode="External"/><Relationship Id="rId168" Type="http://schemas.openxmlformats.org/officeDocument/2006/relationships/hyperlink" Target="https://podminky.urs.cz/item/CS_URS_2025_01/712363681" TargetMode="External"/><Relationship Id="rId51" Type="http://schemas.openxmlformats.org/officeDocument/2006/relationships/hyperlink" Target="https://podminky.urs.cz/item/CS_URS_2025_01/389381001" TargetMode="External"/><Relationship Id="rId72" Type="http://schemas.openxmlformats.org/officeDocument/2006/relationships/hyperlink" Target="https://podminky.urs.cz/item/CS_URS_2025_01/596811220" TargetMode="External"/><Relationship Id="rId93" Type="http://schemas.openxmlformats.org/officeDocument/2006/relationships/hyperlink" Target="https://podminky.urs.cz/item/CS_URS_2025_01/632451234" TargetMode="External"/><Relationship Id="rId189" Type="http://schemas.openxmlformats.org/officeDocument/2006/relationships/hyperlink" Target="https://podminky.urs.cz/item/CS_URS_2025_01/713141391" TargetMode="External"/><Relationship Id="rId3" Type="http://schemas.openxmlformats.org/officeDocument/2006/relationships/hyperlink" Target="https://podminky.urs.cz/item/CS_URS_2025_01/113107162" TargetMode="External"/><Relationship Id="rId214" Type="http://schemas.openxmlformats.org/officeDocument/2006/relationships/hyperlink" Target="https://podminky.urs.cz/item/CS_URS_2025_01/763111718" TargetMode="External"/><Relationship Id="rId235" Type="http://schemas.openxmlformats.org/officeDocument/2006/relationships/hyperlink" Target="https://podminky.urs.cz/item/CS_URS_2025_01/766660311" TargetMode="External"/><Relationship Id="rId256" Type="http://schemas.openxmlformats.org/officeDocument/2006/relationships/hyperlink" Target="https://podminky.urs.cz/item/CS_URS_2025_01/998767101" TargetMode="External"/><Relationship Id="rId277" Type="http://schemas.openxmlformats.org/officeDocument/2006/relationships/hyperlink" Target="https://podminky.urs.cz/item/CS_URS_2025_01/781131232" TargetMode="External"/><Relationship Id="rId116" Type="http://schemas.openxmlformats.org/officeDocument/2006/relationships/hyperlink" Target="https://podminky.urs.cz/item/CS_URS_2025_01/953961115" TargetMode="External"/><Relationship Id="rId137" Type="http://schemas.openxmlformats.org/officeDocument/2006/relationships/hyperlink" Target="https://podminky.urs.cz/item/CS_URS_2025_01/974031164" TargetMode="External"/><Relationship Id="rId158" Type="http://schemas.openxmlformats.org/officeDocument/2006/relationships/hyperlink" Target="https://podminky.urs.cz/item/CS_URS_2025_01/711747067" TargetMode="External"/><Relationship Id="rId20" Type="http://schemas.openxmlformats.org/officeDocument/2006/relationships/hyperlink" Target="https://podminky.urs.cz/item/CS_URS_2025_01/181411131" TargetMode="External"/><Relationship Id="rId41" Type="http://schemas.openxmlformats.org/officeDocument/2006/relationships/hyperlink" Target="https://podminky.urs.cz/item/CS_URS_2025_01/311361821" TargetMode="External"/><Relationship Id="rId62" Type="http://schemas.openxmlformats.org/officeDocument/2006/relationships/hyperlink" Target="https://podminky.urs.cz/item/CS_URS_2025_01/451572111" TargetMode="External"/><Relationship Id="rId83" Type="http://schemas.openxmlformats.org/officeDocument/2006/relationships/hyperlink" Target="https://podminky.urs.cz/item/CS_URS_2025_01/622143004" TargetMode="External"/><Relationship Id="rId179" Type="http://schemas.openxmlformats.org/officeDocument/2006/relationships/hyperlink" Target="https://podminky.urs.cz/item/CS_URS_2025_01/712771613" TargetMode="External"/><Relationship Id="rId190" Type="http://schemas.openxmlformats.org/officeDocument/2006/relationships/hyperlink" Target="https://podminky.urs.cz/item/CS_URS_2025_01/713190813" TargetMode="External"/><Relationship Id="rId204" Type="http://schemas.openxmlformats.org/officeDocument/2006/relationships/hyperlink" Target="https://podminky.urs.cz/item/CS_URS_2025_01/762812370" TargetMode="External"/><Relationship Id="rId225" Type="http://schemas.openxmlformats.org/officeDocument/2006/relationships/hyperlink" Target="https://podminky.urs.cz/item/CS_URS_2025_01/764004861" TargetMode="External"/><Relationship Id="rId246" Type="http://schemas.openxmlformats.org/officeDocument/2006/relationships/hyperlink" Target="https://podminky.urs.cz/item/CS_URS_2025_01/767620351" TargetMode="External"/><Relationship Id="rId267" Type="http://schemas.openxmlformats.org/officeDocument/2006/relationships/hyperlink" Target="https://podminky.urs.cz/item/CS_URS_2025_01/998775101" TargetMode="External"/><Relationship Id="rId288" Type="http://schemas.openxmlformats.org/officeDocument/2006/relationships/hyperlink" Target="https://podminky.urs.cz/item/CS_URS_2025_01/783317105" TargetMode="External"/><Relationship Id="rId106" Type="http://schemas.openxmlformats.org/officeDocument/2006/relationships/hyperlink" Target="https://podminky.urs.cz/item/CS_URS_2025_01/941211111" TargetMode="External"/><Relationship Id="rId127" Type="http://schemas.openxmlformats.org/officeDocument/2006/relationships/hyperlink" Target="https://podminky.urs.cz/item/CS_URS_2025_01/965042141" TargetMode="External"/><Relationship Id="rId10" Type="http://schemas.openxmlformats.org/officeDocument/2006/relationships/hyperlink" Target="https://podminky.urs.cz/item/CS_URS_2025_01/113201112" TargetMode="External"/><Relationship Id="rId31" Type="http://schemas.openxmlformats.org/officeDocument/2006/relationships/hyperlink" Target="https://podminky.urs.cz/item/CS_URS_2025_01/218111113" TargetMode="External"/><Relationship Id="rId52" Type="http://schemas.openxmlformats.org/officeDocument/2006/relationships/hyperlink" Target="https://podminky.urs.cz/item/CS_URS_2025_01/411121127" TargetMode="External"/><Relationship Id="rId73" Type="http://schemas.openxmlformats.org/officeDocument/2006/relationships/hyperlink" Target="https://podminky.urs.cz/item/CS_URS_2025_01/612142001" TargetMode="External"/><Relationship Id="rId94" Type="http://schemas.openxmlformats.org/officeDocument/2006/relationships/hyperlink" Target="https://podminky.urs.cz/item/CS_URS_2025_01/632451292" TargetMode="External"/><Relationship Id="rId148" Type="http://schemas.openxmlformats.org/officeDocument/2006/relationships/hyperlink" Target="https://podminky.urs.cz/item/CS_URS_2025_01/998011001" TargetMode="External"/><Relationship Id="rId169" Type="http://schemas.openxmlformats.org/officeDocument/2006/relationships/hyperlink" Target="https://podminky.urs.cz/item/CS_URS_2025_01/712391171" TargetMode="External"/><Relationship Id="rId4" Type="http://schemas.openxmlformats.org/officeDocument/2006/relationships/hyperlink" Target="https://podminky.urs.cz/item/CS_URS_2025_01/113107181" TargetMode="External"/><Relationship Id="rId180" Type="http://schemas.openxmlformats.org/officeDocument/2006/relationships/hyperlink" Target="https://podminky.urs.cz/item/CS_URS_2025_01/712998004" TargetMode="External"/><Relationship Id="rId215" Type="http://schemas.openxmlformats.org/officeDocument/2006/relationships/hyperlink" Target="https://podminky.urs.cz/item/CS_URS_2025_01/763111722" TargetMode="External"/><Relationship Id="rId236" Type="http://schemas.openxmlformats.org/officeDocument/2006/relationships/hyperlink" Target="https://podminky.urs.cz/item/CS_URS_2025_01/766660728" TargetMode="External"/><Relationship Id="rId257" Type="http://schemas.openxmlformats.org/officeDocument/2006/relationships/hyperlink" Target="https://podminky.urs.cz/item/CS_URS_2025_01/771121011" TargetMode="External"/><Relationship Id="rId278" Type="http://schemas.openxmlformats.org/officeDocument/2006/relationships/hyperlink" Target="https://podminky.urs.cz/item/CS_URS_2025_01/781131241" TargetMode="External"/><Relationship Id="rId42" Type="http://schemas.openxmlformats.org/officeDocument/2006/relationships/hyperlink" Target="https://podminky.urs.cz/item/CS_URS_2025_01/316381115" TargetMode="External"/><Relationship Id="rId84" Type="http://schemas.openxmlformats.org/officeDocument/2006/relationships/hyperlink" Target="https://podminky.urs.cz/item/CS_URS_2025_01/622211021" TargetMode="External"/><Relationship Id="rId138" Type="http://schemas.openxmlformats.org/officeDocument/2006/relationships/hyperlink" Target="https://podminky.urs.cz/item/CS_URS_2025_01/974031167" TargetMode="External"/><Relationship Id="rId191" Type="http://schemas.openxmlformats.org/officeDocument/2006/relationships/hyperlink" Target="https://podminky.urs.cz/item/CS_URS_2025_01/713191521" TargetMode="External"/><Relationship Id="rId205" Type="http://schemas.openxmlformats.org/officeDocument/2006/relationships/hyperlink" Target="https://podminky.urs.cz/item/CS_URS_2025_01/762822120" TargetMode="External"/><Relationship Id="rId247" Type="http://schemas.openxmlformats.org/officeDocument/2006/relationships/hyperlink" Target="https://podminky.urs.cz/item/CS_URS_2025_01/767620354" TargetMode="External"/><Relationship Id="rId107" Type="http://schemas.openxmlformats.org/officeDocument/2006/relationships/hyperlink" Target="https://podminky.urs.cz/item/CS_URS_2025_01/941211211" TargetMode="External"/><Relationship Id="rId289" Type="http://schemas.openxmlformats.org/officeDocument/2006/relationships/hyperlink" Target="https://podminky.urs.cz/item/CS_URS_2025_01/783826615" TargetMode="External"/><Relationship Id="rId11" Type="http://schemas.openxmlformats.org/officeDocument/2006/relationships/hyperlink" Target="https://podminky.urs.cz/item/CS_URS_2025_01/132151252" TargetMode="External"/><Relationship Id="rId53" Type="http://schemas.openxmlformats.org/officeDocument/2006/relationships/hyperlink" Target="https://podminky.urs.cz/item/CS_URS_2025_01/413231221" TargetMode="External"/><Relationship Id="rId149" Type="http://schemas.openxmlformats.org/officeDocument/2006/relationships/hyperlink" Target="https://podminky.urs.cz/item/CS_URS_2025_01/711111011" TargetMode="External"/><Relationship Id="rId95" Type="http://schemas.openxmlformats.org/officeDocument/2006/relationships/hyperlink" Target="https://podminky.urs.cz/item/CS_URS_2025_01/634112126" TargetMode="External"/><Relationship Id="rId160" Type="http://schemas.openxmlformats.org/officeDocument/2006/relationships/hyperlink" Target="https://podminky.urs.cz/item/CS_URS_2025_01/712311101" TargetMode="External"/><Relationship Id="rId216" Type="http://schemas.openxmlformats.org/officeDocument/2006/relationships/hyperlink" Target="https://podminky.urs.cz/item/CS_URS_2025_01/763111742" TargetMode="External"/><Relationship Id="rId258" Type="http://schemas.openxmlformats.org/officeDocument/2006/relationships/hyperlink" Target="https://podminky.urs.cz/item/CS_URS_2025_01/771151014" TargetMode="External"/><Relationship Id="rId22" Type="http://schemas.openxmlformats.org/officeDocument/2006/relationships/hyperlink" Target="https://podminky.urs.cz/item/CS_URS_2025_01/181911102" TargetMode="External"/><Relationship Id="rId64" Type="http://schemas.openxmlformats.org/officeDocument/2006/relationships/hyperlink" Target="https://podminky.urs.cz/item/CS_URS_2025_01/564851011" TargetMode="External"/><Relationship Id="rId118" Type="http://schemas.openxmlformats.org/officeDocument/2006/relationships/hyperlink" Target="https://podminky.urs.cz/item/CS_URS_2025_01/961044111" TargetMode="External"/><Relationship Id="rId171" Type="http://schemas.openxmlformats.org/officeDocument/2006/relationships/hyperlink" Target="https://podminky.urs.cz/item/CS_URS_2025_01/712771221" TargetMode="External"/><Relationship Id="rId227" Type="http://schemas.openxmlformats.org/officeDocument/2006/relationships/hyperlink" Target="https://podminky.urs.cz/item/CS_URS_2025_01/764225446" TargetMode="External"/><Relationship Id="rId269" Type="http://schemas.openxmlformats.org/officeDocument/2006/relationships/hyperlink" Target="https://podminky.urs.cz/item/CS_URS_2025_01/77612132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62751117" TargetMode="External"/><Relationship Id="rId13" Type="http://schemas.openxmlformats.org/officeDocument/2006/relationships/hyperlink" Target="https://podminky.urs.cz/item/CS_URS_2025_01/271572211" TargetMode="External"/><Relationship Id="rId18" Type="http://schemas.openxmlformats.org/officeDocument/2006/relationships/hyperlink" Target="https://podminky.urs.cz/item/CS_URS_2025_01/837351221" TargetMode="External"/><Relationship Id="rId3" Type="http://schemas.openxmlformats.org/officeDocument/2006/relationships/hyperlink" Target="https://podminky.urs.cz/item/CS_URS_2025_01/119003218" TargetMode="External"/><Relationship Id="rId21" Type="http://schemas.openxmlformats.org/officeDocument/2006/relationships/hyperlink" Target="https://podminky.urs.cz/item/CS_URS_2025_01/899722113" TargetMode="External"/><Relationship Id="rId7" Type="http://schemas.openxmlformats.org/officeDocument/2006/relationships/hyperlink" Target="https://podminky.urs.cz/item/CS_URS_2025_01/151101112" TargetMode="External"/><Relationship Id="rId12" Type="http://schemas.openxmlformats.org/officeDocument/2006/relationships/hyperlink" Target="https://podminky.urs.cz/item/CS_URS_2025_01/175151101" TargetMode="External"/><Relationship Id="rId17" Type="http://schemas.openxmlformats.org/officeDocument/2006/relationships/hyperlink" Target="https://podminky.urs.cz/item/CS_URS_2025_01/831312121" TargetMode="External"/><Relationship Id="rId2" Type="http://schemas.openxmlformats.org/officeDocument/2006/relationships/hyperlink" Target="https://podminky.urs.cz/item/CS_URS_2025_01/119003217" TargetMode="External"/><Relationship Id="rId16" Type="http://schemas.openxmlformats.org/officeDocument/2006/relationships/hyperlink" Target="https://podminky.urs.cz/item/CS_URS_2025_01/452312131" TargetMode="External"/><Relationship Id="rId20" Type="http://schemas.openxmlformats.org/officeDocument/2006/relationships/hyperlink" Target="https://podminky.urs.cz/item/CS_URS_2025_01/892372111" TargetMode="External"/><Relationship Id="rId1" Type="http://schemas.openxmlformats.org/officeDocument/2006/relationships/hyperlink" Target="https://podminky.urs.cz/item/CS_URS_2025_01/119001421" TargetMode="External"/><Relationship Id="rId6" Type="http://schemas.openxmlformats.org/officeDocument/2006/relationships/hyperlink" Target="https://podminky.urs.cz/item/CS_URS_2025_01/151101102" TargetMode="External"/><Relationship Id="rId11" Type="http://schemas.openxmlformats.org/officeDocument/2006/relationships/hyperlink" Target="https://podminky.urs.cz/item/CS_URS_2025_01/174151101" TargetMode="External"/><Relationship Id="rId5" Type="http://schemas.openxmlformats.org/officeDocument/2006/relationships/hyperlink" Target="https://podminky.urs.cz/item/CS_URS_2025_01/132212331" TargetMode="External"/><Relationship Id="rId15" Type="http://schemas.openxmlformats.org/officeDocument/2006/relationships/hyperlink" Target="https://podminky.urs.cz/item/CS_URS_2025_01/452111111" TargetMode="External"/><Relationship Id="rId23" Type="http://schemas.openxmlformats.org/officeDocument/2006/relationships/drawing" Target="../drawings/drawing9.xml"/><Relationship Id="rId10" Type="http://schemas.openxmlformats.org/officeDocument/2006/relationships/hyperlink" Target="https://podminky.urs.cz/item/CS_URS_2025_01/171201221" TargetMode="External"/><Relationship Id="rId19" Type="http://schemas.openxmlformats.org/officeDocument/2006/relationships/hyperlink" Target="https://podminky.urs.cz/item/CS_URS_2025_01/892351111" TargetMode="External"/><Relationship Id="rId4" Type="http://schemas.openxmlformats.org/officeDocument/2006/relationships/hyperlink" Target="https://podminky.urs.cz/item/CS_URS_2025_01/131251100" TargetMode="External"/><Relationship Id="rId9" Type="http://schemas.openxmlformats.org/officeDocument/2006/relationships/hyperlink" Target="https://podminky.urs.cz/item/CS_URS_2025_01/162751119" TargetMode="External"/><Relationship Id="rId14" Type="http://schemas.openxmlformats.org/officeDocument/2006/relationships/hyperlink" Target="https://podminky.urs.cz/item/CS_URS_2025_01/451541111" TargetMode="External"/><Relationship Id="rId22" Type="http://schemas.openxmlformats.org/officeDocument/2006/relationships/hyperlink" Target="https://podminky.urs.cz/item/CS_URS_2025_01/998275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8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20" t="s">
        <v>0</v>
      </c>
      <c r="AZ1" s="20" t="s">
        <v>1</v>
      </c>
      <c r="BA1" s="20" t="s">
        <v>2</v>
      </c>
      <c r="BB1" s="20" t="s">
        <v>3</v>
      </c>
      <c r="BT1" s="20" t="s">
        <v>4</v>
      </c>
      <c r="BU1" s="20" t="s">
        <v>4</v>
      </c>
      <c r="BV1" s="20" t="s">
        <v>5</v>
      </c>
    </row>
    <row r="2" spans="1:74" s="1" customFormat="1" ht="36.950000000000003" customHeight="1">
      <c r="AR2" s="406"/>
      <c r="AS2" s="406"/>
      <c r="AT2" s="406"/>
      <c r="AU2" s="406"/>
      <c r="AV2" s="406"/>
      <c r="AW2" s="406"/>
      <c r="AX2" s="406"/>
      <c r="AY2" s="406"/>
      <c r="AZ2" s="406"/>
      <c r="BA2" s="406"/>
      <c r="BB2" s="406"/>
      <c r="BC2" s="406"/>
      <c r="BD2" s="406"/>
      <c r="BE2" s="406"/>
      <c r="BS2" s="21" t="s">
        <v>6</v>
      </c>
      <c r="BT2" s="21" t="s">
        <v>7</v>
      </c>
    </row>
    <row r="3" spans="1:74" s="1" customFormat="1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4"/>
      <c r="BS3" s="21" t="s">
        <v>6</v>
      </c>
      <c r="BT3" s="21" t="s">
        <v>8</v>
      </c>
    </row>
    <row r="4" spans="1:74" s="1" customFormat="1" ht="24.95" customHeight="1">
      <c r="B4" s="25"/>
      <c r="C4" s="26"/>
      <c r="D4" s="27" t="s">
        <v>9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4"/>
      <c r="AS4" s="28" t="s">
        <v>10</v>
      </c>
      <c r="BE4" s="29" t="s">
        <v>11</v>
      </c>
      <c r="BS4" s="21" t="s">
        <v>12</v>
      </c>
    </row>
    <row r="5" spans="1:74" s="1" customFormat="1" ht="12" customHeight="1">
      <c r="B5" s="25"/>
      <c r="C5" s="26"/>
      <c r="D5" s="30" t="s">
        <v>13</v>
      </c>
      <c r="E5" s="26"/>
      <c r="F5" s="26"/>
      <c r="G5" s="26"/>
      <c r="H5" s="26"/>
      <c r="I5" s="26"/>
      <c r="J5" s="26"/>
      <c r="K5" s="390" t="s">
        <v>14</v>
      </c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  <c r="X5" s="391"/>
      <c r="Y5" s="391"/>
      <c r="Z5" s="391"/>
      <c r="AA5" s="391"/>
      <c r="AB5" s="391"/>
      <c r="AC5" s="391"/>
      <c r="AD5" s="391"/>
      <c r="AE5" s="391"/>
      <c r="AF5" s="391"/>
      <c r="AG5" s="391"/>
      <c r="AH5" s="391"/>
      <c r="AI5" s="391"/>
      <c r="AJ5" s="391"/>
      <c r="AK5" s="391"/>
      <c r="AL5" s="391"/>
      <c r="AM5" s="391"/>
      <c r="AN5" s="391"/>
      <c r="AO5" s="391"/>
      <c r="AP5" s="26"/>
      <c r="AQ5" s="26"/>
      <c r="AR5" s="24"/>
      <c r="BE5" s="387" t="s">
        <v>15</v>
      </c>
      <c r="BS5" s="21" t="s">
        <v>6</v>
      </c>
    </row>
    <row r="6" spans="1:74" s="1" customFormat="1" ht="36.950000000000003" customHeight="1">
      <c r="B6" s="25"/>
      <c r="C6" s="26"/>
      <c r="D6" s="32" t="s">
        <v>16</v>
      </c>
      <c r="E6" s="26"/>
      <c r="F6" s="26"/>
      <c r="G6" s="26"/>
      <c r="H6" s="26"/>
      <c r="I6" s="26"/>
      <c r="J6" s="26"/>
      <c r="K6" s="392" t="s">
        <v>17</v>
      </c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1"/>
      <c r="Y6" s="391"/>
      <c r="Z6" s="391"/>
      <c r="AA6" s="391"/>
      <c r="AB6" s="391"/>
      <c r="AC6" s="391"/>
      <c r="AD6" s="391"/>
      <c r="AE6" s="391"/>
      <c r="AF6" s="391"/>
      <c r="AG6" s="391"/>
      <c r="AH6" s="391"/>
      <c r="AI6" s="391"/>
      <c r="AJ6" s="391"/>
      <c r="AK6" s="391"/>
      <c r="AL6" s="391"/>
      <c r="AM6" s="391"/>
      <c r="AN6" s="391"/>
      <c r="AO6" s="391"/>
      <c r="AP6" s="26"/>
      <c r="AQ6" s="26"/>
      <c r="AR6" s="24"/>
      <c r="BE6" s="388"/>
      <c r="BS6" s="21" t="s">
        <v>6</v>
      </c>
    </row>
    <row r="7" spans="1:74" s="1" customFormat="1" ht="12" customHeight="1">
      <c r="B7" s="25"/>
      <c r="C7" s="26"/>
      <c r="D7" s="33" t="s">
        <v>18</v>
      </c>
      <c r="E7" s="26"/>
      <c r="F7" s="26"/>
      <c r="G7" s="26"/>
      <c r="H7" s="26"/>
      <c r="I7" s="26"/>
      <c r="J7" s="26"/>
      <c r="K7" s="31" t="s">
        <v>19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33" t="s">
        <v>20</v>
      </c>
      <c r="AL7" s="26"/>
      <c r="AM7" s="26"/>
      <c r="AN7" s="31" t="s">
        <v>21</v>
      </c>
      <c r="AO7" s="26"/>
      <c r="AP7" s="26"/>
      <c r="AQ7" s="26"/>
      <c r="AR7" s="24"/>
      <c r="BE7" s="388"/>
      <c r="BS7" s="21" t="s">
        <v>6</v>
      </c>
    </row>
    <row r="8" spans="1:74" s="1" customFormat="1" ht="12" customHeight="1">
      <c r="B8" s="25"/>
      <c r="C8" s="26"/>
      <c r="D8" s="33" t="s">
        <v>22</v>
      </c>
      <c r="E8" s="26"/>
      <c r="F8" s="26"/>
      <c r="G8" s="26"/>
      <c r="H8" s="26"/>
      <c r="I8" s="26"/>
      <c r="J8" s="26"/>
      <c r="K8" s="31" t="s">
        <v>23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33" t="s">
        <v>24</v>
      </c>
      <c r="AL8" s="26"/>
      <c r="AM8" s="26"/>
      <c r="AN8" s="34" t="s">
        <v>25</v>
      </c>
      <c r="AO8" s="26"/>
      <c r="AP8" s="26"/>
      <c r="AQ8" s="26"/>
      <c r="AR8" s="24"/>
      <c r="BE8" s="388"/>
      <c r="BS8" s="21" t="s">
        <v>6</v>
      </c>
    </row>
    <row r="9" spans="1:74" s="1" customFormat="1" ht="29.25" customHeight="1">
      <c r="B9" s="25"/>
      <c r="C9" s="26"/>
      <c r="D9" s="30" t="s">
        <v>26</v>
      </c>
      <c r="E9" s="26"/>
      <c r="F9" s="26"/>
      <c r="G9" s="26"/>
      <c r="H9" s="26"/>
      <c r="I9" s="26"/>
      <c r="J9" s="26"/>
      <c r="K9" s="35" t="s">
        <v>27</v>
      </c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30" t="s">
        <v>28</v>
      </c>
      <c r="AL9" s="26"/>
      <c r="AM9" s="26"/>
      <c r="AN9" s="35" t="s">
        <v>29</v>
      </c>
      <c r="AO9" s="26"/>
      <c r="AP9" s="26"/>
      <c r="AQ9" s="26"/>
      <c r="AR9" s="24"/>
      <c r="BE9" s="388"/>
      <c r="BS9" s="21" t="s">
        <v>6</v>
      </c>
    </row>
    <row r="10" spans="1:74" s="1" customFormat="1" ht="12" customHeight="1">
      <c r="B10" s="25"/>
      <c r="C10" s="26"/>
      <c r="D10" s="33" t="s">
        <v>30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33" t="s">
        <v>31</v>
      </c>
      <c r="AL10" s="26"/>
      <c r="AM10" s="26"/>
      <c r="AN10" s="31" t="s">
        <v>32</v>
      </c>
      <c r="AO10" s="26"/>
      <c r="AP10" s="26"/>
      <c r="AQ10" s="26"/>
      <c r="AR10" s="24"/>
      <c r="BE10" s="388"/>
      <c r="BS10" s="21" t="s">
        <v>6</v>
      </c>
    </row>
    <row r="11" spans="1:74" s="1" customFormat="1" ht="18.399999999999999" customHeight="1">
      <c r="B11" s="25"/>
      <c r="C11" s="26"/>
      <c r="D11" s="26"/>
      <c r="E11" s="31" t="s">
        <v>33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33" t="s">
        <v>34</v>
      </c>
      <c r="AL11" s="26"/>
      <c r="AM11" s="26"/>
      <c r="AN11" s="31" t="s">
        <v>32</v>
      </c>
      <c r="AO11" s="26"/>
      <c r="AP11" s="26"/>
      <c r="AQ11" s="26"/>
      <c r="AR11" s="24"/>
      <c r="BE11" s="388"/>
      <c r="BS11" s="21" t="s">
        <v>6</v>
      </c>
    </row>
    <row r="12" spans="1:74" s="1" customFormat="1" ht="6.95" customHeight="1"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4"/>
      <c r="BE12" s="388"/>
      <c r="BS12" s="21" t="s">
        <v>6</v>
      </c>
    </row>
    <row r="13" spans="1:74" s="1" customFormat="1" ht="12" customHeight="1">
      <c r="B13" s="25"/>
      <c r="C13" s="26"/>
      <c r="D13" s="33" t="s">
        <v>35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33" t="s">
        <v>31</v>
      </c>
      <c r="AL13" s="26"/>
      <c r="AM13" s="26"/>
      <c r="AN13" s="36" t="s">
        <v>36</v>
      </c>
      <c r="AO13" s="26"/>
      <c r="AP13" s="26"/>
      <c r="AQ13" s="26"/>
      <c r="AR13" s="24"/>
      <c r="BE13" s="388"/>
      <c r="BS13" s="21" t="s">
        <v>6</v>
      </c>
    </row>
    <row r="14" spans="1:74" ht="12.75">
      <c r="B14" s="25"/>
      <c r="C14" s="26"/>
      <c r="D14" s="26"/>
      <c r="E14" s="393" t="s">
        <v>36</v>
      </c>
      <c r="F14" s="394"/>
      <c r="G14" s="394"/>
      <c r="H14" s="394"/>
      <c r="I14" s="394"/>
      <c r="J14" s="394"/>
      <c r="K14" s="394"/>
      <c r="L14" s="394"/>
      <c r="M14" s="394"/>
      <c r="N14" s="394"/>
      <c r="O14" s="394"/>
      <c r="P14" s="394"/>
      <c r="Q14" s="394"/>
      <c r="R14" s="394"/>
      <c r="S14" s="394"/>
      <c r="T14" s="394"/>
      <c r="U14" s="394"/>
      <c r="V14" s="394"/>
      <c r="W14" s="394"/>
      <c r="X14" s="394"/>
      <c r="Y14" s="394"/>
      <c r="Z14" s="394"/>
      <c r="AA14" s="394"/>
      <c r="AB14" s="394"/>
      <c r="AC14" s="394"/>
      <c r="AD14" s="394"/>
      <c r="AE14" s="394"/>
      <c r="AF14" s="394"/>
      <c r="AG14" s="394"/>
      <c r="AH14" s="394"/>
      <c r="AI14" s="394"/>
      <c r="AJ14" s="394"/>
      <c r="AK14" s="33" t="s">
        <v>34</v>
      </c>
      <c r="AL14" s="26"/>
      <c r="AM14" s="26"/>
      <c r="AN14" s="36" t="s">
        <v>36</v>
      </c>
      <c r="AO14" s="26"/>
      <c r="AP14" s="26"/>
      <c r="AQ14" s="26"/>
      <c r="AR14" s="24"/>
      <c r="BE14" s="388"/>
      <c r="BS14" s="21" t="s">
        <v>6</v>
      </c>
    </row>
    <row r="15" spans="1:74" s="1" customFormat="1" ht="6.95" customHeight="1"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4"/>
      <c r="BE15" s="388"/>
      <c r="BS15" s="21" t="s">
        <v>4</v>
      </c>
    </row>
    <row r="16" spans="1:74" s="1" customFormat="1" ht="12" customHeight="1">
      <c r="B16" s="25"/>
      <c r="C16" s="26"/>
      <c r="D16" s="33" t="s">
        <v>37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33" t="s">
        <v>31</v>
      </c>
      <c r="AL16" s="26"/>
      <c r="AM16" s="26"/>
      <c r="AN16" s="31" t="s">
        <v>32</v>
      </c>
      <c r="AO16" s="26"/>
      <c r="AP16" s="26"/>
      <c r="AQ16" s="26"/>
      <c r="AR16" s="24"/>
      <c r="BE16" s="388"/>
      <c r="BS16" s="21" t="s">
        <v>4</v>
      </c>
    </row>
    <row r="17" spans="1:71" s="1" customFormat="1" ht="18.399999999999999" customHeight="1">
      <c r="B17" s="25"/>
      <c r="C17" s="26"/>
      <c r="D17" s="26"/>
      <c r="E17" s="31" t="s">
        <v>38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33" t="s">
        <v>34</v>
      </c>
      <c r="AL17" s="26"/>
      <c r="AM17" s="26"/>
      <c r="AN17" s="31" t="s">
        <v>32</v>
      </c>
      <c r="AO17" s="26"/>
      <c r="AP17" s="26"/>
      <c r="AQ17" s="26"/>
      <c r="AR17" s="24"/>
      <c r="BE17" s="388"/>
      <c r="BS17" s="21" t="s">
        <v>39</v>
      </c>
    </row>
    <row r="18" spans="1:71" s="1" customFormat="1" ht="6.95" customHeight="1"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4"/>
      <c r="BE18" s="388"/>
      <c r="BS18" s="21" t="s">
        <v>6</v>
      </c>
    </row>
    <row r="19" spans="1:71" s="1" customFormat="1" ht="12" customHeight="1">
      <c r="B19" s="25"/>
      <c r="C19" s="26"/>
      <c r="D19" s="33" t="s">
        <v>40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33" t="s">
        <v>31</v>
      </c>
      <c r="AL19" s="26"/>
      <c r="AM19" s="26"/>
      <c r="AN19" s="31" t="s">
        <v>32</v>
      </c>
      <c r="AO19" s="26"/>
      <c r="AP19" s="26"/>
      <c r="AQ19" s="26"/>
      <c r="AR19" s="24"/>
      <c r="BE19" s="388"/>
      <c r="BS19" s="21" t="s">
        <v>6</v>
      </c>
    </row>
    <row r="20" spans="1:71" s="1" customFormat="1" ht="18.399999999999999" customHeight="1">
      <c r="B20" s="25"/>
      <c r="C20" s="26"/>
      <c r="D20" s="26"/>
      <c r="E20" s="31" t="s">
        <v>41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33" t="s">
        <v>34</v>
      </c>
      <c r="AL20" s="26"/>
      <c r="AM20" s="26"/>
      <c r="AN20" s="31" t="s">
        <v>32</v>
      </c>
      <c r="AO20" s="26"/>
      <c r="AP20" s="26"/>
      <c r="AQ20" s="26"/>
      <c r="AR20" s="24"/>
      <c r="BE20" s="388"/>
      <c r="BS20" s="21" t="s">
        <v>4</v>
      </c>
    </row>
    <row r="21" spans="1:71" s="1" customFormat="1" ht="6.95" customHeight="1"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4"/>
      <c r="BE21" s="388"/>
    </row>
    <row r="22" spans="1:71" s="1" customFormat="1" ht="12" customHeight="1">
      <c r="B22" s="25"/>
      <c r="C22" s="26"/>
      <c r="D22" s="33" t="s">
        <v>42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4"/>
      <c r="BE22" s="388"/>
    </row>
    <row r="23" spans="1:71" s="1" customFormat="1" ht="47.25" customHeight="1">
      <c r="B23" s="25"/>
      <c r="C23" s="26"/>
      <c r="D23" s="26"/>
      <c r="E23" s="395" t="s">
        <v>43</v>
      </c>
      <c r="F23" s="395"/>
      <c r="G23" s="395"/>
      <c r="H23" s="395"/>
      <c r="I23" s="395"/>
      <c r="J23" s="395"/>
      <c r="K23" s="395"/>
      <c r="L23" s="395"/>
      <c r="M23" s="395"/>
      <c r="N23" s="395"/>
      <c r="O23" s="395"/>
      <c r="P23" s="395"/>
      <c r="Q23" s="395"/>
      <c r="R23" s="395"/>
      <c r="S23" s="395"/>
      <c r="T23" s="395"/>
      <c r="U23" s="395"/>
      <c r="V23" s="395"/>
      <c r="W23" s="395"/>
      <c r="X23" s="395"/>
      <c r="Y23" s="395"/>
      <c r="Z23" s="395"/>
      <c r="AA23" s="395"/>
      <c r="AB23" s="395"/>
      <c r="AC23" s="395"/>
      <c r="AD23" s="395"/>
      <c r="AE23" s="395"/>
      <c r="AF23" s="395"/>
      <c r="AG23" s="395"/>
      <c r="AH23" s="395"/>
      <c r="AI23" s="395"/>
      <c r="AJ23" s="395"/>
      <c r="AK23" s="395"/>
      <c r="AL23" s="395"/>
      <c r="AM23" s="395"/>
      <c r="AN23" s="395"/>
      <c r="AO23" s="26"/>
      <c r="AP23" s="26"/>
      <c r="AQ23" s="26"/>
      <c r="AR23" s="24"/>
      <c r="BE23" s="388"/>
    </row>
    <row r="24" spans="1:71" s="1" customFormat="1" ht="6.95" customHeight="1"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4"/>
      <c r="BE24" s="388"/>
    </row>
    <row r="25" spans="1:71" s="1" customFormat="1" ht="6.95" customHeight="1">
      <c r="B25" s="25"/>
      <c r="C25" s="26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6"/>
      <c r="AQ25" s="26"/>
      <c r="AR25" s="24"/>
      <c r="BE25" s="388"/>
    </row>
    <row r="26" spans="1:71" s="2" customFormat="1" ht="25.9" customHeight="1">
      <c r="A26" s="39"/>
      <c r="B26" s="40"/>
      <c r="C26" s="41"/>
      <c r="D26" s="42" t="s">
        <v>44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396">
        <f>ROUND(AG54,2)</f>
        <v>0</v>
      </c>
      <c r="AL26" s="397"/>
      <c r="AM26" s="397"/>
      <c r="AN26" s="397"/>
      <c r="AO26" s="397"/>
      <c r="AP26" s="41"/>
      <c r="AQ26" s="41"/>
      <c r="AR26" s="44"/>
      <c r="BE26" s="388"/>
    </row>
    <row r="27" spans="1:71" s="2" customFormat="1" ht="6.95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4"/>
      <c r="BE27" s="388"/>
    </row>
    <row r="28" spans="1:71" s="2" customFormat="1" ht="12.75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398" t="s">
        <v>45</v>
      </c>
      <c r="M28" s="398"/>
      <c r="N28" s="398"/>
      <c r="O28" s="398"/>
      <c r="P28" s="398"/>
      <c r="Q28" s="41"/>
      <c r="R28" s="41"/>
      <c r="S28" s="41"/>
      <c r="T28" s="41"/>
      <c r="U28" s="41"/>
      <c r="V28" s="41"/>
      <c r="W28" s="398" t="s">
        <v>46</v>
      </c>
      <c r="X28" s="398"/>
      <c r="Y28" s="398"/>
      <c r="Z28" s="398"/>
      <c r="AA28" s="398"/>
      <c r="AB28" s="398"/>
      <c r="AC28" s="398"/>
      <c r="AD28" s="398"/>
      <c r="AE28" s="398"/>
      <c r="AF28" s="41"/>
      <c r="AG28" s="41"/>
      <c r="AH28" s="41"/>
      <c r="AI28" s="41"/>
      <c r="AJ28" s="41"/>
      <c r="AK28" s="398" t="s">
        <v>47</v>
      </c>
      <c r="AL28" s="398"/>
      <c r="AM28" s="398"/>
      <c r="AN28" s="398"/>
      <c r="AO28" s="398"/>
      <c r="AP28" s="41"/>
      <c r="AQ28" s="41"/>
      <c r="AR28" s="44"/>
      <c r="BE28" s="388"/>
    </row>
    <row r="29" spans="1:71" s="3" customFormat="1" ht="14.45" customHeight="1">
      <c r="B29" s="45"/>
      <c r="C29" s="46"/>
      <c r="D29" s="33" t="s">
        <v>48</v>
      </c>
      <c r="E29" s="46"/>
      <c r="F29" s="33" t="s">
        <v>49</v>
      </c>
      <c r="G29" s="46"/>
      <c r="H29" s="46"/>
      <c r="I29" s="46"/>
      <c r="J29" s="46"/>
      <c r="K29" s="46"/>
      <c r="L29" s="401">
        <v>0.21</v>
      </c>
      <c r="M29" s="400"/>
      <c r="N29" s="400"/>
      <c r="O29" s="400"/>
      <c r="P29" s="400"/>
      <c r="Q29" s="46"/>
      <c r="R29" s="46"/>
      <c r="S29" s="46"/>
      <c r="T29" s="46"/>
      <c r="U29" s="46"/>
      <c r="V29" s="46"/>
      <c r="W29" s="399">
        <f>ROUND(AZ54, 2)</f>
        <v>0</v>
      </c>
      <c r="X29" s="400"/>
      <c r="Y29" s="400"/>
      <c r="Z29" s="400"/>
      <c r="AA29" s="400"/>
      <c r="AB29" s="400"/>
      <c r="AC29" s="400"/>
      <c r="AD29" s="400"/>
      <c r="AE29" s="400"/>
      <c r="AF29" s="46"/>
      <c r="AG29" s="46"/>
      <c r="AH29" s="46"/>
      <c r="AI29" s="46"/>
      <c r="AJ29" s="46"/>
      <c r="AK29" s="399">
        <f>ROUND(AV54, 2)</f>
        <v>0</v>
      </c>
      <c r="AL29" s="400"/>
      <c r="AM29" s="400"/>
      <c r="AN29" s="400"/>
      <c r="AO29" s="400"/>
      <c r="AP29" s="46"/>
      <c r="AQ29" s="46"/>
      <c r="AR29" s="47"/>
      <c r="BE29" s="389"/>
    </row>
    <row r="30" spans="1:71" s="3" customFormat="1" ht="14.45" customHeight="1">
      <c r="B30" s="45"/>
      <c r="C30" s="46"/>
      <c r="D30" s="46"/>
      <c r="E30" s="46"/>
      <c r="F30" s="33" t="s">
        <v>50</v>
      </c>
      <c r="G30" s="46"/>
      <c r="H30" s="46"/>
      <c r="I30" s="46"/>
      <c r="J30" s="46"/>
      <c r="K30" s="46"/>
      <c r="L30" s="401">
        <v>0.12</v>
      </c>
      <c r="M30" s="400"/>
      <c r="N30" s="400"/>
      <c r="O30" s="400"/>
      <c r="P30" s="400"/>
      <c r="Q30" s="46"/>
      <c r="R30" s="46"/>
      <c r="S30" s="46"/>
      <c r="T30" s="46"/>
      <c r="U30" s="46"/>
      <c r="V30" s="46"/>
      <c r="W30" s="399">
        <f>ROUND(BA54, 2)</f>
        <v>0</v>
      </c>
      <c r="X30" s="400"/>
      <c r="Y30" s="400"/>
      <c r="Z30" s="400"/>
      <c r="AA30" s="400"/>
      <c r="AB30" s="400"/>
      <c r="AC30" s="400"/>
      <c r="AD30" s="400"/>
      <c r="AE30" s="400"/>
      <c r="AF30" s="46"/>
      <c r="AG30" s="46"/>
      <c r="AH30" s="46"/>
      <c r="AI30" s="46"/>
      <c r="AJ30" s="46"/>
      <c r="AK30" s="399">
        <f>ROUND(AW54, 2)</f>
        <v>0</v>
      </c>
      <c r="AL30" s="400"/>
      <c r="AM30" s="400"/>
      <c r="AN30" s="400"/>
      <c r="AO30" s="400"/>
      <c r="AP30" s="46"/>
      <c r="AQ30" s="46"/>
      <c r="AR30" s="47"/>
      <c r="BE30" s="389"/>
    </row>
    <row r="31" spans="1:71" s="3" customFormat="1" ht="14.45" hidden="1" customHeight="1">
      <c r="B31" s="45"/>
      <c r="C31" s="46"/>
      <c r="D31" s="46"/>
      <c r="E31" s="46"/>
      <c r="F31" s="33" t="s">
        <v>51</v>
      </c>
      <c r="G31" s="46"/>
      <c r="H31" s="46"/>
      <c r="I31" s="46"/>
      <c r="J31" s="46"/>
      <c r="K31" s="46"/>
      <c r="L31" s="401">
        <v>0.21</v>
      </c>
      <c r="M31" s="400"/>
      <c r="N31" s="400"/>
      <c r="O31" s="400"/>
      <c r="P31" s="400"/>
      <c r="Q31" s="46"/>
      <c r="R31" s="46"/>
      <c r="S31" s="46"/>
      <c r="T31" s="46"/>
      <c r="U31" s="46"/>
      <c r="V31" s="46"/>
      <c r="W31" s="399">
        <f>ROUND(BB54, 2)</f>
        <v>0</v>
      </c>
      <c r="X31" s="400"/>
      <c r="Y31" s="400"/>
      <c r="Z31" s="400"/>
      <c r="AA31" s="400"/>
      <c r="AB31" s="400"/>
      <c r="AC31" s="400"/>
      <c r="AD31" s="400"/>
      <c r="AE31" s="400"/>
      <c r="AF31" s="46"/>
      <c r="AG31" s="46"/>
      <c r="AH31" s="46"/>
      <c r="AI31" s="46"/>
      <c r="AJ31" s="46"/>
      <c r="AK31" s="399">
        <v>0</v>
      </c>
      <c r="AL31" s="400"/>
      <c r="AM31" s="400"/>
      <c r="AN31" s="400"/>
      <c r="AO31" s="400"/>
      <c r="AP31" s="46"/>
      <c r="AQ31" s="46"/>
      <c r="AR31" s="47"/>
      <c r="BE31" s="389"/>
    </row>
    <row r="32" spans="1:71" s="3" customFormat="1" ht="14.45" hidden="1" customHeight="1">
      <c r="B32" s="45"/>
      <c r="C32" s="46"/>
      <c r="D32" s="46"/>
      <c r="E32" s="46"/>
      <c r="F32" s="33" t="s">
        <v>52</v>
      </c>
      <c r="G32" s="46"/>
      <c r="H32" s="46"/>
      <c r="I32" s="46"/>
      <c r="J32" s="46"/>
      <c r="K32" s="46"/>
      <c r="L32" s="401">
        <v>0.12</v>
      </c>
      <c r="M32" s="400"/>
      <c r="N32" s="400"/>
      <c r="O32" s="400"/>
      <c r="P32" s="400"/>
      <c r="Q32" s="46"/>
      <c r="R32" s="46"/>
      <c r="S32" s="46"/>
      <c r="T32" s="46"/>
      <c r="U32" s="46"/>
      <c r="V32" s="46"/>
      <c r="W32" s="399">
        <f>ROUND(BC54, 2)</f>
        <v>0</v>
      </c>
      <c r="X32" s="400"/>
      <c r="Y32" s="400"/>
      <c r="Z32" s="400"/>
      <c r="AA32" s="400"/>
      <c r="AB32" s="400"/>
      <c r="AC32" s="400"/>
      <c r="AD32" s="400"/>
      <c r="AE32" s="400"/>
      <c r="AF32" s="46"/>
      <c r="AG32" s="46"/>
      <c r="AH32" s="46"/>
      <c r="AI32" s="46"/>
      <c r="AJ32" s="46"/>
      <c r="AK32" s="399">
        <v>0</v>
      </c>
      <c r="AL32" s="400"/>
      <c r="AM32" s="400"/>
      <c r="AN32" s="400"/>
      <c r="AO32" s="400"/>
      <c r="AP32" s="46"/>
      <c r="AQ32" s="46"/>
      <c r="AR32" s="47"/>
      <c r="BE32" s="389"/>
    </row>
    <row r="33" spans="1:57" s="3" customFormat="1" ht="14.45" hidden="1" customHeight="1">
      <c r="B33" s="45"/>
      <c r="C33" s="46"/>
      <c r="D33" s="46"/>
      <c r="E33" s="46"/>
      <c r="F33" s="33" t="s">
        <v>53</v>
      </c>
      <c r="G33" s="46"/>
      <c r="H33" s="46"/>
      <c r="I33" s="46"/>
      <c r="J33" s="46"/>
      <c r="K33" s="46"/>
      <c r="L33" s="401">
        <v>0</v>
      </c>
      <c r="M33" s="400"/>
      <c r="N33" s="400"/>
      <c r="O33" s="400"/>
      <c r="P33" s="400"/>
      <c r="Q33" s="46"/>
      <c r="R33" s="46"/>
      <c r="S33" s="46"/>
      <c r="T33" s="46"/>
      <c r="U33" s="46"/>
      <c r="V33" s="46"/>
      <c r="W33" s="399">
        <f>ROUND(BD54, 2)</f>
        <v>0</v>
      </c>
      <c r="X33" s="400"/>
      <c r="Y33" s="400"/>
      <c r="Z33" s="400"/>
      <c r="AA33" s="400"/>
      <c r="AB33" s="400"/>
      <c r="AC33" s="400"/>
      <c r="AD33" s="400"/>
      <c r="AE33" s="400"/>
      <c r="AF33" s="46"/>
      <c r="AG33" s="46"/>
      <c r="AH33" s="46"/>
      <c r="AI33" s="46"/>
      <c r="AJ33" s="46"/>
      <c r="AK33" s="399">
        <v>0</v>
      </c>
      <c r="AL33" s="400"/>
      <c r="AM33" s="400"/>
      <c r="AN33" s="400"/>
      <c r="AO33" s="400"/>
      <c r="AP33" s="46"/>
      <c r="AQ33" s="46"/>
      <c r="AR33" s="47"/>
    </row>
    <row r="34" spans="1:57" s="2" customFormat="1" ht="6.95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4"/>
      <c r="BE34" s="39"/>
    </row>
    <row r="35" spans="1:57" s="2" customFormat="1" ht="25.9" customHeight="1">
      <c r="A35" s="39"/>
      <c r="B35" s="40"/>
      <c r="C35" s="48"/>
      <c r="D35" s="49" t="s">
        <v>54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55</v>
      </c>
      <c r="U35" s="50"/>
      <c r="V35" s="50"/>
      <c r="W35" s="50"/>
      <c r="X35" s="405" t="s">
        <v>56</v>
      </c>
      <c r="Y35" s="403"/>
      <c r="Z35" s="403"/>
      <c r="AA35" s="403"/>
      <c r="AB35" s="403"/>
      <c r="AC35" s="50"/>
      <c r="AD35" s="50"/>
      <c r="AE35" s="50"/>
      <c r="AF35" s="50"/>
      <c r="AG35" s="50"/>
      <c r="AH35" s="50"/>
      <c r="AI35" s="50"/>
      <c r="AJ35" s="50"/>
      <c r="AK35" s="402">
        <f>SUM(AK26:AK33)</f>
        <v>0</v>
      </c>
      <c r="AL35" s="403"/>
      <c r="AM35" s="403"/>
      <c r="AN35" s="403"/>
      <c r="AO35" s="404"/>
      <c r="AP35" s="48"/>
      <c r="AQ35" s="48"/>
      <c r="AR35" s="44"/>
      <c r="BE35" s="39"/>
    </row>
    <row r="36" spans="1:57" s="2" customFormat="1" ht="6.95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4"/>
      <c r="BE36" s="39"/>
    </row>
    <row r="37" spans="1:57" s="2" customFormat="1" ht="6.95" customHeight="1">
      <c r="A37" s="39"/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44"/>
      <c r="BE37" s="39"/>
    </row>
    <row r="41" spans="1:57" s="2" customFormat="1" ht="6.95" customHeight="1">
      <c r="A41" s="39"/>
      <c r="B41" s="54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44"/>
      <c r="BE41" s="39"/>
    </row>
    <row r="42" spans="1:57" s="2" customFormat="1" ht="24.95" customHeight="1">
      <c r="A42" s="39"/>
      <c r="B42" s="40"/>
      <c r="C42" s="27" t="s">
        <v>57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4"/>
      <c r="BE42" s="39"/>
    </row>
    <row r="43" spans="1:57" s="2" customFormat="1" ht="6.95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4"/>
      <c r="BE43" s="39"/>
    </row>
    <row r="44" spans="1:57" s="4" customFormat="1" ht="12" customHeight="1">
      <c r="B44" s="56"/>
      <c r="C44" s="33" t="s">
        <v>13</v>
      </c>
      <c r="D44" s="57"/>
      <c r="E44" s="57"/>
      <c r="F44" s="57"/>
      <c r="G44" s="57"/>
      <c r="H44" s="57"/>
      <c r="I44" s="57"/>
      <c r="J44" s="57"/>
      <c r="K44" s="57"/>
      <c r="L44" s="57" t="str">
        <f>K5</f>
        <v>2025009</v>
      </c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8"/>
    </row>
    <row r="45" spans="1:57" s="5" customFormat="1" ht="36.950000000000003" customHeight="1">
      <c r="B45" s="59"/>
      <c r="C45" s="60" t="s">
        <v>16</v>
      </c>
      <c r="D45" s="61"/>
      <c r="E45" s="61"/>
      <c r="F45" s="61"/>
      <c r="G45" s="61"/>
      <c r="H45" s="61"/>
      <c r="I45" s="61"/>
      <c r="J45" s="61"/>
      <c r="K45" s="61"/>
      <c r="L45" s="384" t="str">
        <f>K6</f>
        <v>Přestavba býv. trafostanice na dětskou skupinu</v>
      </c>
      <c r="M45" s="385"/>
      <c r="N45" s="385"/>
      <c r="O45" s="385"/>
      <c r="P45" s="385"/>
      <c r="Q45" s="385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  <c r="AC45" s="385"/>
      <c r="AD45" s="385"/>
      <c r="AE45" s="385"/>
      <c r="AF45" s="385"/>
      <c r="AG45" s="385"/>
      <c r="AH45" s="385"/>
      <c r="AI45" s="385"/>
      <c r="AJ45" s="385"/>
      <c r="AK45" s="385"/>
      <c r="AL45" s="385"/>
      <c r="AM45" s="385"/>
      <c r="AN45" s="385"/>
      <c r="AO45" s="385"/>
      <c r="AP45" s="61"/>
      <c r="AQ45" s="61"/>
      <c r="AR45" s="62"/>
    </row>
    <row r="46" spans="1:57" s="2" customFormat="1" ht="6.95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4"/>
      <c r="BE46" s="39"/>
    </row>
    <row r="47" spans="1:57" s="2" customFormat="1" ht="12" customHeight="1">
      <c r="A47" s="39"/>
      <c r="B47" s="40"/>
      <c r="C47" s="33" t="s">
        <v>22</v>
      </c>
      <c r="D47" s="41"/>
      <c r="E47" s="41"/>
      <c r="F47" s="41"/>
      <c r="G47" s="41"/>
      <c r="H47" s="41"/>
      <c r="I47" s="41"/>
      <c r="J47" s="41"/>
      <c r="K47" s="41"/>
      <c r="L47" s="63" t="str">
        <f>IF(K8="","",K8)</f>
        <v>Na Habrové, 152 00 Praha 5 - Hlubočepy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24</v>
      </c>
      <c r="AJ47" s="41"/>
      <c r="AK47" s="41"/>
      <c r="AL47" s="41"/>
      <c r="AM47" s="415" t="str">
        <f>IF(AN8= "","",AN8)</f>
        <v>4. 7. 2025</v>
      </c>
      <c r="AN47" s="415"/>
      <c r="AO47" s="41"/>
      <c r="AP47" s="41"/>
      <c r="AQ47" s="41"/>
      <c r="AR47" s="44"/>
      <c r="BE47" s="39"/>
    </row>
    <row r="48" spans="1:57" s="2" customFormat="1" ht="6.95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4"/>
      <c r="BE48" s="39"/>
    </row>
    <row r="49" spans="1:91" s="2" customFormat="1" ht="25.7" customHeight="1">
      <c r="A49" s="39"/>
      <c r="B49" s="40"/>
      <c r="C49" s="33" t="s">
        <v>30</v>
      </c>
      <c r="D49" s="41"/>
      <c r="E49" s="41"/>
      <c r="F49" s="41"/>
      <c r="G49" s="41"/>
      <c r="H49" s="41"/>
      <c r="I49" s="41"/>
      <c r="J49" s="41"/>
      <c r="K49" s="41"/>
      <c r="L49" s="57" t="str">
        <f>IF(E11= "","",E11)</f>
        <v>MČ Praha 5, nám. 14. října, 150 22 Praha 5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37</v>
      </c>
      <c r="AJ49" s="41"/>
      <c r="AK49" s="41"/>
      <c r="AL49" s="41"/>
      <c r="AM49" s="413" t="str">
        <f>IF(E17="","",E17)</f>
        <v>AHK Architekti a VOPS ProArch s.r.o.</v>
      </c>
      <c r="AN49" s="414"/>
      <c r="AO49" s="414"/>
      <c r="AP49" s="414"/>
      <c r="AQ49" s="41"/>
      <c r="AR49" s="44"/>
      <c r="AS49" s="416" t="s">
        <v>58</v>
      </c>
      <c r="AT49" s="417"/>
      <c r="AU49" s="65"/>
      <c r="AV49" s="65"/>
      <c r="AW49" s="65"/>
      <c r="AX49" s="65"/>
      <c r="AY49" s="65"/>
      <c r="AZ49" s="65"/>
      <c r="BA49" s="65"/>
      <c r="BB49" s="65"/>
      <c r="BC49" s="65"/>
      <c r="BD49" s="66"/>
      <c r="BE49" s="39"/>
    </row>
    <row r="50" spans="1:91" s="2" customFormat="1" ht="15.2" customHeight="1">
      <c r="A50" s="39"/>
      <c r="B50" s="40"/>
      <c r="C50" s="33" t="s">
        <v>35</v>
      </c>
      <c r="D50" s="41"/>
      <c r="E50" s="41"/>
      <c r="F50" s="41"/>
      <c r="G50" s="41"/>
      <c r="H50" s="41"/>
      <c r="I50" s="41"/>
      <c r="J50" s="41"/>
      <c r="K50" s="41"/>
      <c r="L50" s="57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40</v>
      </c>
      <c r="AJ50" s="41"/>
      <c r="AK50" s="41"/>
      <c r="AL50" s="41"/>
      <c r="AM50" s="413" t="str">
        <f>IF(E20="","",E20)</f>
        <v xml:space="preserve"> </v>
      </c>
      <c r="AN50" s="414"/>
      <c r="AO50" s="414"/>
      <c r="AP50" s="414"/>
      <c r="AQ50" s="41"/>
      <c r="AR50" s="44"/>
      <c r="AS50" s="418"/>
      <c r="AT50" s="419"/>
      <c r="AU50" s="67"/>
      <c r="AV50" s="67"/>
      <c r="AW50" s="67"/>
      <c r="AX50" s="67"/>
      <c r="AY50" s="67"/>
      <c r="AZ50" s="67"/>
      <c r="BA50" s="67"/>
      <c r="BB50" s="67"/>
      <c r="BC50" s="67"/>
      <c r="BD50" s="68"/>
      <c r="BE50" s="39"/>
    </row>
    <row r="51" spans="1:91" s="2" customFormat="1" ht="10.9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4"/>
      <c r="AS51" s="420"/>
      <c r="AT51" s="421"/>
      <c r="AU51" s="69"/>
      <c r="AV51" s="69"/>
      <c r="AW51" s="69"/>
      <c r="AX51" s="69"/>
      <c r="AY51" s="69"/>
      <c r="AZ51" s="69"/>
      <c r="BA51" s="69"/>
      <c r="BB51" s="69"/>
      <c r="BC51" s="69"/>
      <c r="BD51" s="70"/>
      <c r="BE51" s="39"/>
    </row>
    <row r="52" spans="1:91" s="2" customFormat="1" ht="29.25" customHeight="1">
      <c r="A52" s="39"/>
      <c r="B52" s="40"/>
      <c r="C52" s="379" t="s">
        <v>59</v>
      </c>
      <c r="D52" s="380"/>
      <c r="E52" s="380"/>
      <c r="F52" s="380"/>
      <c r="G52" s="380"/>
      <c r="H52" s="71"/>
      <c r="I52" s="383" t="s">
        <v>60</v>
      </c>
      <c r="J52" s="380"/>
      <c r="K52" s="380"/>
      <c r="L52" s="380"/>
      <c r="M52" s="380"/>
      <c r="N52" s="380"/>
      <c r="O52" s="380"/>
      <c r="P52" s="380"/>
      <c r="Q52" s="380"/>
      <c r="R52" s="380"/>
      <c r="S52" s="380"/>
      <c r="T52" s="380"/>
      <c r="U52" s="380"/>
      <c r="V52" s="380"/>
      <c r="W52" s="380"/>
      <c r="X52" s="380"/>
      <c r="Y52" s="380"/>
      <c r="Z52" s="380"/>
      <c r="AA52" s="380"/>
      <c r="AB52" s="380"/>
      <c r="AC52" s="380"/>
      <c r="AD52" s="380"/>
      <c r="AE52" s="380"/>
      <c r="AF52" s="380"/>
      <c r="AG52" s="407" t="s">
        <v>61</v>
      </c>
      <c r="AH52" s="380"/>
      <c r="AI52" s="380"/>
      <c r="AJ52" s="380"/>
      <c r="AK52" s="380"/>
      <c r="AL52" s="380"/>
      <c r="AM52" s="380"/>
      <c r="AN52" s="383" t="s">
        <v>62</v>
      </c>
      <c r="AO52" s="380"/>
      <c r="AP52" s="380"/>
      <c r="AQ52" s="72" t="s">
        <v>63</v>
      </c>
      <c r="AR52" s="44"/>
      <c r="AS52" s="73" t="s">
        <v>64</v>
      </c>
      <c r="AT52" s="74" t="s">
        <v>65</v>
      </c>
      <c r="AU52" s="74" t="s">
        <v>66</v>
      </c>
      <c r="AV52" s="74" t="s">
        <v>67</v>
      </c>
      <c r="AW52" s="74" t="s">
        <v>68</v>
      </c>
      <c r="AX52" s="74" t="s">
        <v>69</v>
      </c>
      <c r="AY52" s="74" t="s">
        <v>70</v>
      </c>
      <c r="AZ52" s="74" t="s">
        <v>71</v>
      </c>
      <c r="BA52" s="74" t="s">
        <v>72</v>
      </c>
      <c r="BB52" s="74" t="s">
        <v>73</v>
      </c>
      <c r="BC52" s="74" t="s">
        <v>74</v>
      </c>
      <c r="BD52" s="75" t="s">
        <v>75</v>
      </c>
      <c r="BE52" s="39"/>
    </row>
    <row r="53" spans="1:91" s="2" customFormat="1" ht="10.9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4"/>
      <c r="AS53" s="76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8"/>
      <c r="BE53" s="39"/>
    </row>
    <row r="54" spans="1:91" s="6" customFormat="1" ht="32.450000000000003" customHeight="1">
      <c r="B54" s="79"/>
      <c r="C54" s="80" t="s">
        <v>76</v>
      </c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386">
        <f>ROUND(AG55+SUM(AG56:AG58),2)</f>
        <v>0</v>
      </c>
      <c r="AH54" s="386"/>
      <c r="AI54" s="386"/>
      <c r="AJ54" s="386"/>
      <c r="AK54" s="386"/>
      <c r="AL54" s="386"/>
      <c r="AM54" s="386"/>
      <c r="AN54" s="422">
        <f t="shared" ref="AN54:AN66" si="0">SUM(AG54,AT54)</f>
        <v>0</v>
      </c>
      <c r="AO54" s="422"/>
      <c r="AP54" s="422"/>
      <c r="AQ54" s="83" t="s">
        <v>32</v>
      </c>
      <c r="AR54" s="84"/>
      <c r="AS54" s="85">
        <f>ROUND(AS55+SUM(AS56:AS58),2)</f>
        <v>0</v>
      </c>
      <c r="AT54" s="86">
        <f t="shared" ref="AT54:AT66" si="1">ROUND(SUM(AV54:AW54),2)</f>
        <v>0</v>
      </c>
      <c r="AU54" s="87">
        <f>ROUND(AU55+SUM(AU56:AU58),5)</f>
        <v>0</v>
      </c>
      <c r="AV54" s="86">
        <f>ROUND(AZ54*L29,2)</f>
        <v>0</v>
      </c>
      <c r="AW54" s="86">
        <f>ROUND(BA54*L30,2)</f>
        <v>0</v>
      </c>
      <c r="AX54" s="86">
        <f>ROUND(BB54*L29,2)</f>
        <v>0</v>
      </c>
      <c r="AY54" s="86">
        <f>ROUND(BC54*L30,2)</f>
        <v>0</v>
      </c>
      <c r="AZ54" s="86">
        <f>ROUND(AZ55+SUM(AZ56:AZ58),2)</f>
        <v>0</v>
      </c>
      <c r="BA54" s="86">
        <f>ROUND(BA55+SUM(BA56:BA58),2)</f>
        <v>0</v>
      </c>
      <c r="BB54" s="86">
        <f>ROUND(BB55+SUM(BB56:BB58),2)</f>
        <v>0</v>
      </c>
      <c r="BC54" s="86">
        <f>ROUND(BC55+SUM(BC56:BC58),2)</f>
        <v>0</v>
      </c>
      <c r="BD54" s="88">
        <f>ROUND(BD55+SUM(BD56:BD58),2)</f>
        <v>0</v>
      </c>
      <c r="BS54" s="89" t="s">
        <v>77</v>
      </c>
      <c r="BT54" s="89" t="s">
        <v>78</v>
      </c>
      <c r="BU54" s="90" t="s">
        <v>79</v>
      </c>
      <c r="BV54" s="89" t="s">
        <v>80</v>
      </c>
      <c r="BW54" s="89" t="s">
        <v>5</v>
      </c>
      <c r="BX54" s="89" t="s">
        <v>81</v>
      </c>
      <c r="CL54" s="89" t="s">
        <v>19</v>
      </c>
    </row>
    <row r="55" spans="1:91" s="7" customFormat="1" ht="16.5" customHeight="1">
      <c r="A55" s="91" t="s">
        <v>82</v>
      </c>
      <c r="B55" s="92"/>
      <c r="C55" s="93"/>
      <c r="D55" s="381" t="s">
        <v>83</v>
      </c>
      <c r="E55" s="381"/>
      <c r="F55" s="381"/>
      <c r="G55" s="381"/>
      <c r="H55" s="381"/>
      <c r="I55" s="94"/>
      <c r="J55" s="381" t="s">
        <v>84</v>
      </c>
      <c r="K55" s="381"/>
      <c r="L55" s="381"/>
      <c r="M55" s="381"/>
      <c r="N55" s="381"/>
      <c r="O55" s="381"/>
      <c r="P55" s="381"/>
      <c r="Q55" s="381"/>
      <c r="R55" s="381"/>
      <c r="S55" s="381"/>
      <c r="T55" s="381"/>
      <c r="U55" s="381"/>
      <c r="V55" s="381"/>
      <c r="W55" s="381"/>
      <c r="X55" s="381"/>
      <c r="Y55" s="381"/>
      <c r="Z55" s="381"/>
      <c r="AA55" s="381"/>
      <c r="AB55" s="381"/>
      <c r="AC55" s="381"/>
      <c r="AD55" s="381"/>
      <c r="AE55" s="381"/>
      <c r="AF55" s="381"/>
      <c r="AG55" s="410">
        <f>'VRN - Vedlejší rozpočtové...'!J30</f>
        <v>0</v>
      </c>
      <c r="AH55" s="411"/>
      <c r="AI55" s="411"/>
      <c r="AJ55" s="411"/>
      <c r="AK55" s="411"/>
      <c r="AL55" s="411"/>
      <c r="AM55" s="411"/>
      <c r="AN55" s="410">
        <f t="shared" si="0"/>
        <v>0</v>
      </c>
      <c r="AO55" s="411"/>
      <c r="AP55" s="411"/>
      <c r="AQ55" s="95" t="s">
        <v>85</v>
      </c>
      <c r="AR55" s="96"/>
      <c r="AS55" s="97">
        <v>0</v>
      </c>
      <c r="AT55" s="98">
        <f t="shared" si="1"/>
        <v>0</v>
      </c>
      <c r="AU55" s="99">
        <f>'VRN - Vedlejší rozpočtové...'!P85</f>
        <v>0</v>
      </c>
      <c r="AV55" s="98">
        <f>'VRN - Vedlejší rozpočtové...'!J33</f>
        <v>0</v>
      </c>
      <c r="AW55" s="98">
        <f>'VRN - Vedlejší rozpočtové...'!J34</f>
        <v>0</v>
      </c>
      <c r="AX55" s="98">
        <f>'VRN - Vedlejší rozpočtové...'!J35</f>
        <v>0</v>
      </c>
      <c r="AY55" s="98">
        <f>'VRN - Vedlejší rozpočtové...'!J36</f>
        <v>0</v>
      </c>
      <c r="AZ55" s="98">
        <f>'VRN - Vedlejší rozpočtové...'!F33</f>
        <v>0</v>
      </c>
      <c r="BA55" s="98">
        <f>'VRN - Vedlejší rozpočtové...'!F34</f>
        <v>0</v>
      </c>
      <c r="BB55" s="98">
        <f>'VRN - Vedlejší rozpočtové...'!F35</f>
        <v>0</v>
      </c>
      <c r="BC55" s="98">
        <f>'VRN - Vedlejší rozpočtové...'!F36</f>
        <v>0</v>
      </c>
      <c r="BD55" s="100">
        <f>'VRN - Vedlejší rozpočtové...'!F37</f>
        <v>0</v>
      </c>
      <c r="BT55" s="101" t="s">
        <v>86</v>
      </c>
      <c r="BV55" s="101" t="s">
        <v>80</v>
      </c>
      <c r="BW55" s="101" t="s">
        <v>87</v>
      </c>
      <c r="BX55" s="101" t="s">
        <v>5</v>
      </c>
      <c r="CL55" s="101" t="s">
        <v>32</v>
      </c>
      <c r="CM55" s="101" t="s">
        <v>88</v>
      </c>
    </row>
    <row r="56" spans="1:91" s="7" customFormat="1" ht="16.5" customHeight="1">
      <c r="A56" s="91" t="s">
        <v>82</v>
      </c>
      <c r="B56" s="92"/>
      <c r="C56" s="93"/>
      <c r="D56" s="381" t="s">
        <v>89</v>
      </c>
      <c r="E56" s="381"/>
      <c r="F56" s="381"/>
      <c r="G56" s="381"/>
      <c r="H56" s="381"/>
      <c r="I56" s="94"/>
      <c r="J56" s="381" t="s">
        <v>90</v>
      </c>
      <c r="K56" s="381"/>
      <c r="L56" s="381"/>
      <c r="M56" s="381"/>
      <c r="N56" s="381"/>
      <c r="O56" s="381"/>
      <c r="P56" s="381"/>
      <c r="Q56" s="381"/>
      <c r="R56" s="381"/>
      <c r="S56" s="381"/>
      <c r="T56" s="381"/>
      <c r="U56" s="381"/>
      <c r="V56" s="381"/>
      <c r="W56" s="381"/>
      <c r="X56" s="381"/>
      <c r="Y56" s="381"/>
      <c r="Z56" s="381"/>
      <c r="AA56" s="381"/>
      <c r="AB56" s="381"/>
      <c r="AC56" s="381"/>
      <c r="AD56" s="381"/>
      <c r="AE56" s="381"/>
      <c r="AF56" s="381"/>
      <c r="AG56" s="410">
        <f>'01 - Stavební práce'!J30</f>
        <v>0</v>
      </c>
      <c r="AH56" s="411"/>
      <c r="AI56" s="411"/>
      <c r="AJ56" s="411"/>
      <c r="AK56" s="411"/>
      <c r="AL56" s="411"/>
      <c r="AM56" s="411"/>
      <c r="AN56" s="410">
        <f t="shared" si="0"/>
        <v>0</v>
      </c>
      <c r="AO56" s="411"/>
      <c r="AP56" s="411"/>
      <c r="AQ56" s="95" t="s">
        <v>91</v>
      </c>
      <c r="AR56" s="96"/>
      <c r="AS56" s="97">
        <v>0</v>
      </c>
      <c r="AT56" s="98">
        <f t="shared" si="1"/>
        <v>0</v>
      </c>
      <c r="AU56" s="99">
        <f>'01 - Stavební práce'!P110</f>
        <v>0</v>
      </c>
      <c r="AV56" s="98">
        <f>'01 - Stavební práce'!J33</f>
        <v>0</v>
      </c>
      <c r="AW56" s="98">
        <f>'01 - Stavební práce'!J34</f>
        <v>0</v>
      </c>
      <c r="AX56" s="98">
        <f>'01 - Stavební práce'!J35</f>
        <v>0</v>
      </c>
      <c r="AY56" s="98">
        <f>'01 - Stavební práce'!J36</f>
        <v>0</v>
      </c>
      <c r="AZ56" s="98">
        <f>'01 - Stavební práce'!F33</f>
        <v>0</v>
      </c>
      <c r="BA56" s="98">
        <f>'01 - Stavební práce'!F34</f>
        <v>0</v>
      </c>
      <c r="BB56" s="98">
        <f>'01 - Stavební práce'!F35</f>
        <v>0</v>
      </c>
      <c r="BC56" s="98">
        <f>'01 - Stavební práce'!F36</f>
        <v>0</v>
      </c>
      <c r="BD56" s="100">
        <f>'01 - Stavební práce'!F37</f>
        <v>0</v>
      </c>
      <c r="BT56" s="101" t="s">
        <v>86</v>
      </c>
      <c r="BV56" s="101" t="s">
        <v>80</v>
      </c>
      <c r="BW56" s="101" t="s">
        <v>92</v>
      </c>
      <c r="BX56" s="101" t="s">
        <v>5</v>
      </c>
      <c r="CL56" s="101" t="s">
        <v>32</v>
      </c>
      <c r="CM56" s="101" t="s">
        <v>88</v>
      </c>
    </row>
    <row r="57" spans="1:91" s="7" customFormat="1" ht="16.5" customHeight="1">
      <c r="A57" s="91" t="s">
        <v>82</v>
      </c>
      <c r="B57" s="92"/>
      <c r="C57" s="93"/>
      <c r="D57" s="381" t="s">
        <v>93</v>
      </c>
      <c r="E57" s="381"/>
      <c r="F57" s="381"/>
      <c r="G57" s="381"/>
      <c r="H57" s="381"/>
      <c r="I57" s="94"/>
      <c r="J57" s="381" t="s">
        <v>94</v>
      </c>
      <c r="K57" s="381"/>
      <c r="L57" s="381"/>
      <c r="M57" s="381"/>
      <c r="N57" s="381"/>
      <c r="O57" s="381"/>
      <c r="P57" s="381"/>
      <c r="Q57" s="381"/>
      <c r="R57" s="381"/>
      <c r="S57" s="381"/>
      <c r="T57" s="381"/>
      <c r="U57" s="381"/>
      <c r="V57" s="381"/>
      <c r="W57" s="381"/>
      <c r="X57" s="381"/>
      <c r="Y57" s="381"/>
      <c r="Z57" s="381"/>
      <c r="AA57" s="381"/>
      <c r="AB57" s="381"/>
      <c r="AC57" s="381"/>
      <c r="AD57" s="381"/>
      <c r="AE57" s="381"/>
      <c r="AF57" s="381"/>
      <c r="AG57" s="410">
        <f>'02 - Prvky interiéru'!J30</f>
        <v>0</v>
      </c>
      <c r="AH57" s="411"/>
      <c r="AI57" s="411"/>
      <c r="AJ57" s="411"/>
      <c r="AK57" s="411"/>
      <c r="AL57" s="411"/>
      <c r="AM57" s="411"/>
      <c r="AN57" s="410">
        <f t="shared" si="0"/>
        <v>0</v>
      </c>
      <c r="AO57" s="411"/>
      <c r="AP57" s="411"/>
      <c r="AQ57" s="95" t="s">
        <v>91</v>
      </c>
      <c r="AR57" s="96"/>
      <c r="AS57" s="97">
        <v>0</v>
      </c>
      <c r="AT57" s="98">
        <f t="shared" si="1"/>
        <v>0</v>
      </c>
      <c r="AU57" s="99">
        <f>'02 - Prvky interiéru'!P80</f>
        <v>0</v>
      </c>
      <c r="AV57" s="98">
        <f>'02 - Prvky interiéru'!J33</f>
        <v>0</v>
      </c>
      <c r="AW57" s="98">
        <f>'02 - Prvky interiéru'!J34</f>
        <v>0</v>
      </c>
      <c r="AX57" s="98">
        <f>'02 - Prvky interiéru'!J35</f>
        <v>0</v>
      </c>
      <c r="AY57" s="98">
        <f>'02 - Prvky interiéru'!J36</f>
        <v>0</v>
      </c>
      <c r="AZ57" s="98">
        <f>'02 - Prvky interiéru'!F33</f>
        <v>0</v>
      </c>
      <c r="BA57" s="98">
        <f>'02 - Prvky interiéru'!F34</f>
        <v>0</v>
      </c>
      <c r="BB57" s="98">
        <f>'02 - Prvky interiéru'!F35</f>
        <v>0</v>
      </c>
      <c r="BC57" s="98">
        <f>'02 - Prvky interiéru'!F36</f>
        <v>0</v>
      </c>
      <c r="BD57" s="100">
        <f>'02 - Prvky interiéru'!F37</f>
        <v>0</v>
      </c>
      <c r="BT57" s="101" t="s">
        <v>86</v>
      </c>
      <c r="BV57" s="101" t="s">
        <v>80</v>
      </c>
      <c r="BW57" s="101" t="s">
        <v>95</v>
      </c>
      <c r="BX57" s="101" t="s">
        <v>5</v>
      </c>
      <c r="CL57" s="101" t="s">
        <v>32</v>
      </c>
      <c r="CM57" s="101" t="s">
        <v>88</v>
      </c>
    </row>
    <row r="58" spans="1:91" s="7" customFormat="1" ht="16.5" customHeight="1">
      <c r="B58" s="92"/>
      <c r="C58" s="93"/>
      <c r="D58" s="381" t="s">
        <v>96</v>
      </c>
      <c r="E58" s="381"/>
      <c r="F58" s="381"/>
      <c r="G58" s="381"/>
      <c r="H58" s="381"/>
      <c r="I58" s="94"/>
      <c r="J58" s="381" t="s">
        <v>97</v>
      </c>
      <c r="K58" s="381"/>
      <c r="L58" s="381"/>
      <c r="M58" s="381"/>
      <c r="N58" s="381"/>
      <c r="O58" s="381"/>
      <c r="P58" s="381"/>
      <c r="Q58" s="381"/>
      <c r="R58" s="381"/>
      <c r="S58" s="381"/>
      <c r="T58" s="381"/>
      <c r="U58" s="381"/>
      <c r="V58" s="381"/>
      <c r="W58" s="381"/>
      <c r="X58" s="381"/>
      <c r="Y58" s="381"/>
      <c r="Z58" s="381"/>
      <c r="AA58" s="381"/>
      <c r="AB58" s="381"/>
      <c r="AC58" s="381"/>
      <c r="AD58" s="381"/>
      <c r="AE58" s="381"/>
      <c r="AF58" s="381"/>
      <c r="AG58" s="412">
        <f>ROUND(SUM(AG59:AG66),2)</f>
        <v>0</v>
      </c>
      <c r="AH58" s="411"/>
      <c r="AI58" s="411"/>
      <c r="AJ58" s="411"/>
      <c r="AK58" s="411"/>
      <c r="AL58" s="411"/>
      <c r="AM58" s="411"/>
      <c r="AN58" s="410">
        <f t="shared" si="0"/>
        <v>0</v>
      </c>
      <c r="AO58" s="411"/>
      <c r="AP58" s="411"/>
      <c r="AQ58" s="95" t="s">
        <v>98</v>
      </c>
      <c r="AR58" s="96"/>
      <c r="AS58" s="97">
        <f>ROUND(SUM(AS59:AS66),2)</f>
        <v>0</v>
      </c>
      <c r="AT58" s="98">
        <f t="shared" si="1"/>
        <v>0</v>
      </c>
      <c r="AU58" s="99">
        <f>ROUND(SUM(AU59:AU66),5)</f>
        <v>0</v>
      </c>
      <c r="AV58" s="98">
        <f>ROUND(AZ58*L29,2)</f>
        <v>0</v>
      </c>
      <c r="AW58" s="98">
        <f>ROUND(BA58*L30,2)</f>
        <v>0</v>
      </c>
      <c r="AX58" s="98">
        <f>ROUND(BB58*L29,2)</f>
        <v>0</v>
      </c>
      <c r="AY58" s="98">
        <f>ROUND(BC58*L30,2)</f>
        <v>0</v>
      </c>
      <c r="AZ58" s="98">
        <f>ROUND(SUM(AZ59:AZ66),2)</f>
        <v>0</v>
      </c>
      <c r="BA58" s="98">
        <f>ROUND(SUM(BA59:BA66),2)</f>
        <v>0</v>
      </c>
      <c r="BB58" s="98">
        <f>ROUND(SUM(BB59:BB66),2)</f>
        <v>0</v>
      </c>
      <c r="BC58" s="98">
        <f>ROUND(SUM(BC59:BC66),2)</f>
        <v>0</v>
      </c>
      <c r="BD58" s="100">
        <f>ROUND(SUM(BD59:BD66),2)</f>
        <v>0</v>
      </c>
      <c r="BS58" s="101" t="s">
        <v>77</v>
      </c>
      <c r="BT58" s="101" t="s">
        <v>86</v>
      </c>
      <c r="BU58" s="101" t="s">
        <v>79</v>
      </c>
      <c r="BV58" s="101" t="s">
        <v>80</v>
      </c>
      <c r="BW58" s="101" t="s">
        <v>99</v>
      </c>
      <c r="BX58" s="101" t="s">
        <v>5</v>
      </c>
      <c r="CL58" s="101" t="s">
        <v>32</v>
      </c>
      <c r="CM58" s="101" t="s">
        <v>88</v>
      </c>
    </row>
    <row r="59" spans="1:91" s="4" customFormat="1" ht="16.5" customHeight="1">
      <c r="A59" s="91" t="s">
        <v>82</v>
      </c>
      <c r="B59" s="56"/>
      <c r="C59" s="102"/>
      <c r="D59" s="102"/>
      <c r="E59" s="382" t="s">
        <v>100</v>
      </c>
      <c r="F59" s="382"/>
      <c r="G59" s="382"/>
      <c r="H59" s="382"/>
      <c r="I59" s="382"/>
      <c r="J59" s="102"/>
      <c r="K59" s="382" t="s">
        <v>101</v>
      </c>
      <c r="L59" s="382"/>
      <c r="M59" s="382"/>
      <c r="N59" s="382"/>
      <c r="O59" s="382"/>
      <c r="P59" s="382"/>
      <c r="Q59" s="382"/>
      <c r="R59" s="382"/>
      <c r="S59" s="382"/>
      <c r="T59" s="382"/>
      <c r="U59" s="382"/>
      <c r="V59" s="382"/>
      <c r="W59" s="382"/>
      <c r="X59" s="382"/>
      <c r="Y59" s="382"/>
      <c r="Z59" s="382"/>
      <c r="AA59" s="382"/>
      <c r="AB59" s="382"/>
      <c r="AC59" s="382"/>
      <c r="AD59" s="382"/>
      <c r="AE59" s="382"/>
      <c r="AF59" s="382"/>
      <c r="AG59" s="408">
        <f>'UT - Vytápění'!J32</f>
        <v>0</v>
      </c>
      <c r="AH59" s="409"/>
      <c r="AI59" s="409"/>
      <c r="AJ59" s="409"/>
      <c r="AK59" s="409"/>
      <c r="AL59" s="409"/>
      <c r="AM59" s="409"/>
      <c r="AN59" s="408">
        <f t="shared" si="0"/>
        <v>0</v>
      </c>
      <c r="AO59" s="409"/>
      <c r="AP59" s="409"/>
      <c r="AQ59" s="103" t="s">
        <v>102</v>
      </c>
      <c r="AR59" s="58"/>
      <c r="AS59" s="104">
        <v>0</v>
      </c>
      <c r="AT59" s="105">
        <f t="shared" si="1"/>
        <v>0</v>
      </c>
      <c r="AU59" s="106">
        <f>'UT - Vytápění'!P89</f>
        <v>0</v>
      </c>
      <c r="AV59" s="105">
        <f>'UT - Vytápění'!J35</f>
        <v>0</v>
      </c>
      <c r="AW59" s="105">
        <f>'UT - Vytápění'!J36</f>
        <v>0</v>
      </c>
      <c r="AX59" s="105">
        <f>'UT - Vytápění'!J37</f>
        <v>0</v>
      </c>
      <c r="AY59" s="105">
        <f>'UT - Vytápění'!J38</f>
        <v>0</v>
      </c>
      <c r="AZ59" s="105">
        <f>'UT - Vytápění'!F35</f>
        <v>0</v>
      </c>
      <c r="BA59" s="105">
        <f>'UT - Vytápění'!F36</f>
        <v>0</v>
      </c>
      <c r="BB59" s="105">
        <f>'UT - Vytápění'!F37</f>
        <v>0</v>
      </c>
      <c r="BC59" s="105">
        <f>'UT - Vytápění'!F38</f>
        <v>0</v>
      </c>
      <c r="BD59" s="107">
        <f>'UT - Vytápění'!F39</f>
        <v>0</v>
      </c>
      <c r="BT59" s="108" t="s">
        <v>88</v>
      </c>
      <c r="BV59" s="108" t="s">
        <v>80</v>
      </c>
      <c r="BW59" s="108" t="s">
        <v>103</v>
      </c>
      <c r="BX59" s="108" t="s">
        <v>99</v>
      </c>
      <c r="CL59" s="108" t="s">
        <v>32</v>
      </c>
    </row>
    <row r="60" spans="1:91" s="4" customFormat="1" ht="16.5" customHeight="1">
      <c r="A60" s="91" t="s">
        <v>82</v>
      </c>
      <c r="B60" s="56"/>
      <c r="C60" s="102"/>
      <c r="D60" s="102"/>
      <c r="E60" s="382" t="s">
        <v>104</v>
      </c>
      <c r="F60" s="382"/>
      <c r="G60" s="382"/>
      <c r="H60" s="382"/>
      <c r="I60" s="382"/>
      <c r="J60" s="102"/>
      <c r="K60" s="382" t="s">
        <v>105</v>
      </c>
      <c r="L60" s="382"/>
      <c r="M60" s="382"/>
      <c r="N60" s="382"/>
      <c r="O60" s="382"/>
      <c r="P60" s="382"/>
      <c r="Q60" s="382"/>
      <c r="R60" s="382"/>
      <c r="S60" s="382"/>
      <c r="T60" s="382"/>
      <c r="U60" s="382"/>
      <c r="V60" s="382"/>
      <c r="W60" s="382"/>
      <c r="X60" s="382"/>
      <c r="Y60" s="382"/>
      <c r="Z60" s="382"/>
      <c r="AA60" s="382"/>
      <c r="AB60" s="382"/>
      <c r="AC60" s="382"/>
      <c r="AD60" s="382"/>
      <c r="AE60" s="382"/>
      <c r="AF60" s="382"/>
      <c r="AG60" s="408">
        <f>'VZT - Vzduchotechnika'!J32</f>
        <v>0</v>
      </c>
      <c r="AH60" s="409"/>
      <c r="AI60" s="409"/>
      <c r="AJ60" s="409"/>
      <c r="AK60" s="409"/>
      <c r="AL60" s="409"/>
      <c r="AM60" s="409"/>
      <c r="AN60" s="408">
        <f t="shared" si="0"/>
        <v>0</v>
      </c>
      <c r="AO60" s="409"/>
      <c r="AP60" s="409"/>
      <c r="AQ60" s="103" t="s">
        <v>102</v>
      </c>
      <c r="AR60" s="58"/>
      <c r="AS60" s="104">
        <v>0</v>
      </c>
      <c r="AT60" s="105">
        <f t="shared" si="1"/>
        <v>0</v>
      </c>
      <c r="AU60" s="106">
        <f>'VZT - Vzduchotechnika'!P88</f>
        <v>0</v>
      </c>
      <c r="AV60" s="105">
        <f>'VZT - Vzduchotechnika'!J35</f>
        <v>0</v>
      </c>
      <c r="AW60" s="105">
        <f>'VZT - Vzduchotechnika'!J36</f>
        <v>0</v>
      </c>
      <c r="AX60" s="105">
        <f>'VZT - Vzduchotechnika'!J37</f>
        <v>0</v>
      </c>
      <c r="AY60" s="105">
        <f>'VZT - Vzduchotechnika'!J38</f>
        <v>0</v>
      </c>
      <c r="AZ60" s="105">
        <f>'VZT - Vzduchotechnika'!F35</f>
        <v>0</v>
      </c>
      <c r="BA60" s="105">
        <f>'VZT - Vzduchotechnika'!F36</f>
        <v>0</v>
      </c>
      <c r="BB60" s="105">
        <f>'VZT - Vzduchotechnika'!F37</f>
        <v>0</v>
      </c>
      <c r="BC60" s="105">
        <f>'VZT - Vzduchotechnika'!F38</f>
        <v>0</v>
      </c>
      <c r="BD60" s="107">
        <f>'VZT - Vzduchotechnika'!F39</f>
        <v>0</v>
      </c>
      <c r="BT60" s="108" t="s">
        <v>88</v>
      </c>
      <c r="BV60" s="108" t="s">
        <v>80</v>
      </c>
      <c r="BW60" s="108" t="s">
        <v>106</v>
      </c>
      <c r="BX60" s="108" t="s">
        <v>99</v>
      </c>
      <c r="CL60" s="108" t="s">
        <v>32</v>
      </c>
    </row>
    <row r="61" spans="1:91" s="4" customFormat="1" ht="16.5" customHeight="1">
      <c r="A61" s="91" t="s">
        <v>82</v>
      </c>
      <c r="B61" s="56"/>
      <c r="C61" s="102"/>
      <c r="D61" s="102"/>
      <c r="E61" s="382" t="s">
        <v>107</v>
      </c>
      <c r="F61" s="382"/>
      <c r="G61" s="382"/>
      <c r="H61" s="382"/>
      <c r="I61" s="382"/>
      <c r="J61" s="102"/>
      <c r="K61" s="382" t="s">
        <v>108</v>
      </c>
      <c r="L61" s="382"/>
      <c r="M61" s="382"/>
      <c r="N61" s="382"/>
      <c r="O61" s="382"/>
      <c r="P61" s="382"/>
      <c r="Q61" s="382"/>
      <c r="R61" s="382"/>
      <c r="S61" s="382"/>
      <c r="T61" s="382"/>
      <c r="U61" s="382"/>
      <c r="V61" s="382"/>
      <c r="W61" s="382"/>
      <c r="X61" s="382"/>
      <c r="Y61" s="382"/>
      <c r="Z61" s="382"/>
      <c r="AA61" s="382"/>
      <c r="AB61" s="382"/>
      <c r="AC61" s="382"/>
      <c r="AD61" s="382"/>
      <c r="AE61" s="382"/>
      <c r="AF61" s="382"/>
      <c r="AG61" s="408">
        <f>'EL - Elektroinstalace'!J32</f>
        <v>0</v>
      </c>
      <c r="AH61" s="409"/>
      <c r="AI61" s="409"/>
      <c r="AJ61" s="409"/>
      <c r="AK61" s="409"/>
      <c r="AL61" s="409"/>
      <c r="AM61" s="409"/>
      <c r="AN61" s="408">
        <f t="shared" si="0"/>
        <v>0</v>
      </c>
      <c r="AO61" s="409"/>
      <c r="AP61" s="409"/>
      <c r="AQ61" s="103" t="s">
        <v>102</v>
      </c>
      <c r="AR61" s="58"/>
      <c r="AS61" s="104">
        <v>0</v>
      </c>
      <c r="AT61" s="105">
        <f t="shared" si="1"/>
        <v>0</v>
      </c>
      <c r="AU61" s="106">
        <f>'EL - Elektroinstalace'!P113</f>
        <v>0</v>
      </c>
      <c r="AV61" s="105">
        <f>'EL - Elektroinstalace'!J35</f>
        <v>0</v>
      </c>
      <c r="AW61" s="105">
        <f>'EL - Elektroinstalace'!J36</f>
        <v>0</v>
      </c>
      <c r="AX61" s="105">
        <f>'EL - Elektroinstalace'!J37</f>
        <v>0</v>
      </c>
      <c r="AY61" s="105">
        <f>'EL - Elektroinstalace'!J38</f>
        <v>0</v>
      </c>
      <c r="AZ61" s="105">
        <f>'EL - Elektroinstalace'!F35</f>
        <v>0</v>
      </c>
      <c r="BA61" s="105">
        <f>'EL - Elektroinstalace'!F36</f>
        <v>0</v>
      </c>
      <c r="BB61" s="105">
        <f>'EL - Elektroinstalace'!F37</f>
        <v>0</v>
      </c>
      <c r="BC61" s="105">
        <f>'EL - Elektroinstalace'!F38</f>
        <v>0</v>
      </c>
      <c r="BD61" s="107">
        <f>'EL - Elektroinstalace'!F39</f>
        <v>0</v>
      </c>
      <c r="BT61" s="108" t="s">
        <v>88</v>
      </c>
      <c r="BV61" s="108" t="s">
        <v>80</v>
      </c>
      <c r="BW61" s="108" t="s">
        <v>109</v>
      </c>
      <c r="BX61" s="108" t="s">
        <v>99</v>
      </c>
      <c r="CL61" s="108" t="s">
        <v>32</v>
      </c>
    </row>
    <row r="62" spans="1:91" s="4" customFormat="1" ht="16.5" customHeight="1">
      <c r="A62" s="91" t="s">
        <v>82</v>
      </c>
      <c r="B62" s="56"/>
      <c r="C62" s="102"/>
      <c r="D62" s="102"/>
      <c r="E62" s="382" t="s">
        <v>110</v>
      </c>
      <c r="F62" s="382"/>
      <c r="G62" s="382"/>
      <c r="H62" s="382"/>
      <c r="I62" s="382"/>
      <c r="J62" s="102"/>
      <c r="K62" s="382" t="s">
        <v>111</v>
      </c>
      <c r="L62" s="382"/>
      <c r="M62" s="382"/>
      <c r="N62" s="382"/>
      <c r="O62" s="382"/>
      <c r="P62" s="382"/>
      <c r="Q62" s="382"/>
      <c r="R62" s="382"/>
      <c r="S62" s="382"/>
      <c r="T62" s="382"/>
      <c r="U62" s="382"/>
      <c r="V62" s="382"/>
      <c r="W62" s="382"/>
      <c r="X62" s="382"/>
      <c r="Y62" s="382"/>
      <c r="Z62" s="382"/>
      <c r="AA62" s="382"/>
      <c r="AB62" s="382"/>
      <c r="AC62" s="382"/>
      <c r="AD62" s="382"/>
      <c r="AE62" s="382"/>
      <c r="AF62" s="382"/>
      <c r="AG62" s="408">
        <f>'VO - Veřejné osvětlení'!J32</f>
        <v>0</v>
      </c>
      <c r="AH62" s="409"/>
      <c r="AI62" s="409"/>
      <c r="AJ62" s="409"/>
      <c r="AK62" s="409"/>
      <c r="AL62" s="409"/>
      <c r="AM62" s="409"/>
      <c r="AN62" s="408">
        <f t="shared" si="0"/>
        <v>0</v>
      </c>
      <c r="AO62" s="409"/>
      <c r="AP62" s="409"/>
      <c r="AQ62" s="103" t="s">
        <v>102</v>
      </c>
      <c r="AR62" s="58"/>
      <c r="AS62" s="104">
        <v>0</v>
      </c>
      <c r="AT62" s="105">
        <f t="shared" si="1"/>
        <v>0</v>
      </c>
      <c r="AU62" s="106">
        <f>'VO - Veřejné osvětlení'!P93</f>
        <v>0</v>
      </c>
      <c r="AV62" s="105">
        <f>'VO - Veřejné osvětlení'!J35</f>
        <v>0</v>
      </c>
      <c r="AW62" s="105">
        <f>'VO - Veřejné osvětlení'!J36</f>
        <v>0</v>
      </c>
      <c r="AX62" s="105">
        <f>'VO - Veřejné osvětlení'!J37</f>
        <v>0</v>
      </c>
      <c r="AY62" s="105">
        <f>'VO - Veřejné osvětlení'!J38</f>
        <v>0</v>
      </c>
      <c r="AZ62" s="105">
        <f>'VO - Veřejné osvětlení'!F35</f>
        <v>0</v>
      </c>
      <c r="BA62" s="105">
        <f>'VO - Veřejné osvětlení'!F36</f>
        <v>0</v>
      </c>
      <c r="BB62" s="105">
        <f>'VO - Veřejné osvětlení'!F37</f>
        <v>0</v>
      </c>
      <c r="BC62" s="105">
        <f>'VO - Veřejné osvětlení'!F38</f>
        <v>0</v>
      </c>
      <c r="BD62" s="107">
        <f>'VO - Veřejné osvětlení'!F39</f>
        <v>0</v>
      </c>
      <c r="BT62" s="108" t="s">
        <v>88</v>
      </c>
      <c r="BV62" s="108" t="s">
        <v>80</v>
      </c>
      <c r="BW62" s="108" t="s">
        <v>112</v>
      </c>
      <c r="BX62" s="108" t="s">
        <v>99</v>
      </c>
      <c r="CL62" s="108" t="s">
        <v>32</v>
      </c>
    </row>
    <row r="63" spans="1:91" s="4" customFormat="1" ht="16.5" customHeight="1">
      <c r="A63" s="91" t="s">
        <v>82</v>
      </c>
      <c r="B63" s="56"/>
      <c r="C63" s="102"/>
      <c r="D63" s="102"/>
      <c r="E63" s="382" t="s">
        <v>113</v>
      </c>
      <c r="F63" s="382"/>
      <c r="G63" s="382"/>
      <c r="H63" s="382"/>
      <c r="I63" s="382"/>
      <c r="J63" s="102"/>
      <c r="K63" s="382" t="s">
        <v>114</v>
      </c>
      <c r="L63" s="382"/>
      <c r="M63" s="382"/>
      <c r="N63" s="382"/>
      <c r="O63" s="382"/>
      <c r="P63" s="382"/>
      <c r="Q63" s="382"/>
      <c r="R63" s="382"/>
      <c r="S63" s="382"/>
      <c r="T63" s="382"/>
      <c r="U63" s="382"/>
      <c r="V63" s="382"/>
      <c r="W63" s="382"/>
      <c r="X63" s="382"/>
      <c r="Y63" s="382"/>
      <c r="Z63" s="382"/>
      <c r="AA63" s="382"/>
      <c r="AB63" s="382"/>
      <c r="AC63" s="382"/>
      <c r="AD63" s="382"/>
      <c r="AE63" s="382"/>
      <c r="AF63" s="382"/>
      <c r="AG63" s="408">
        <f>'ZTI-PK - Přípojka kanalizace'!J32</f>
        <v>0</v>
      </c>
      <c r="AH63" s="409"/>
      <c r="AI63" s="409"/>
      <c r="AJ63" s="409"/>
      <c r="AK63" s="409"/>
      <c r="AL63" s="409"/>
      <c r="AM63" s="409"/>
      <c r="AN63" s="408">
        <f t="shared" si="0"/>
        <v>0</v>
      </c>
      <c r="AO63" s="409"/>
      <c r="AP63" s="409"/>
      <c r="AQ63" s="103" t="s">
        <v>102</v>
      </c>
      <c r="AR63" s="58"/>
      <c r="AS63" s="104">
        <v>0</v>
      </c>
      <c r="AT63" s="105">
        <f t="shared" si="1"/>
        <v>0</v>
      </c>
      <c r="AU63" s="106">
        <f>'ZTI-PK - Přípojka kanalizace'!P91</f>
        <v>0</v>
      </c>
      <c r="AV63" s="105">
        <f>'ZTI-PK - Přípojka kanalizace'!J35</f>
        <v>0</v>
      </c>
      <c r="AW63" s="105">
        <f>'ZTI-PK - Přípojka kanalizace'!J36</f>
        <v>0</v>
      </c>
      <c r="AX63" s="105">
        <f>'ZTI-PK - Přípojka kanalizace'!J37</f>
        <v>0</v>
      </c>
      <c r="AY63" s="105">
        <f>'ZTI-PK - Přípojka kanalizace'!J38</f>
        <v>0</v>
      </c>
      <c r="AZ63" s="105">
        <f>'ZTI-PK - Přípojka kanalizace'!F35</f>
        <v>0</v>
      </c>
      <c r="BA63" s="105">
        <f>'ZTI-PK - Přípojka kanalizace'!F36</f>
        <v>0</v>
      </c>
      <c r="BB63" s="105">
        <f>'ZTI-PK - Přípojka kanalizace'!F37</f>
        <v>0</v>
      </c>
      <c r="BC63" s="105">
        <f>'ZTI-PK - Přípojka kanalizace'!F38</f>
        <v>0</v>
      </c>
      <c r="BD63" s="107">
        <f>'ZTI-PK - Přípojka kanalizace'!F39</f>
        <v>0</v>
      </c>
      <c r="BT63" s="108" t="s">
        <v>88</v>
      </c>
      <c r="BV63" s="108" t="s">
        <v>80</v>
      </c>
      <c r="BW63" s="108" t="s">
        <v>115</v>
      </c>
      <c r="BX63" s="108" t="s">
        <v>99</v>
      </c>
      <c r="CL63" s="108" t="s">
        <v>32</v>
      </c>
    </row>
    <row r="64" spans="1:91" s="4" customFormat="1" ht="16.5" customHeight="1">
      <c r="A64" s="91" t="s">
        <v>82</v>
      </c>
      <c r="B64" s="56"/>
      <c r="C64" s="102"/>
      <c r="D64" s="102"/>
      <c r="E64" s="382" t="s">
        <v>116</v>
      </c>
      <c r="F64" s="382"/>
      <c r="G64" s="382"/>
      <c r="H64" s="382"/>
      <c r="I64" s="382"/>
      <c r="J64" s="102"/>
      <c r="K64" s="382" t="s">
        <v>117</v>
      </c>
      <c r="L64" s="382"/>
      <c r="M64" s="382"/>
      <c r="N64" s="382"/>
      <c r="O64" s="382"/>
      <c r="P64" s="382"/>
      <c r="Q64" s="382"/>
      <c r="R64" s="382"/>
      <c r="S64" s="382"/>
      <c r="T64" s="382"/>
      <c r="U64" s="382"/>
      <c r="V64" s="382"/>
      <c r="W64" s="382"/>
      <c r="X64" s="382"/>
      <c r="Y64" s="382"/>
      <c r="Z64" s="382"/>
      <c r="AA64" s="382"/>
      <c r="AB64" s="382"/>
      <c r="AC64" s="382"/>
      <c r="AD64" s="382"/>
      <c r="AE64" s="382"/>
      <c r="AF64" s="382"/>
      <c r="AG64" s="408">
        <f>'ZTI-PP - Přípojka plynovodu'!J32</f>
        <v>0</v>
      </c>
      <c r="AH64" s="409"/>
      <c r="AI64" s="409"/>
      <c r="AJ64" s="409"/>
      <c r="AK64" s="409"/>
      <c r="AL64" s="409"/>
      <c r="AM64" s="409"/>
      <c r="AN64" s="408">
        <f t="shared" si="0"/>
        <v>0</v>
      </c>
      <c r="AO64" s="409"/>
      <c r="AP64" s="409"/>
      <c r="AQ64" s="103" t="s">
        <v>102</v>
      </c>
      <c r="AR64" s="58"/>
      <c r="AS64" s="104">
        <v>0</v>
      </c>
      <c r="AT64" s="105">
        <f t="shared" si="1"/>
        <v>0</v>
      </c>
      <c r="AU64" s="106">
        <f>'ZTI-PP - Přípojka plynovodu'!P92</f>
        <v>0</v>
      </c>
      <c r="AV64" s="105">
        <f>'ZTI-PP - Přípojka plynovodu'!J35</f>
        <v>0</v>
      </c>
      <c r="AW64" s="105">
        <f>'ZTI-PP - Přípojka plynovodu'!J36</f>
        <v>0</v>
      </c>
      <c r="AX64" s="105">
        <f>'ZTI-PP - Přípojka plynovodu'!J37</f>
        <v>0</v>
      </c>
      <c r="AY64" s="105">
        <f>'ZTI-PP - Přípojka plynovodu'!J38</f>
        <v>0</v>
      </c>
      <c r="AZ64" s="105">
        <f>'ZTI-PP - Přípojka plynovodu'!F35</f>
        <v>0</v>
      </c>
      <c r="BA64" s="105">
        <f>'ZTI-PP - Přípojka plynovodu'!F36</f>
        <v>0</v>
      </c>
      <c r="BB64" s="105">
        <f>'ZTI-PP - Přípojka plynovodu'!F37</f>
        <v>0</v>
      </c>
      <c r="BC64" s="105">
        <f>'ZTI-PP - Přípojka plynovodu'!F38</f>
        <v>0</v>
      </c>
      <c r="BD64" s="107">
        <f>'ZTI-PP - Přípojka plynovodu'!F39</f>
        <v>0</v>
      </c>
      <c r="BT64" s="108" t="s">
        <v>88</v>
      </c>
      <c r="BV64" s="108" t="s">
        <v>80</v>
      </c>
      <c r="BW64" s="108" t="s">
        <v>118</v>
      </c>
      <c r="BX64" s="108" t="s">
        <v>99</v>
      </c>
      <c r="CL64" s="108" t="s">
        <v>32</v>
      </c>
    </row>
    <row r="65" spans="1:90" s="4" customFormat="1" ht="16.5" customHeight="1">
      <c r="A65" s="91" t="s">
        <v>82</v>
      </c>
      <c r="B65" s="56"/>
      <c r="C65" s="102"/>
      <c r="D65" s="102"/>
      <c r="E65" s="382" t="s">
        <v>119</v>
      </c>
      <c r="F65" s="382"/>
      <c r="G65" s="382"/>
      <c r="H65" s="382"/>
      <c r="I65" s="382"/>
      <c r="J65" s="102"/>
      <c r="K65" s="382" t="s">
        <v>120</v>
      </c>
      <c r="L65" s="382"/>
      <c r="M65" s="382"/>
      <c r="N65" s="382"/>
      <c r="O65" s="382"/>
      <c r="P65" s="382"/>
      <c r="Q65" s="382"/>
      <c r="R65" s="382"/>
      <c r="S65" s="382"/>
      <c r="T65" s="382"/>
      <c r="U65" s="382"/>
      <c r="V65" s="382"/>
      <c r="W65" s="382"/>
      <c r="X65" s="382"/>
      <c r="Y65" s="382"/>
      <c r="Z65" s="382"/>
      <c r="AA65" s="382"/>
      <c r="AB65" s="382"/>
      <c r="AC65" s="382"/>
      <c r="AD65" s="382"/>
      <c r="AE65" s="382"/>
      <c r="AF65" s="382"/>
      <c r="AG65" s="408">
        <f>'ZTI-PV - Přípojka vodovodu'!J32</f>
        <v>0</v>
      </c>
      <c r="AH65" s="409"/>
      <c r="AI65" s="409"/>
      <c r="AJ65" s="409"/>
      <c r="AK65" s="409"/>
      <c r="AL65" s="409"/>
      <c r="AM65" s="409"/>
      <c r="AN65" s="408">
        <f t="shared" si="0"/>
        <v>0</v>
      </c>
      <c r="AO65" s="409"/>
      <c r="AP65" s="409"/>
      <c r="AQ65" s="103" t="s">
        <v>102</v>
      </c>
      <c r="AR65" s="58"/>
      <c r="AS65" s="104">
        <v>0</v>
      </c>
      <c r="AT65" s="105">
        <f t="shared" si="1"/>
        <v>0</v>
      </c>
      <c r="AU65" s="106">
        <f>'ZTI-PV - Přípojka vodovodu'!P91</f>
        <v>0</v>
      </c>
      <c r="AV65" s="105">
        <f>'ZTI-PV - Přípojka vodovodu'!J35</f>
        <v>0</v>
      </c>
      <c r="AW65" s="105">
        <f>'ZTI-PV - Přípojka vodovodu'!J36</f>
        <v>0</v>
      </c>
      <c r="AX65" s="105">
        <f>'ZTI-PV - Přípojka vodovodu'!J37</f>
        <v>0</v>
      </c>
      <c r="AY65" s="105">
        <f>'ZTI-PV - Přípojka vodovodu'!J38</f>
        <v>0</v>
      </c>
      <c r="AZ65" s="105">
        <f>'ZTI-PV - Přípojka vodovodu'!F35</f>
        <v>0</v>
      </c>
      <c r="BA65" s="105">
        <f>'ZTI-PV - Přípojka vodovodu'!F36</f>
        <v>0</v>
      </c>
      <c r="BB65" s="105">
        <f>'ZTI-PV - Přípojka vodovodu'!F37</f>
        <v>0</v>
      </c>
      <c r="BC65" s="105">
        <f>'ZTI-PV - Přípojka vodovodu'!F38</f>
        <v>0</v>
      </c>
      <c r="BD65" s="107">
        <f>'ZTI-PV - Přípojka vodovodu'!F39</f>
        <v>0</v>
      </c>
      <c r="BT65" s="108" t="s">
        <v>88</v>
      </c>
      <c r="BV65" s="108" t="s">
        <v>80</v>
      </c>
      <c r="BW65" s="108" t="s">
        <v>121</v>
      </c>
      <c r="BX65" s="108" t="s">
        <v>99</v>
      </c>
      <c r="CL65" s="108" t="s">
        <v>32</v>
      </c>
    </row>
    <row r="66" spans="1:90" s="4" customFormat="1" ht="16.5" customHeight="1">
      <c r="A66" s="91" t="s">
        <v>82</v>
      </c>
      <c r="B66" s="56"/>
      <c r="C66" s="102"/>
      <c r="D66" s="102"/>
      <c r="E66" s="382" t="s">
        <v>122</v>
      </c>
      <c r="F66" s="382"/>
      <c r="G66" s="382"/>
      <c r="H66" s="382"/>
      <c r="I66" s="382"/>
      <c r="J66" s="102"/>
      <c r="K66" s="382" t="s">
        <v>123</v>
      </c>
      <c r="L66" s="382"/>
      <c r="M66" s="382"/>
      <c r="N66" s="382"/>
      <c r="O66" s="382"/>
      <c r="P66" s="382"/>
      <c r="Q66" s="382"/>
      <c r="R66" s="382"/>
      <c r="S66" s="382"/>
      <c r="T66" s="382"/>
      <c r="U66" s="382"/>
      <c r="V66" s="382"/>
      <c r="W66" s="382"/>
      <c r="X66" s="382"/>
      <c r="Y66" s="382"/>
      <c r="Z66" s="382"/>
      <c r="AA66" s="382"/>
      <c r="AB66" s="382"/>
      <c r="AC66" s="382"/>
      <c r="AD66" s="382"/>
      <c r="AE66" s="382"/>
      <c r="AF66" s="382"/>
      <c r="AG66" s="408">
        <f>'ZTI - Zdravotechnika'!J32</f>
        <v>0</v>
      </c>
      <c r="AH66" s="409"/>
      <c r="AI66" s="409"/>
      <c r="AJ66" s="409"/>
      <c r="AK66" s="409"/>
      <c r="AL66" s="409"/>
      <c r="AM66" s="409"/>
      <c r="AN66" s="408">
        <f t="shared" si="0"/>
        <v>0</v>
      </c>
      <c r="AO66" s="409"/>
      <c r="AP66" s="409"/>
      <c r="AQ66" s="103" t="s">
        <v>102</v>
      </c>
      <c r="AR66" s="58"/>
      <c r="AS66" s="109">
        <v>0</v>
      </c>
      <c r="AT66" s="110">
        <f t="shared" si="1"/>
        <v>0</v>
      </c>
      <c r="AU66" s="111">
        <f>'ZTI - Zdravotechnika'!P100</f>
        <v>0</v>
      </c>
      <c r="AV66" s="110">
        <f>'ZTI - Zdravotechnika'!J35</f>
        <v>0</v>
      </c>
      <c r="AW66" s="110">
        <f>'ZTI - Zdravotechnika'!J36</f>
        <v>0</v>
      </c>
      <c r="AX66" s="110">
        <f>'ZTI - Zdravotechnika'!J37</f>
        <v>0</v>
      </c>
      <c r="AY66" s="110">
        <f>'ZTI - Zdravotechnika'!J38</f>
        <v>0</v>
      </c>
      <c r="AZ66" s="110">
        <f>'ZTI - Zdravotechnika'!F35</f>
        <v>0</v>
      </c>
      <c r="BA66" s="110">
        <f>'ZTI - Zdravotechnika'!F36</f>
        <v>0</v>
      </c>
      <c r="BB66" s="110">
        <f>'ZTI - Zdravotechnika'!F37</f>
        <v>0</v>
      </c>
      <c r="BC66" s="110">
        <f>'ZTI - Zdravotechnika'!F38</f>
        <v>0</v>
      </c>
      <c r="BD66" s="112">
        <f>'ZTI - Zdravotechnika'!F39</f>
        <v>0</v>
      </c>
      <c r="BT66" s="108" t="s">
        <v>88</v>
      </c>
      <c r="BV66" s="108" t="s">
        <v>80</v>
      </c>
      <c r="BW66" s="108" t="s">
        <v>124</v>
      </c>
      <c r="BX66" s="108" t="s">
        <v>99</v>
      </c>
      <c r="CL66" s="108" t="s">
        <v>32</v>
      </c>
    </row>
    <row r="67" spans="1:90" s="2" customFormat="1" ht="30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4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90" s="2" customFormat="1" ht="6.95" customHeight="1">
      <c r="A68" s="39"/>
      <c r="B68" s="52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44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</sheetData>
  <sheetProtection algorithmName="SHA-512" hashValue="Abk635lIROOIN9htf7MbBlAVR8s6pTawtTCqGsPwB5TET0cJoFjVRAUVe7w0FiWBIPNmfCJQ8U7tKvn37NiEHw==" saltValue="3vCwFgyThZE8h8i4q3juA1dO4If+Bil5J6xCIB6tty1o8QxOJC8p9tZQeG+aYdQpFWLRd1SxCkcR9QRA0xI1ZA==" spinCount="100000" sheet="1" objects="1" scenarios="1" formatColumns="0" formatRows="0"/>
  <mergeCells count="86">
    <mergeCell ref="AN58:AP58"/>
    <mergeCell ref="AS49:AT51"/>
    <mergeCell ref="AN65:AP65"/>
    <mergeCell ref="AG65:AM65"/>
    <mergeCell ref="AN66:AP66"/>
    <mergeCell ref="AG66:AM66"/>
    <mergeCell ref="AN54:AP54"/>
    <mergeCell ref="AR2:BE2"/>
    <mergeCell ref="AG52:AM52"/>
    <mergeCell ref="AG62:AM62"/>
    <mergeCell ref="AG57:AM57"/>
    <mergeCell ref="AG63:AM63"/>
    <mergeCell ref="AG60:AM60"/>
    <mergeCell ref="AG61:AM61"/>
    <mergeCell ref="AG55:AM55"/>
    <mergeCell ref="AG56:AM56"/>
    <mergeCell ref="AG58:AM58"/>
    <mergeCell ref="AG59:AM59"/>
    <mergeCell ref="AM49:AP49"/>
    <mergeCell ref="AM47:AN47"/>
    <mergeCell ref="AM50:AP50"/>
    <mergeCell ref="AN63:AP63"/>
    <mergeCell ref="AN57:AP57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K64:AF64"/>
    <mergeCell ref="L45:AO45"/>
    <mergeCell ref="E65:I65"/>
    <mergeCell ref="K65:AF65"/>
    <mergeCell ref="E66:I66"/>
    <mergeCell ref="K66:AF66"/>
    <mergeCell ref="AG54:AM54"/>
    <mergeCell ref="AG64:AM64"/>
    <mergeCell ref="AN64:AP64"/>
    <mergeCell ref="AN62:AP62"/>
    <mergeCell ref="AN61:AP61"/>
    <mergeCell ref="AN60:AP60"/>
    <mergeCell ref="AN55:AP55"/>
    <mergeCell ref="AN59:AP59"/>
    <mergeCell ref="AN56:AP56"/>
    <mergeCell ref="AN52:AP52"/>
    <mergeCell ref="K60:AF60"/>
    <mergeCell ref="K61:AF61"/>
    <mergeCell ref="K62:AF62"/>
    <mergeCell ref="K63:AF63"/>
    <mergeCell ref="K59:AF59"/>
    <mergeCell ref="E59:I59"/>
    <mergeCell ref="I52:AF52"/>
    <mergeCell ref="J57:AF57"/>
    <mergeCell ref="J56:AF56"/>
    <mergeCell ref="J58:AF58"/>
    <mergeCell ref="J55:AF55"/>
    <mergeCell ref="E64:I64"/>
    <mergeCell ref="E63:I63"/>
    <mergeCell ref="E62:I62"/>
    <mergeCell ref="E61:I61"/>
    <mergeCell ref="E60:I60"/>
    <mergeCell ref="C52:G52"/>
    <mergeCell ref="D58:H58"/>
    <mergeCell ref="D57:H57"/>
    <mergeCell ref="D55:H55"/>
    <mergeCell ref="D56:H56"/>
  </mergeCells>
  <hyperlinks>
    <hyperlink ref="A55" location="'VRN - Vedlejší rozpočtové...'!C2" display="/" xr:uid="{00000000-0004-0000-0000-000000000000}"/>
    <hyperlink ref="A56" location="'01 - Stavební práce'!C2" display="/" xr:uid="{00000000-0004-0000-0000-000001000000}"/>
    <hyperlink ref="A57" location="'02 - Prvky interiéru'!C2" display="/" xr:uid="{00000000-0004-0000-0000-000002000000}"/>
    <hyperlink ref="A59" location="'UT - Vytápění'!C2" display="/" xr:uid="{00000000-0004-0000-0000-000003000000}"/>
    <hyperlink ref="A60" location="'VZT - Vzduchotechnika'!C2" display="/" xr:uid="{00000000-0004-0000-0000-000004000000}"/>
    <hyperlink ref="A61" location="'EL - Elektroinstalace'!C2" display="/" xr:uid="{00000000-0004-0000-0000-000005000000}"/>
    <hyperlink ref="A62" location="'VO - Veřejné osvětlení'!C2" display="/" xr:uid="{00000000-0004-0000-0000-000006000000}"/>
    <hyperlink ref="A63" location="'ZTI-PK - Přípojka kanalizace'!C2" display="/" xr:uid="{00000000-0004-0000-0000-000007000000}"/>
    <hyperlink ref="A64" location="'ZTI-PP - Přípojka plynovodu'!C2" display="/" xr:uid="{00000000-0004-0000-0000-000008000000}"/>
    <hyperlink ref="A65" location="'ZTI-PV - Přípojka vodovodu'!C2" display="/" xr:uid="{00000000-0004-0000-0000-000009000000}"/>
    <hyperlink ref="A66" location="'ZTI - Zdravotechnika'!C2" display="/" xr:uid="{00000000-0004-0000-0000-00000A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19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AT2" s="21" t="s">
        <v>118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88</v>
      </c>
    </row>
    <row r="4" spans="1:46" s="1" customFormat="1" ht="24.95" customHeight="1">
      <c r="B4" s="24"/>
      <c r="D4" s="115" t="s">
        <v>125</v>
      </c>
      <c r="L4" s="24"/>
      <c r="M4" s="116" t="s">
        <v>10</v>
      </c>
      <c r="AT4" s="21" t="s">
        <v>4</v>
      </c>
    </row>
    <row r="5" spans="1:46" s="1" customFormat="1" ht="6.95" customHeight="1">
      <c r="B5" s="24"/>
      <c r="L5" s="24"/>
    </row>
    <row r="6" spans="1:46" s="1" customFormat="1" ht="12" customHeight="1">
      <c r="B6" s="24"/>
      <c r="D6" s="117" t="s">
        <v>16</v>
      </c>
      <c r="L6" s="24"/>
    </row>
    <row r="7" spans="1:46" s="1" customFormat="1" ht="16.5" customHeight="1">
      <c r="B7" s="24"/>
      <c r="E7" s="423" t="str">
        <f>'Rekapitulace stavby'!K6</f>
        <v>Přestavba býv. trafostanice na dětskou skupinu</v>
      </c>
      <c r="F7" s="424"/>
      <c r="G7" s="424"/>
      <c r="H7" s="424"/>
      <c r="L7" s="24"/>
    </row>
    <row r="8" spans="1:46" s="1" customFormat="1" ht="12" customHeight="1">
      <c r="B8" s="24"/>
      <c r="D8" s="117" t="s">
        <v>126</v>
      </c>
      <c r="L8" s="24"/>
    </row>
    <row r="9" spans="1:46" s="2" customFormat="1" ht="16.5" customHeight="1">
      <c r="A9" s="39"/>
      <c r="B9" s="44"/>
      <c r="C9" s="39"/>
      <c r="D9" s="39"/>
      <c r="E9" s="423" t="s">
        <v>3217</v>
      </c>
      <c r="F9" s="426"/>
      <c r="G9" s="426"/>
      <c r="H9" s="426"/>
      <c r="I9" s="39"/>
      <c r="J9" s="39"/>
      <c r="K9" s="39"/>
      <c r="L9" s="118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pans="1:46" s="2" customFormat="1" ht="12" customHeight="1">
      <c r="A10" s="39"/>
      <c r="B10" s="44"/>
      <c r="C10" s="39"/>
      <c r="D10" s="117" t="s">
        <v>3218</v>
      </c>
      <c r="E10" s="39"/>
      <c r="F10" s="39"/>
      <c r="G10" s="39"/>
      <c r="H10" s="39"/>
      <c r="I10" s="39"/>
      <c r="J10" s="39"/>
      <c r="K10" s="39"/>
      <c r="L10" s="118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pans="1:46" s="2" customFormat="1" ht="16.5" customHeight="1">
      <c r="A11" s="39"/>
      <c r="B11" s="44"/>
      <c r="C11" s="39"/>
      <c r="D11" s="39"/>
      <c r="E11" s="425" t="s">
        <v>3771</v>
      </c>
      <c r="F11" s="426"/>
      <c r="G11" s="426"/>
      <c r="H11" s="426"/>
      <c r="I11" s="39"/>
      <c r="J11" s="39"/>
      <c r="K11" s="39"/>
      <c r="L11" s="118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pans="1:46" s="2" customFormat="1" ht="11.25">
      <c r="A12" s="39"/>
      <c r="B12" s="44"/>
      <c r="C12" s="39"/>
      <c r="D12" s="39"/>
      <c r="E12" s="39"/>
      <c r="F12" s="39"/>
      <c r="G12" s="39"/>
      <c r="H12" s="39"/>
      <c r="I12" s="39"/>
      <c r="J12" s="39"/>
      <c r="K12" s="39"/>
      <c r="L12" s="118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pans="1:46" s="2" customFormat="1" ht="12" customHeight="1">
      <c r="A13" s="39"/>
      <c r="B13" s="44"/>
      <c r="C13" s="39"/>
      <c r="D13" s="117" t="s">
        <v>18</v>
      </c>
      <c r="E13" s="39"/>
      <c r="F13" s="108" t="s">
        <v>32</v>
      </c>
      <c r="G13" s="39"/>
      <c r="H13" s="39"/>
      <c r="I13" s="117" t="s">
        <v>20</v>
      </c>
      <c r="J13" s="108" t="s">
        <v>32</v>
      </c>
      <c r="K13" s="39"/>
      <c r="L13" s="118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pans="1:46" s="2" customFormat="1" ht="12" customHeight="1">
      <c r="A14" s="39"/>
      <c r="B14" s="44"/>
      <c r="C14" s="39"/>
      <c r="D14" s="117" t="s">
        <v>22</v>
      </c>
      <c r="E14" s="39"/>
      <c r="F14" s="108" t="s">
        <v>23</v>
      </c>
      <c r="G14" s="39"/>
      <c r="H14" s="39"/>
      <c r="I14" s="117" t="s">
        <v>24</v>
      </c>
      <c r="J14" s="119" t="str">
        <f>'Rekapitulace stavby'!AN8</f>
        <v>4. 7. 2025</v>
      </c>
      <c r="K14" s="39"/>
      <c r="L14" s="11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pans="1:46" s="2" customFormat="1" ht="10.9" customHeight="1">
      <c r="A15" s="39"/>
      <c r="B15" s="44"/>
      <c r="C15" s="39"/>
      <c r="D15" s="39"/>
      <c r="E15" s="39"/>
      <c r="F15" s="39"/>
      <c r="G15" s="39"/>
      <c r="H15" s="39"/>
      <c r="I15" s="39"/>
      <c r="J15" s="39"/>
      <c r="K15" s="39"/>
      <c r="L15" s="118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pans="1:46" s="2" customFormat="1" ht="12" customHeight="1">
      <c r="A16" s="39"/>
      <c r="B16" s="44"/>
      <c r="C16" s="39"/>
      <c r="D16" s="117" t="s">
        <v>30</v>
      </c>
      <c r="E16" s="39"/>
      <c r="F16" s="39"/>
      <c r="G16" s="39"/>
      <c r="H16" s="39"/>
      <c r="I16" s="117" t="s">
        <v>31</v>
      </c>
      <c r="J16" s="108" t="s">
        <v>32</v>
      </c>
      <c r="K16" s="39"/>
      <c r="L16" s="118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pans="1:31" s="2" customFormat="1" ht="18" customHeight="1">
      <c r="A17" s="39"/>
      <c r="B17" s="44"/>
      <c r="C17" s="39"/>
      <c r="D17" s="39"/>
      <c r="E17" s="108" t="s">
        <v>33</v>
      </c>
      <c r="F17" s="39"/>
      <c r="G17" s="39"/>
      <c r="H17" s="39"/>
      <c r="I17" s="117" t="s">
        <v>34</v>
      </c>
      <c r="J17" s="108" t="s">
        <v>32</v>
      </c>
      <c r="K17" s="39"/>
      <c r="L17" s="118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pans="1:31" s="2" customFormat="1" ht="6.95" customHeight="1">
      <c r="A18" s="39"/>
      <c r="B18" s="44"/>
      <c r="C18" s="39"/>
      <c r="D18" s="39"/>
      <c r="E18" s="39"/>
      <c r="F18" s="39"/>
      <c r="G18" s="39"/>
      <c r="H18" s="39"/>
      <c r="I18" s="39"/>
      <c r="J18" s="39"/>
      <c r="K18" s="39"/>
      <c r="L18" s="118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pans="1:31" s="2" customFormat="1" ht="12" customHeight="1">
      <c r="A19" s="39"/>
      <c r="B19" s="44"/>
      <c r="C19" s="39"/>
      <c r="D19" s="117" t="s">
        <v>35</v>
      </c>
      <c r="E19" s="39"/>
      <c r="F19" s="39"/>
      <c r="G19" s="39"/>
      <c r="H19" s="39"/>
      <c r="I19" s="117" t="s">
        <v>31</v>
      </c>
      <c r="J19" s="34" t="str">
        <f>'Rekapitulace stavby'!AN13</f>
        <v>Vyplň údaj</v>
      </c>
      <c r="K19" s="39"/>
      <c r="L19" s="118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pans="1:31" s="2" customFormat="1" ht="18" customHeight="1">
      <c r="A20" s="39"/>
      <c r="B20" s="44"/>
      <c r="C20" s="39"/>
      <c r="D20" s="39"/>
      <c r="E20" s="427" t="str">
        <f>'Rekapitulace stavby'!E14</f>
        <v>Vyplň údaj</v>
      </c>
      <c r="F20" s="428"/>
      <c r="G20" s="428"/>
      <c r="H20" s="428"/>
      <c r="I20" s="117" t="s">
        <v>34</v>
      </c>
      <c r="J20" s="34" t="str">
        <f>'Rekapitulace stavby'!AN14</f>
        <v>Vyplň údaj</v>
      </c>
      <c r="K20" s="39"/>
      <c r="L20" s="118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pans="1:31" s="2" customFormat="1" ht="6.95" customHeight="1">
      <c r="A21" s="39"/>
      <c r="B21" s="44"/>
      <c r="C21" s="39"/>
      <c r="D21" s="39"/>
      <c r="E21" s="39"/>
      <c r="F21" s="39"/>
      <c r="G21" s="39"/>
      <c r="H21" s="39"/>
      <c r="I21" s="39"/>
      <c r="J21" s="39"/>
      <c r="K21" s="39"/>
      <c r="L21" s="118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pans="1:31" s="2" customFormat="1" ht="12" customHeight="1">
      <c r="A22" s="39"/>
      <c r="B22" s="44"/>
      <c r="C22" s="39"/>
      <c r="D22" s="117" t="s">
        <v>37</v>
      </c>
      <c r="E22" s="39"/>
      <c r="F22" s="39"/>
      <c r="G22" s="39"/>
      <c r="H22" s="39"/>
      <c r="I22" s="117" t="s">
        <v>31</v>
      </c>
      <c r="J22" s="108" t="s">
        <v>32</v>
      </c>
      <c r="K22" s="39"/>
      <c r="L22" s="118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pans="1:31" s="2" customFormat="1" ht="18" customHeight="1">
      <c r="A23" s="39"/>
      <c r="B23" s="44"/>
      <c r="C23" s="39"/>
      <c r="D23" s="39"/>
      <c r="E23" s="108" t="s">
        <v>38</v>
      </c>
      <c r="F23" s="39"/>
      <c r="G23" s="39"/>
      <c r="H23" s="39"/>
      <c r="I23" s="117" t="s">
        <v>34</v>
      </c>
      <c r="J23" s="108" t="s">
        <v>32</v>
      </c>
      <c r="K23" s="39"/>
      <c r="L23" s="118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pans="1:31" s="2" customFormat="1" ht="6.95" customHeight="1">
      <c r="A24" s="39"/>
      <c r="B24" s="44"/>
      <c r="C24" s="39"/>
      <c r="D24" s="39"/>
      <c r="E24" s="39"/>
      <c r="F24" s="39"/>
      <c r="G24" s="39"/>
      <c r="H24" s="39"/>
      <c r="I24" s="39"/>
      <c r="J24" s="39"/>
      <c r="K24" s="39"/>
      <c r="L24" s="118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pans="1:31" s="2" customFormat="1" ht="12" customHeight="1">
      <c r="A25" s="39"/>
      <c r="B25" s="44"/>
      <c r="C25" s="39"/>
      <c r="D25" s="117" t="s">
        <v>40</v>
      </c>
      <c r="E25" s="39"/>
      <c r="F25" s="39"/>
      <c r="G25" s="39"/>
      <c r="H25" s="39"/>
      <c r="I25" s="117" t="s">
        <v>31</v>
      </c>
      <c r="J25" s="108" t="str">
        <f>IF('Rekapitulace stavby'!AN19="","",'Rekapitulace stavby'!AN19)</f>
        <v/>
      </c>
      <c r="K25" s="39"/>
      <c r="L25" s="118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pans="1:31" s="2" customFormat="1" ht="18" customHeight="1">
      <c r="A26" s="39"/>
      <c r="B26" s="44"/>
      <c r="C26" s="39"/>
      <c r="D26" s="39"/>
      <c r="E26" s="108" t="str">
        <f>IF('Rekapitulace stavby'!E20="","",'Rekapitulace stavby'!E20)</f>
        <v xml:space="preserve"> </v>
      </c>
      <c r="F26" s="39"/>
      <c r="G26" s="39"/>
      <c r="H26" s="39"/>
      <c r="I26" s="117" t="s">
        <v>34</v>
      </c>
      <c r="J26" s="108" t="str">
        <f>IF('Rekapitulace stavby'!AN20="","",'Rekapitulace stavby'!AN20)</f>
        <v/>
      </c>
      <c r="K26" s="39"/>
      <c r="L26" s="118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pans="1:31" s="2" customFormat="1" ht="6.95" customHeight="1">
      <c r="A27" s="39"/>
      <c r="B27" s="44"/>
      <c r="C27" s="39"/>
      <c r="D27" s="39"/>
      <c r="E27" s="39"/>
      <c r="F27" s="39"/>
      <c r="G27" s="39"/>
      <c r="H27" s="39"/>
      <c r="I27" s="39"/>
      <c r="J27" s="39"/>
      <c r="K27" s="39"/>
      <c r="L27" s="118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pans="1:31" s="2" customFormat="1" ht="12" customHeight="1">
      <c r="A28" s="39"/>
      <c r="B28" s="44"/>
      <c r="C28" s="39"/>
      <c r="D28" s="117" t="s">
        <v>42</v>
      </c>
      <c r="E28" s="39"/>
      <c r="F28" s="39"/>
      <c r="G28" s="39"/>
      <c r="H28" s="39"/>
      <c r="I28" s="39"/>
      <c r="J28" s="39"/>
      <c r="K28" s="39"/>
      <c r="L28" s="118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pans="1:31" s="8" customFormat="1" ht="16.5" customHeight="1">
      <c r="A29" s="120"/>
      <c r="B29" s="121"/>
      <c r="C29" s="120"/>
      <c r="D29" s="120"/>
      <c r="E29" s="429" t="s">
        <v>32</v>
      </c>
      <c r="F29" s="429"/>
      <c r="G29" s="429"/>
      <c r="H29" s="42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5" customHeight="1">
      <c r="A30" s="39"/>
      <c r="B30" s="44"/>
      <c r="C30" s="39"/>
      <c r="D30" s="39"/>
      <c r="E30" s="39"/>
      <c r="F30" s="39"/>
      <c r="G30" s="39"/>
      <c r="H30" s="39"/>
      <c r="I30" s="39"/>
      <c r="J30" s="39"/>
      <c r="K30" s="39"/>
      <c r="L30" s="118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pans="1:31" s="2" customFormat="1" ht="6.95" customHeight="1">
      <c r="A31" s="39"/>
      <c r="B31" s="44"/>
      <c r="C31" s="39"/>
      <c r="D31" s="123"/>
      <c r="E31" s="123"/>
      <c r="F31" s="123"/>
      <c r="G31" s="123"/>
      <c r="H31" s="123"/>
      <c r="I31" s="123"/>
      <c r="J31" s="123"/>
      <c r="K31" s="123"/>
      <c r="L31" s="118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pans="1:31" s="2" customFormat="1" ht="25.35" customHeight="1">
      <c r="A32" s="39"/>
      <c r="B32" s="44"/>
      <c r="C32" s="39"/>
      <c r="D32" s="124" t="s">
        <v>44</v>
      </c>
      <c r="E32" s="39"/>
      <c r="F32" s="39"/>
      <c r="G32" s="39"/>
      <c r="H32" s="39"/>
      <c r="I32" s="39"/>
      <c r="J32" s="125">
        <f>ROUND(J92, 2)</f>
        <v>0</v>
      </c>
      <c r="K32" s="39"/>
      <c r="L32" s="118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pans="1:31" s="2" customFormat="1" ht="6.95" customHeight="1">
      <c r="A33" s="39"/>
      <c r="B33" s="44"/>
      <c r="C33" s="39"/>
      <c r="D33" s="123"/>
      <c r="E33" s="123"/>
      <c r="F33" s="123"/>
      <c r="G33" s="123"/>
      <c r="H33" s="123"/>
      <c r="I33" s="123"/>
      <c r="J33" s="123"/>
      <c r="K33" s="123"/>
      <c r="L33" s="118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pans="1:31" s="2" customFormat="1" ht="14.45" customHeight="1">
      <c r="A34" s="39"/>
      <c r="B34" s="44"/>
      <c r="C34" s="39"/>
      <c r="D34" s="39"/>
      <c r="E34" s="39"/>
      <c r="F34" s="126" t="s">
        <v>46</v>
      </c>
      <c r="G34" s="39"/>
      <c r="H34" s="39"/>
      <c r="I34" s="126" t="s">
        <v>45</v>
      </c>
      <c r="J34" s="126" t="s">
        <v>47</v>
      </c>
      <c r="K34" s="39"/>
      <c r="L34" s="118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pans="1:31" s="2" customFormat="1" ht="14.45" customHeight="1">
      <c r="A35" s="39"/>
      <c r="B35" s="44"/>
      <c r="C35" s="39"/>
      <c r="D35" s="127" t="s">
        <v>48</v>
      </c>
      <c r="E35" s="117" t="s">
        <v>49</v>
      </c>
      <c r="F35" s="128">
        <f>ROUND((SUM(BE92:BE195)),  2)</f>
        <v>0</v>
      </c>
      <c r="G35" s="39"/>
      <c r="H35" s="39"/>
      <c r="I35" s="129">
        <v>0.21</v>
      </c>
      <c r="J35" s="128">
        <f>ROUND(((SUM(BE92:BE195))*I35),  2)</f>
        <v>0</v>
      </c>
      <c r="K35" s="39"/>
      <c r="L35" s="118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pans="1:31" s="2" customFormat="1" ht="14.45" customHeight="1">
      <c r="A36" s="39"/>
      <c r="B36" s="44"/>
      <c r="C36" s="39"/>
      <c r="D36" s="39"/>
      <c r="E36" s="117" t="s">
        <v>50</v>
      </c>
      <c r="F36" s="128">
        <f>ROUND((SUM(BF92:BF195)),  2)</f>
        <v>0</v>
      </c>
      <c r="G36" s="39"/>
      <c r="H36" s="39"/>
      <c r="I36" s="129">
        <v>0.12</v>
      </c>
      <c r="J36" s="128">
        <f>ROUND(((SUM(BF92:BF195))*I36),  2)</f>
        <v>0</v>
      </c>
      <c r="K36" s="39"/>
      <c r="L36" s="118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pans="1:31" s="2" customFormat="1" ht="14.45" hidden="1" customHeight="1">
      <c r="A37" s="39"/>
      <c r="B37" s="44"/>
      <c r="C37" s="39"/>
      <c r="D37" s="39"/>
      <c r="E37" s="117" t="s">
        <v>51</v>
      </c>
      <c r="F37" s="128">
        <f>ROUND((SUM(BG92:BG195)),  2)</f>
        <v>0</v>
      </c>
      <c r="G37" s="39"/>
      <c r="H37" s="39"/>
      <c r="I37" s="129">
        <v>0.21</v>
      </c>
      <c r="J37" s="128">
        <f>0</f>
        <v>0</v>
      </c>
      <c r="K37" s="39"/>
      <c r="L37" s="118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pans="1:31" s="2" customFormat="1" ht="14.45" hidden="1" customHeight="1">
      <c r="A38" s="39"/>
      <c r="B38" s="44"/>
      <c r="C38" s="39"/>
      <c r="D38" s="39"/>
      <c r="E38" s="117" t="s">
        <v>52</v>
      </c>
      <c r="F38" s="128">
        <f>ROUND((SUM(BH92:BH195)),  2)</f>
        <v>0</v>
      </c>
      <c r="G38" s="39"/>
      <c r="H38" s="39"/>
      <c r="I38" s="129">
        <v>0.12</v>
      </c>
      <c r="J38" s="128">
        <f>0</f>
        <v>0</v>
      </c>
      <c r="K38" s="39"/>
      <c r="L38" s="118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pans="1:31" s="2" customFormat="1" ht="14.45" hidden="1" customHeight="1">
      <c r="A39" s="39"/>
      <c r="B39" s="44"/>
      <c r="C39" s="39"/>
      <c r="D39" s="39"/>
      <c r="E39" s="117" t="s">
        <v>53</v>
      </c>
      <c r="F39" s="128">
        <f>ROUND((SUM(BI92:BI195)),  2)</f>
        <v>0</v>
      </c>
      <c r="G39" s="39"/>
      <c r="H39" s="39"/>
      <c r="I39" s="129">
        <v>0</v>
      </c>
      <c r="J39" s="128">
        <f>0</f>
        <v>0</v>
      </c>
      <c r="K39" s="39"/>
      <c r="L39" s="118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pans="1:31" s="2" customFormat="1" ht="6.95" customHeight="1">
      <c r="A40" s="39"/>
      <c r="B40" s="44"/>
      <c r="C40" s="39"/>
      <c r="D40" s="39"/>
      <c r="E40" s="39"/>
      <c r="F40" s="39"/>
      <c r="G40" s="39"/>
      <c r="H40" s="39"/>
      <c r="I40" s="39"/>
      <c r="J40" s="39"/>
      <c r="K40" s="39"/>
      <c r="L40" s="118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pans="1:31" s="2" customFormat="1" ht="25.35" customHeight="1">
      <c r="A41" s="39"/>
      <c r="B41" s="44"/>
      <c r="C41" s="130"/>
      <c r="D41" s="131" t="s">
        <v>54</v>
      </c>
      <c r="E41" s="132"/>
      <c r="F41" s="132"/>
      <c r="G41" s="133" t="s">
        <v>55</v>
      </c>
      <c r="H41" s="134" t="s">
        <v>56</v>
      </c>
      <c r="I41" s="132"/>
      <c r="J41" s="135">
        <f>SUM(J32:J39)</f>
        <v>0</v>
      </c>
      <c r="K41" s="136"/>
      <c r="L41" s="118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pans="1:31" s="2" customFormat="1" ht="14.45" customHeight="1">
      <c r="A42" s="39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pans="1:31" s="2" customFormat="1" ht="6.95" customHeight="1">
      <c r="A46" s="39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pans="1:31" s="2" customFormat="1" ht="24.95" customHeight="1">
      <c r="A47" s="39"/>
      <c r="B47" s="40"/>
      <c r="C47" s="27" t="s">
        <v>128</v>
      </c>
      <c r="D47" s="41"/>
      <c r="E47" s="41"/>
      <c r="F47" s="41"/>
      <c r="G47" s="41"/>
      <c r="H47" s="41"/>
      <c r="I47" s="41"/>
      <c r="J47" s="41"/>
      <c r="K47" s="41"/>
      <c r="L47" s="118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pans="1:31" s="2" customFormat="1" ht="6.95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18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pans="1:47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18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pans="1:47" s="2" customFormat="1" ht="16.5" customHeight="1">
      <c r="A50" s="39"/>
      <c r="B50" s="40"/>
      <c r="C50" s="41"/>
      <c r="D50" s="41"/>
      <c r="E50" s="430" t="str">
        <f>E7</f>
        <v>Přestavba býv. trafostanice na dětskou skupinu</v>
      </c>
      <c r="F50" s="431"/>
      <c r="G50" s="431"/>
      <c r="H50" s="431"/>
      <c r="I50" s="41"/>
      <c r="J50" s="41"/>
      <c r="K50" s="41"/>
      <c r="L50" s="118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pans="1:47" s="1" customFormat="1" ht="12" customHeight="1">
      <c r="B51" s="25"/>
      <c r="C51" s="33" t="s">
        <v>126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9"/>
      <c r="B52" s="40"/>
      <c r="C52" s="41"/>
      <c r="D52" s="41"/>
      <c r="E52" s="430" t="s">
        <v>3217</v>
      </c>
      <c r="F52" s="432"/>
      <c r="G52" s="432"/>
      <c r="H52" s="432"/>
      <c r="I52" s="41"/>
      <c r="J52" s="41"/>
      <c r="K52" s="41"/>
      <c r="L52" s="118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pans="1:47" s="2" customFormat="1" ht="12" customHeight="1">
      <c r="A53" s="39"/>
      <c r="B53" s="40"/>
      <c r="C53" s="33" t="s">
        <v>3218</v>
      </c>
      <c r="D53" s="41"/>
      <c r="E53" s="41"/>
      <c r="F53" s="41"/>
      <c r="G53" s="41"/>
      <c r="H53" s="41"/>
      <c r="I53" s="41"/>
      <c r="J53" s="41"/>
      <c r="K53" s="41"/>
      <c r="L53" s="118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pans="1:47" s="2" customFormat="1" ht="16.5" customHeight="1">
      <c r="A54" s="39"/>
      <c r="B54" s="40"/>
      <c r="C54" s="41"/>
      <c r="D54" s="41"/>
      <c r="E54" s="384" t="str">
        <f>E11</f>
        <v>ZTI-PP - Přípojka plynovodu</v>
      </c>
      <c r="F54" s="432"/>
      <c r="G54" s="432"/>
      <c r="H54" s="432"/>
      <c r="I54" s="41"/>
      <c r="J54" s="41"/>
      <c r="K54" s="41"/>
      <c r="L54" s="118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pans="1:47" s="2" customFormat="1" ht="6.95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18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pans="1:47" s="2" customFormat="1" ht="12" customHeight="1">
      <c r="A56" s="39"/>
      <c r="B56" s="40"/>
      <c r="C56" s="33" t="s">
        <v>22</v>
      </c>
      <c r="D56" s="41"/>
      <c r="E56" s="41"/>
      <c r="F56" s="31" t="str">
        <f>F14</f>
        <v>Na Habrové, 152 00 Praha 5 - Hlubočepy</v>
      </c>
      <c r="G56" s="41"/>
      <c r="H56" s="41"/>
      <c r="I56" s="33" t="s">
        <v>24</v>
      </c>
      <c r="J56" s="64" t="str">
        <f>IF(J14="","",J14)</f>
        <v>4. 7. 2025</v>
      </c>
      <c r="K56" s="41"/>
      <c r="L56" s="118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pans="1:47" s="2" customFormat="1" ht="6.95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18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pans="1:47" s="2" customFormat="1" ht="25.7" customHeight="1">
      <c r="A58" s="39"/>
      <c r="B58" s="40"/>
      <c r="C58" s="33" t="s">
        <v>30</v>
      </c>
      <c r="D58" s="41"/>
      <c r="E58" s="41"/>
      <c r="F58" s="31" t="str">
        <f>E17</f>
        <v>MČ Praha 5, nám. 14. října, 150 22 Praha 5</v>
      </c>
      <c r="G58" s="41"/>
      <c r="H58" s="41"/>
      <c r="I58" s="33" t="s">
        <v>37</v>
      </c>
      <c r="J58" s="37" t="str">
        <f>E23</f>
        <v>AHK Architekti a VOPS ProArch s.r.o.</v>
      </c>
      <c r="K58" s="41"/>
      <c r="L58" s="118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pans="1:47" s="2" customFormat="1" ht="15.2" customHeight="1">
      <c r="A59" s="39"/>
      <c r="B59" s="40"/>
      <c r="C59" s="33" t="s">
        <v>35</v>
      </c>
      <c r="D59" s="41"/>
      <c r="E59" s="41"/>
      <c r="F59" s="31" t="str">
        <f>IF(E20="","",E20)</f>
        <v>Vyplň údaj</v>
      </c>
      <c r="G59" s="41"/>
      <c r="H59" s="41"/>
      <c r="I59" s="33" t="s">
        <v>40</v>
      </c>
      <c r="J59" s="37" t="str">
        <f>E26</f>
        <v xml:space="preserve"> </v>
      </c>
      <c r="K59" s="41"/>
      <c r="L59" s="118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pans="1:47" s="2" customFormat="1" ht="10.35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18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pans="1:47" s="2" customFormat="1" ht="29.25" customHeight="1">
      <c r="A61" s="39"/>
      <c r="B61" s="40"/>
      <c r="C61" s="141" t="s">
        <v>129</v>
      </c>
      <c r="D61" s="142"/>
      <c r="E61" s="142"/>
      <c r="F61" s="142"/>
      <c r="G61" s="142"/>
      <c r="H61" s="142"/>
      <c r="I61" s="142"/>
      <c r="J61" s="143" t="s">
        <v>130</v>
      </c>
      <c r="K61" s="142"/>
      <c r="L61" s="118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pans="1:47" s="2" customFormat="1" ht="10.35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18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pans="1:47" s="2" customFormat="1" ht="22.9" customHeight="1">
      <c r="A63" s="39"/>
      <c r="B63" s="40"/>
      <c r="C63" s="144" t="s">
        <v>76</v>
      </c>
      <c r="D63" s="41"/>
      <c r="E63" s="41"/>
      <c r="F63" s="41"/>
      <c r="G63" s="41"/>
      <c r="H63" s="41"/>
      <c r="I63" s="41"/>
      <c r="J63" s="82">
        <f>J92</f>
        <v>0</v>
      </c>
      <c r="K63" s="41"/>
      <c r="L63" s="118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21" t="s">
        <v>131</v>
      </c>
    </row>
    <row r="64" spans="1:47" s="9" customFormat="1" ht="24.95" customHeight="1">
      <c r="B64" s="145"/>
      <c r="C64" s="146"/>
      <c r="D64" s="147" t="s">
        <v>282</v>
      </c>
      <c r="E64" s="148"/>
      <c r="F64" s="148"/>
      <c r="G64" s="148"/>
      <c r="H64" s="148"/>
      <c r="I64" s="148"/>
      <c r="J64" s="149">
        <f>J93</f>
        <v>0</v>
      </c>
      <c r="K64" s="146"/>
      <c r="L64" s="150"/>
    </row>
    <row r="65" spans="1:31" s="10" customFormat="1" ht="19.899999999999999" customHeight="1">
      <c r="B65" s="151"/>
      <c r="C65" s="102"/>
      <c r="D65" s="152" t="s">
        <v>283</v>
      </c>
      <c r="E65" s="153"/>
      <c r="F65" s="153"/>
      <c r="G65" s="153"/>
      <c r="H65" s="153"/>
      <c r="I65" s="153"/>
      <c r="J65" s="154">
        <f>J94</f>
        <v>0</v>
      </c>
      <c r="K65" s="102"/>
      <c r="L65" s="155"/>
    </row>
    <row r="66" spans="1:31" s="10" customFormat="1" ht="19.899999999999999" customHeight="1">
      <c r="B66" s="151"/>
      <c r="C66" s="102"/>
      <c r="D66" s="152" t="s">
        <v>286</v>
      </c>
      <c r="E66" s="153"/>
      <c r="F66" s="153"/>
      <c r="G66" s="153"/>
      <c r="H66" s="153"/>
      <c r="I66" s="153"/>
      <c r="J66" s="154">
        <f>J141</f>
        <v>0</v>
      </c>
      <c r="K66" s="102"/>
      <c r="L66" s="155"/>
    </row>
    <row r="67" spans="1:31" s="10" customFormat="1" ht="19.899999999999999" customHeight="1">
      <c r="B67" s="151"/>
      <c r="C67" s="102"/>
      <c r="D67" s="152" t="s">
        <v>3688</v>
      </c>
      <c r="E67" s="153"/>
      <c r="F67" s="153"/>
      <c r="G67" s="153"/>
      <c r="H67" s="153"/>
      <c r="I67" s="153"/>
      <c r="J67" s="154">
        <f>J146</f>
        <v>0</v>
      </c>
      <c r="K67" s="102"/>
      <c r="L67" s="155"/>
    </row>
    <row r="68" spans="1:31" s="10" customFormat="1" ht="19.899999999999999" customHeight="1">
      <c r="B68" s="151"/>
      <c r="C68" s="102"/>
      <c r="D68" s="152" t="s">
        <v>292</v>
      </c>
      <c r="E68" s="153"/>
      <c r="F68" s="153"/>
      <c r="G68" s="153"/>
      <c r="H68" s="153"/>
      <c r="I68" s="153"/>
      <c r="J68" s="154">
        <f>J152</f>
        <v>0</v>
      </c>
      <c r="K68" s="102"/>
      <c r="L68" s="155"/>
    </row>
    <row r="69" spans="1:31" s="9" customFormat="1" ht="24.95" customHeight="1">
      <c r="B69" s="145"/>
      <c r="C69" s="146"/>
      <c r="D69" s="147" t="s">
        <v>311</v>
      </c>
      <c r="E69" s="148"/>
      <c r="F69" s="148"/>
      <c r="G69" s="148"/>
      <c r="H69" s="148"/>
      <c r="I69" s="148"/>
      <c r="J69" s="149">
        <f>J155</f>
        <v>0</v>
      </c>
      <c r="K69" s="146"/>
      <c r="L69" s="150"/>
    </row>
    <row r="70" spans="1:31" s="10" customFormat="1" ht="19.899999999999999" customHeight="1">
      <c r="B70" s="151"/>
      <c r="C70" s="102"/>
      <c r="D70" s="152" t="s">
        <v>3772</v>
      </c>
      <c r="E70" s="153"/>
      <c r="F70" s="153"/>
      <c r="G70" s="153"/>
      <c r="H70" s="153"/>
      <c r="I70" s="153"/>
      <c r="J70" s="154">
        <f>J156</f>
        <v>0</v>
      </c>
      <c r="K70" s="102"/>
      <c r="L70" s="155"/>
    </row>
    <row r="71" spans="1:31" s="2" customFormat="1" ht="21.75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18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pans="1:31" s="2" customFormat="1" ht="6.95" customHeight="1">
      <c r="A72" s="39"/>
      <c r="B72" s="52"/>
      <c r="C72" s="53"/>
      <c r="D72" s="53"/>
      <c r="E72" s="53"/>
      <c r="F72" s="53"/>
      <c r="G72" s="53"/>
      <c r="H72" s="53"/>
      <c r="I72" s="53"/>
      <c r="J72" s="53"/>
      <c r="K72" s="53"/>
      <c r="L72" s="118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6" spans="1:31" s="2" customFormat="1" ht="6.95" customHeight="1">
      <c r="A76" s="39"/>
      <c r="B76" s="54"/>
      <c r="C76" s="55"/>
      <c r="D76" s="55"/>
      <c r="E76" s="55"/>
      <c r="F76" s="55"/>
      <c r="G76" s="55"/>
      <c r="H76" s="55"/>
      <c r="I76" s="55"/>
      <c r="J76" s="55"/>
      <c r="K76" s="55"/>
      <c r="L76" s="118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pans="1:31" s="2" customFormat="1" ht="24.95" customHeight="1">
      <c r="A77" s="39"/>
      <c r="B77" s="40"/>
      <c r="C77" s="27" t="s">
        <v>137</v>
      </c>
      <c r="D77" s="41"/>
      <c r="E77" s="41"/>
      <c r="F77" s="41"/>
      <c r="G77" s="41"/>
      <c r="H77" s="41"/>
      <c r="I77" s="41"/>
      <c r="J77" s="41"/>
      <c r="K77" s="41"/>
      <c r="L77" s="118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pans="1:31" s="2" customFormat="1" ht="6.95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18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pans="1:31" s="2" customFormat="1" ht="12" customHeight="1">
      <c r="A79" s="39"/>
      <c r="B79" s="40"/>
      <c r="C79" s="33" t="s">
        <v>16</v>
      </c>
      <c r="D79" s="41"/>
      <c r="E79" s="41"/>
      <c r="F79" s="41"/>
      <c r="G79" s="41"/>
      <c r="H79" s="41"/>
      <c r="I79" s="41"/>
      <c r="J79" s="41"/>
      <c r="K79" s="41"/>
      <c r="L79" s="118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pans="1:31" s="2" customFormat="1" ht="16.5" customHeight="1">
      <c r="A80" s="39"/>
      <c r="B80" s="40"/>
      <c r="C80" s="41"/>
      <c r="D80" s="41"/>
      <c r="E80" s="430" t="str">
        <f>E7</f>
        <v>Přestavba býv. trafostanice na dětskou skupinu</v>
      </c>
      <c r="F80" s="431"/>
      <c r="G80" s="431"/>
      <c r="H80" s="431"/>
      <c r="I80" s="41"/>
      <c r="J80" s="41"/>
      <c r="K80" s="41"/>
      <c r="L80" s="118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pans="1:65" s="1" customFormat="1" ht="12" customHeight="1">
      <c r="B81" s="25"/>
      <c r="C81" s="33" t="s">
        <v>126</v>
      </c>
      <c r="D81" s="26"/>
      <c r="E81" s="26"/>
      <c r="F81" s="26"/>
      <c r="G81" s="26"/>
      <c r="H81" s="26"/>
      <c r="I81" s="26"/>
      <c r="J81" s="26"/>
      <c r="K81" s="26"/>
      <c r="L81" s="24"/>
    </row>
    <row r="82" spans="1:65" s="2" customFormat="1" ht="16.5" customHeight="1">
      <c r="A82" s="39"/>
      <c r="B82" s="40"/>
      <c r="C82" s="41"/>
      <c r="D82" s="41"/>
      <c r="E82" s="430" t="s">
        <v>3217</v>
      </c>
      <c r="F82" s="432"/>
      <c r="G82" s="432"/>
      <c r="H82" s="432"/>
      <c r="I82" s="41"/>
      <c r="J82" s="41"/>
      <c r="K82" s="41"/>
      <c r="L82" s="118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pans="1:65" s="2" customFormat="1" ht="12" customHeight="1">
      <c r="A83" s="39"/>
      <c r="B83" s="40"/>
      <c r="C83" s="33" t="s">
        <v>3218</v>
      </c>
      <c r="D83" s="41"/>
      <c r="E83" s="41"/>
      <c r="F83" s="41"/>
      <c r="G83" s="41"/>
      <c r="H83" s="41"/>
      <c r="I83" s="41"/>
      <c r="J83" s="41"/>
      <c r="K83" s="41"/>
      <c r="L83" s="118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pans="1:65" s="2" customFormat="1" ht="16.5" customHeight="1">
      <c r="A84" s="39"/>
      <c r="B84" s="40"/>
      <c r="C84" s="41"/>
      <c r="D84" s="41"/>
      <c r="E84" s="384" t="str">
        <f>E11</f>
        <v>ZTI-PP - Přípojka plynovodu</v>
      </c>
      <c r="F84" s="432"/>
      <c r="G84" s="432"/>
      <c r="H84" s="432"/>
      <c r="I84" s="41"/>
      <c r="J84" s="41"/>
      <c r="K84" s="41"/>
      <c r="L84" s="118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pans="1:65" s="2" customFormat="1" ht="6.95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18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pans="1:65" s="2" customFormat="1" ht="12" customHeight="1">
      <c r="A86" s="39"/>
      <c r="B86" s="40"/>
      <c r="C86" s="33" t="s">
        <v>22</v>
      </c>
      <c r="D86" s="41"/>
      <c r="E86" s="41"/>
      <c r="F86" s="31" t="str">
        <f>F14</f>
        <v>Na Habrové, 152 00 Praha 5 - Hlubočepy</v>
      </c>
      <c r="G86" s="41"/>
      <c r="H86" s="41"/>
      <c r="I86" s="33" t="s">
        <v>24</v>
      </c>
      <c r="J86" s="64" t="str">
        <f>IF(J14="","",J14)</f>
        <v>4. 7. 2025</v>
      </c>
      <c r="K86" s="41"/>
      <c r="L86" s="118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pans="1:65" s="2" customFormat="1" ht="6.95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18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pans="1:65" s="2" customFormat="1" ht="25.7" customHeight="1">
      <c r="A88" s="39"/>
      <c r="B88" s="40"/>
      <c r="C88" s="33" t="s">
        <v>30</v>
      </c>
      <c r="D88" s="41"/>
      <c r="E88" s="41"/>
      <c r="F88" s="31" t="str">
        <f>E17</f>
        <v>MČ Praha 5, nám. 14. října, 150 22 Praha 5</v>
      </c>
      <c r="G88" s="41"/>
      <c r="H88" s="41"/>
      <c r="I88" s="33" t="s">
        <v>37</v>
      </c>
      <c r="J88" s="37" t="str">
        <f>E23</f>
        <v>AHK Architekti a VOPS ProArch s.r.o.</v>
      </c>
      <c r="K88" s="41"/>
      <c r="L88" s="118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pans="1:65" s="2" customFormat="1" ht="15.2" customHeight="1">
      <c r="A89" s="39"/>
      <c r="B89" s="40"/>
      <c r="C89" s="33" t="s">
        <v>35</v>
      </c>
      <c r="D89" s="41"/>
      <c r="E89" s="41"/>
      <c r="F89" s="31" t="str">
        <f>IF(E20="","",E20)</f>
        <v>Vyplň údaj</v>
      </c>
      <c r="G89" s="41"/>
      <c r="H89" s="41"/>
      <c r="I89" s="33" t="s">
        <v>40</v>
      </c>
      <c r="J89" s="37" t="str">
        <f>E26</f>
        <v xml:space="preserve"> </v>
      </c>
      <c r="K89" s="41"/>
      <c r="L89" s="118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pans="1:65" s="2" customFormat="1" ht="10.35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18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pans="1:65" s="11" customFormat="1" ht="29.25" customHeight="1">
      <c r="A91" s="156"/>
      <c r="B91" s="157"/>
      <c r="C91" s="158" t="s">
        <v>138</v>
      </c>
      <c r="D91" s="159" t="s">
        <v>63</v>
      </c>
      <c r="E91" s="159" t="s">
        <v>59</v>
      </c>
      <c r="F91" s="159" t="s">
        <v>60</v>
      </c>
      <c r="G91" s="159" t="s">
        <v>139</v>
      </c>
      <c r="H91" s="159" t="s">
        <v>140</v>
      </c>
      <c r="I91" s="159" t="s">
        <v>141</v>
      </c>
      <c r="J91" s="159" t="s">
        <v>130</v>
      </c>
      <c r="K91" s="160" t="s">
        <v>142</v>
      </c>
      <c r="L91" s="161"/>
      <c r="M91" s="73" t="s">
        <v>32</v>
      </c>
      <c r="N91" s="74" t="s">
        <v>48</v>
      </c>
      <c r="O91" s="74" t="s">
        <v>143</v>
      </c>
      <c r="P91" s="74" t="s">
        <v>144</v>
      </c>
      <c r="Q91" s="74" t="s">
        <v>145</v>
      </c>
      <c r="R91" s="74" t="s">
        <v>146</v>
      </c>
      <c r="S91" s="74" t="s">
        <v>147</v>
      </c>
      <c r="T91" s="75" t="s">
        <v>148</v>
      </c>
      <c r="U91" s="156"/>
      <c r="V91" s="156"/>
      <c r="W91" s="156"/>
      <c r="X91" s="156"/>
      <c r="Y91" s="156"/>
      <c r="Z91" s="156"/>
      <c r="AA91" s="156"/>
      <c r="AB91" s="156"/>
      <c r="AC91" s="156"/>
      <c r="AD91" s="156"/>
      <c r="AE91" s="156"/>
    </row>
    <row r="92" spans="1:65" s="2" customFormat="1" ht="22.9" customHeight="1">
      <c r="A92" s="39"/>
      <c r="B92" s="40"/>
      <c r="C92" s="80" t="s">
        <v>149</v>
      </c>
      <c r="D92" s="41"/>
      <c r="E92" s="41"/>
      <c r="F92" s="41"/>
      <c r="G92" s="41"/>
      <c r="H92" s="41"/>
      <c r="I92" s="41"/>
      <c r="J92" s="162">
        <f>BK92</f>
        <v>0</v>
      </c>
      <c r="K92" s="41"/>
      <c r="L92" s="44"/>
      <c r="M92" s="76"/>
      <c r="N92" s="163"/>
      <c r="O92" s="77"/>
      <c r="P92" s="164">
        <f>P93+P155</f>
        <v>0</v>
      </c>
      <c r="Q92" s="77"/>
      <c r="R92" s="164">
        <f>R93+R155</f>
        <v>2.8196779999999997</v>
      </c>
      <c r="S92" s="77"/>
      <c r="T92" s="165">
        <f>T93+T155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1" t="s">
        <v>77</v>
      </c>
      <c r="AU92" s="21" t="s">
        <v>131</v>
      </c>
      <c r="BK92" s="166">
        <f>BK93+BK155</f>
        <v>0</v>
      </c>
    </row>
    <row r="93" spans="1:65" s="12" customFormat="1" ht="25.9" customHeight="1">
      <c r="B93" s="167"/>
      <c r="C93" s="168"/>
      <c r="D93" s="169" t="s">
        <v>77</v>
      </c>
      <c r="E93" s="170" t="s">
        <v>313</v>
      </c>
      <c r="F93" s="170" t="s">
        <v>314</v>
      </c>
      <c r="G93" s="168"/>
      <c r="H93" s="168"/>
      <c r="I93" s="171"/>
      <c r="J93" s="172">
        <f>BK93</f>
        <v>0</v>
      </c>
      <c r="K93" s="168"/>
      <c r="L93" s="173"/>
      <c r="M93" s="174"/>
      <c r="N93" s="175"/>
      <c r="O93" s="175"/>
      <c r="P93" s="176">
        <f>P94+P141+P146+P152</f>
        <v>0</v>
      </c>
      <c r="Q93" s="175"/>
      <c r="R93" s="176">
        <f>R94+R141+R146+R152</f>
        <v>2.8167719999999998</v>
      </c>
      <c r="S93" s="175"/>
      <c r="T93" s="177">
        <f>T94+T141+T146+T152</f>
        <v>0</v>
      </c>
      <c r="AR93" s="178" t="s">
        <v>86</v>
      </c>
      <c r="AT93" s="179" t="s">
        <v>77</v>
      </c>
      <c r="AU93" s="179" t="s">
        <v>78</v>
      </c>
      <c r="AY93" s="178" t="s">
        <v>151</v>
      </c>
      <c r="BK93" s="180">
        <f>BK94+BK141+BK146+BK152</f>
        <v>0</v>
      </c>
    </row>
    <row r="94" spans="1:65" s="12" customFormat="1" ht="22.9" customHeight="1">
      <c r="B94" s="167"/>
      <c r="C94" s="168"/>
      <c r="D94" s="169" t="s">
        <v>77</v>
      </c>
      <c r="E94" s="181" t="s">
        <v>86</v>
      </c>
      <c r="F94" s="181" t="s">
        <v>315</v>
      </c>
      <c r="G94" s="168"/>
      <c r="H94" s="168"/>
      <c r="I94" s="171"/>
      <c r="J94" s="182">
        <f>BK94</f>
        <v>0</v>
      </c>
      <c r="K94" s="168"/>
      <c r="L94" s="173"/>
      <c r="M94" s="174"/>
      <c r="N94" s="175"/>
      <c r="O94" s="175"/>
      <c r="P94" s="176">
        <f>SUM(P95:P140)</f>
        <v>0</v>
      </c>
      <c r="Q94" s="175"/>
      <c r="R94" s="176">
        <f>SUM(R95:R140)</f>
        <v>1.860908</v>
      </c>
      <c r="S94" s="175"/>
      <c r="T94" s="177">
        <f>SUM(T95:T140)</f>
        <v>0</v>
      </c>
      <c r="AR94" s="178" t="s">
        <v>86</v>
      </c>
      <c r="AT94" s="179" t="s">
        <v>77</v>
      </c>
      <c r="AU94" s="179" t="s">
        <v>86</v>
      </c>
      <c r="AY94" s="178" t="s">
        <v>151</v>
      </c>
      <c r="BK94" s="180">
        <f>SUM(BK95:BK140)</f>
        <v>0</v>
      </c>
    </row>
    <row r="95" spans="1:65" s="2" customFormat="1" ht="49.15" customHeight="1">
      <c r="A95" s="39"/>
      <c r="B95" s="40"/>
      <c r="C95" s="183" t="s">
        <v>86</v>
      </c>
      <c r="D95" s="183" t="s">
        <v>154</v>
      </c>
      <c r="E95" s="184" t="s">
        <v>3773</v>
      </c>
      <c r="F95" s="185" t="s">
        <v>3774</v>
      </c>
      <c r="G95" s="186" t="s">
        <v>213</v>
      </c>
      <c r="H95" s="187">
        <v>4</v>
      </c>
      <c r="I95" s="188"/>
      <c r="J95" s="189">
        <f>ROUND(I95*H95,2)</f>
        <v>0</v>
      </c>
      <c r="K95" s="185" t="s">
        <v>158</v>
      </c>
      <c r="L95" s="44"/>
      <c r="M95" s="190" t="s">
        <v>32</v>
      </c>
      <c r="N95" s="191" t="s">
        <v>49</v>
      </c>
      <c r="O95" s="69"/>
      <c r="P95" s="192">
        <f>O95*H95</f>
        <v>0</v>
      </c>
      <c r="Q95" s="192">
        <v>1.068E-2</v>
      </c>
      <c r="R95" s="192">
        <f>Q95*H95</f>
        <v>4.2720000000000001E-2</v>
      </c>
      <c r="S95" s="192">
        <v>0</v>
      </c>
      <c r="T95" s="193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94" t="s">
        <v>159</v>
      </c>
      <c r="AT95" s="194" t="s">
        <v>154</v>
      </c>
      <c r="AU95" s="194" t="s">
        <v>88</v>
      </c>
      <c r="AY95" s="21" t="s">
        <v>151</v>
      </c>
      <c r="BE95" s="195">
        <f>IF(N95="základní",J95,0)</f>
        <v>0</v>
      </c>
      <c r="BF95" s="195">
        <f>IF(N95="snížená",J95,0)</f>
        <v>0</v>
      </c>
      <c r="BG95" s="195">
        <f>IF(N95="zákl. přenesená",J95,0)</f>
        <v>0</v>
      </c>
      <c r="BH95" s="195">
        <f>IF(N95="sníž. přenesená",J95,0)</f>
        <v>0</v>
      </c>
      <c r="BI95" s="195">
        <f>IF(N95="nulová",J95,0)</f>
        <v>0</v>
      </c>
      <c r="BJ95" s="21" t="s">
        <v>86</v>
      </c>
      <c r="BK95" s="195">
        <f>ROUND(I95*H95,2)</f>
        <v>0</v>
      </c>
      <c r="BL95" s="21" t="s">
        <v>159</v>
      </c>
      <c r="BM95" s="194" t="s">
        <v>88</v>
      </c>
    </row>
    <row r="96" spans="1:65" s="2" customFormat="1" ht="11.25">
      <c r="A96" s="39"/>
      <c r="B96" s="40"/>
      <c r="C96" s="41"/>
      <c r="D96" s="196" t="s">
        <v>161</v>
      </c>
      <c r="E96" s="41"/>
      <c r="F96" s="197" t="s">
        <v>3775</v>
      </c>
      <c r="G96" s="41"/>
      <c r="H96" s="41"/>
      <c r="I96" s="198"/>
      <c r="J96" s="41"/>
      <c r="K96" s="41"/>
      <c r="L96" s="44"/>
      <c r="M96" s="199"/>
      <c r="N96" s="200"/>
      <c r="O96" s="69"/>
      <c r="P96" s="69"/>
      <c r="Q96" s="69"/>
      <c r="R96" s="69"/>
      <c r="S96" s="69"/>
      <c r="T96" s="70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1" t="s">
        <v>161</v>
      </c>
      <c r="AU96" s="21" t="s">
        <v>88</v>
      </c>
    </row>
    <row r="97" spans="1:65" s="2" customFormat="1" ht="49.15" customHeight="1">
      <c r="A97" s="39"/>
      <c r="B97" s="40"/>
      <c r="C97" s="183" t="s">
        <v>88</v>
      </c>
      <c r="D97" s="183" t="s">
        <v>154</v>
      </c>
      <c r="E97" s="184" t="s">
        <v>3689</v>
      </c>
      <c r="F97" s="185" t="s">
        <v>3690</v>
      </c>
      <c r="G97" s="186" t="s">
        <v>213</v>
      </c>
      <c r="H97" s="187">
        <v>4</v>
      </c>
      <c r="I97" s="188"/>
      <c r="J97" s="189">
        <f>ROUND(I97*H97,2)</f>
        <v>0</v>
      </c>
      <c r="K97" s="185" t="s">
        <v>158</v>
      </c>
      <c r="L97" s="44"/>
      <c r="M97" s="190" t="s">
        <v>32</v>
      </c>
      <c r="N97" s="191" t="s">
        <v>49</v>
      </c>
      <c r="O97" s="69"/>
      <c r="P97" s="192">
        <f>O97*H97</f>
        <v>0</v>
      </c>
      <c r="Q97" s="192">
        <v>3.6900000000000002E-2</v>
      </c>
      <c r="R97" s="192">
        <f>Q97*H97</f>
        <v>0.14760000000000001</v>
      </c>
      <c r="S97" s="192">
        <v>0</v>
      </c>
      <c r="T97" s="19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194" t="s">
        <v>159</v>
      </c>
      <c r="AT97" s="194" t="s">
        <v>154</v>
      </c>
      <c r="AU97" s="194" t="s">
        <v>88</v>
      </c>
      <c r="AY97" s="21" t="s">
        <v>151</v>
      </c>
      <c r="BE97" s="195">
        <f>IF(N97="základní",J97,0)</f>
        <v>0</v>
      </c>
      <c r="BF97" s="195">
        <f>IF(N97="snížená",J97,0)</f>
        <v>0</v>
      </c>
      <c r="BG97" s="195">
        <f>IF(N97="zákl. přenesená",J97,0)</f>
        <v>0</v>
      </c>
      <c r="BH97" s="195">
        <f>IF(N97="sníž. přenesená",J97,0)</f>
        <v>0</v>
      </c>
      <c r="BI97" s="195">
        <f>IF(N97="nulová",J97,0)</f>
        <v>0</v>
      </c>
      <c r="BJ97" s="21" t="s">
        <v>86</v>
      </c>
      <c r="BK97" s="195">
        <f>ROUND(I97*H97,2)</f>
        <v>0</v>
      </c>
      <c r="BL97" s="21" t="s">
        <v>159</v>
      </c>
      <c r="BM97" s="194" t="s">
        <v>159</v>
      </c>
    </row>
    <row r="98" spans="1:65" s="2" customFormat="1" ht="11.25">
      <c r="A98" s="39"/>
      <c r="B98" s="40"/>
      <c r="C98" s="41"/>
      <c r="D98" s="196" t="s">
        <v>161</v>
      </c>
      <c r="E98" s="41"/>
      <c r="F98" s="197" t="s">
        <v>3691</v>
      </c>
      <c r="G98" s="41"/>
      <c r="H98" s="41"/>
      <c r="I98" s="198"/>
      <c r="J98" s="41"/>
      <c r="K98" s="41"/>
      <c r="L98" s="44"/>
      <c r="M98" s="199"/>
      <c r="N98" s="200"/>
      <c r="O98" s="69"/>
      <c r="P98" s="69"/>
      <c r="Q98" s="69"/>
      <c r="R98" s="69"/>
      <c r="S98" s="69"/>
      <c r="T98" s="70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21" t="s">
        <v>161</v>
      </c>
      <c r="AU98" s="21" t="s">
        <v>88</v>
      </c>
    </row>
    <row r="99" spans="1:65" s="2" customFormat="1" ht="24.2" customHeight="1">
      <c r="A99" s="39"/>
      <c r="B99" s="40"/>
      <c r="C99" s="183" t="s">
        <v>170</v>
      </c>
      <c r="D99" s="183" t="s">
        <v>154</v>
      </c>
      <c r="E99" s="184" t="s">
        <v>3692</v>
      </c>
      <c r="F99" s="185" t="s">
        <v>3693</v>
      </c>
      <c r="G99" s="186" t="s">
        <v>213</v>
      </c>
      <c r="H99" s="187">
        <v>14</v>
      </c>
      <c r="I99" s="188"/>
      <c r="J99" s="189">
        <f>ROUND(I99*H99,2)</f>
        <v>0</v>
      </c>
      <c r="K99" s="185" t="s">
        <v>158</v>
      </c>
      <c r="L99" s="44"/>
      <c r="M99" s="190" t="s">
        <v>32</v>
      </c>
      <c r="N99" s="191" t="s">
        <v>49</v>
      </c>
      <c r="O99" s="69"/>
      <c r="P99" s="192">
        <f>O99*H99</f>
        <v>0</v>
      </c>
      <c r="Q99" s="192">
        <v>4.0999999999999999E-4</v>
      </c>
      <c r="R99" s="192">
        <f>Q99*H99</f>
        <v>5.7400000000000003E-3</v>
      </c>
      <c r="S99" s="192">
        <v>0</v>
      </c>
      <c r="T99" s="193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194" t="s">
        <v>159</v>
      </c>
      <c r="AT99" s="194" t="s">
        <v>154</v>
      </c>
      <c r="AU99" s="194" t="s">
        <v>88</v>
      </c>
      <c r="AY99" s="21" t="s">
        <v>151</v>
      </c>
      <c r="BE99" s="195">
        <f>IF(N99="základní",J99,0)</f>
        <v>0</v>
      </c>
      <c r="BF99" s="195">
        <f>IF(N99="snížená",J99,0)</f>
        <v>0</v>
      </c>
      <c r="BG99" s="195">
        <f>IF(N99="zákl. přenesená",J99,0)</f>
        <v>0</v>
      </c>
      <c r="BH99" s="195">
        <f>IF(N99="sníž. přenesená",J99,0)</f>
        <v>0</v>
      </c>
      <c r="BI99" s="195">
        <f>IF(N99="nulová",J99,0)</f>
        <v>0</v>
      </c>
      <c r="BJ99" s="21" t="s">
        <v>86</v>
      </c>
      <c r="BK99" s="195">
        <f>ROUND(I99*H99,2)</f>
        <v>0</v>
      </c>
      <c r="BL99" s="21" t="s">
        <v>159</v>
      </c>
      <c r="BM99" s="194" t="s">
        <v>188</v>
      </c>
    </row>
    <row r="100" spans="1:65" s="2" customFormat="1" ht="11.25">
      <c r="A100" s="39"/>
      <c r="B100" s="40"/>
      <c r="C100" s="41"/>
      <c r="D100" s="196" t="s">
        <v>161</v>
      </c>
      <c r="E100" s="41"/>
      <c r="F100" s="197" t="s">
        <v>3694</v>
      </c>
      <c r="G100" s="41"/>
      <c r="H100" s="41"/>
      <c r="I100" s="198"/>
      <c r="J100" s="41"/>
      <c r="K100" s="41"/>
      <c r="L100" s="44"/>
      <c r="M100" s="199"/>
      <c r="N100" s="200"/>
      <c r="O100" s="69"/>
      <c r="P100" s="69"/>
      <c r="Q100" s="69"/>
      <c r="R100" s="69"/>
      <c r="S100" s="69"/>
      <c r="T100" s="70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1" t="s">
        <v>161</v>
      </c>
      <c r="AU100" s="21" t="s">
        <v>88</v>
      </c>
    </row>
    <row r="101" spans="1:65" s="2" customFormat="1" ht="24.2" customHeight="1">
      <c r="A101" s="39"/>
      <c r="B101" s="40"/>
      <c r="C101" s="183" t="s">
        <v>159</v>
      </c>
      <c r="D101" s="183" t="s">
        <v>154</v>
      </c>
      <c r="E101" s="184" t="s">
        <v>3695</v>
      </c>
      <c r="F101" s="185" t="s">
        <v>3696</v>
      </c>
      <c r="G101" s="186" t="s">
        <v>213</v>
      </c>
      <c r="H101" s="187">
        <v>14</v>
      </c>
      <c r="I101" s="188"/>
      <c r="J101" s="189">
        <f>ROUND(I101*H101,2)</f>
        <v>0</v>
      </c>
      <c r="K101" s="185" t="s">
        <v>158</v>
      </c>
      <c r="L101" s="44"/>
      <c r="M101" s="190" t="s">
        <v>32</v>
      </c>
      <c r="N101" s="191" t="s">
        <v>49</v>
      </c>
      <c r="O101" s="69"/>
      <c r="P101" s="192">
        <f>O101*H101</f>
        <v>0</v>
      </c>
      <c r="Q101" s="192">
        <v>0</v>
      </c>
      <c r="R101" s="192">
        <f>Q101*H101</f>
        <v>0</v>
      </c>
      <c r="S101" s="192">
        <v>0</v>
      </c>
      <c r="T101" s="19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194" t="s">
        <v>159</v>
      </c>
      <c r="AT101" s="194" t="s">
        <v>154</v>
      </c>
      <c r="AU101" s="194" t="s">
        <v>88</v>
      </c>
      <c r="AY101" s="21" t="s">
        <v>151</v>
      </c>
      <c r="BE101" s="195">
        <f>IF(N101="základní",J101,0)</f>
        <v>0</v>
      </c>
      <c r="BF101" s="195">
        <f>IF(N101="snížená",J101,0)</f>
        <v>0</v>
      </c>
      <c r="BG101" s="195">
        <f>IF(N101="zákl. přenesená",J101,0)</f>
        <v>0</v>
      </c>
      <c r="BH101" s="195">
        <f>IF(N101="sníž. přenesená",J101,0)</f>
        <v>0</v>
      </c>
      <c r="BI101" s="195">
        <f>IF(N101="nulová",J101,0)</f>
        <v>0</v>
      </c>
      <c r="BJ101" s="21" t="s">
        <v>86</v>
      </c>
      <c r="BK101" s="195">
        <f>ROUND(I101*H101,2)</f>
        <v>0</v>
      </c>
      <c r="BL101" s="21" t="s">
        <v>159</v>
      </c>
      <c r="BM101" s="194" t="s">
        <v>202</v>
      </c>
    </row>
    <row r="102" spans="1:65" s="2" customFormat="1" ht="11.25">
      <c r="A102" s="39"/>
      <c r="B102" s="40"/>
      <c r="C102" s="41"/>
      <c r="D102" s="196" t="s">
        <v>161</v>
      </c>
      <c r="E102" s="41"/>
      <c r="F102" s="197" t="s">
        <v>3697</v>
      </c>
      <c r="G102" s="41"/>
      <c r="H102" s="41"/>
      <c r="I102" s="198"/>
      <c r="J102" s="41"/>
      <c r="K102" s="41"/>
      <c r="L102" s="44"/>
      <c r="M102" s="199"/>
      <c r="N102" s="200"/>
      <c r="O102" s="69"/>
      <c r="P102" s="69"/>
      <c r="Q102" s="69"/>
      <c r="R102" s="69"/>
      <c r="S102" s="69"/>
      <c r="T102" s="70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21" t="s">
        <v>161</v>
      </c>
      <c r="AU102" s="21" t="s">
        <v>88</v>
      </c>
    </row>
    <row r="103" spans="1:65" s="2" customFormat="1" ht="24.2" customHeight="1">
      <c r="A103" s="39"/>
      <c r="B103" s="40"/>
      <c r="C103" s="183" t="s">
        <v>150</v>
      </c>
      <c r="D103" s="183" t="s">
        <v>154</v>
      </c>
      <c r="E103" s="184" t="s">
        <v>3776</v>
      </c>
      <c r="F103" s="185" t="s">
        <v>3777</v>
      </c>
      <c r="G103" s="186" t="s">
        <v>253</v>
      </c>
      <c r="H103" s="187">
        <v>3.375</v>
      </c>
      <c r="I103" s="188"/>
      <c r="J103" s="189">
        <f>ROUND(I103*H103,2)</f>
        <v>0</v>
      </c>
      <c r="K103" s="185" t="s">
        <v>158</v>
      </c>
      <c r="L103" s="44"/>
      <c r="M103" s="190" t="s">
        <v>32</v>
      </c>
      <c r="N103" s="191" t="s">
        <v>49</v>
      </c>
      <c r="O103" s="69"/>
      <c r="P103" s="192">
        <f>O103*H103</f>
        <v>0</v>
      </c>
      <c r="Q103" s="192">
        <v>0</v>
      </c>
      <c r="R103" s="192">
        <f>Q103*H103</f>
        <v>0</v>
      </c>
      <c r="S103" s="192">
        <v>0</v>
      </c>
      <c r="T103" s="193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94" t="s">
        <v>159</v>
      </c>
      <c r="AT103" s="194" t="s">
        <v>154</v>
      </c>
      <c r="AU103" s="194" t="s">
        <v>88</v>
      </c>
      <c r="AY103" s="21" t="s">
        <v>151</v>
      </c>
      <c r="BE103" s="195">
        <f>IF(N103="základní",J103,0)</f>
        <v>0</v>
      </c>
      <c r="BF103" s="195">
        <f>IF(N103="snížená",J103,0)</f>
        <v>0</v>
      </c>
      <c r="BG103" s="195">
        <f>IF(N103="zákl. přenesená",J103,0)</f>
        <v>0</v>
      </c>
      <c r="BH103" s="195">
        <f>IF(N103="sníž. přenesená",J103,0)</f>
        <v>0</v>
      </c>
      <c r="BI103" s="195">
        <f>IF(N103="nulová",J103,0)</f>
        <v>0</v>
      </c>
      <c r="BJ103" s="21" t="s">
        <v>86</v>
      </c>
      <c r="BK103" s="195">
        <f>ROUND(I103*H103,2)</f>
        <v>0</v>
      </c>
      <c r="BL103" s="21" t="s">
        <v>159</v>
      </c>
      <c r="BM103" s="194" t="s">
        <v>370</v>
      </c>
    </row>
    <row r="104" spans="1:65" s="2" customFormat="1" ht="11.25">
      <c r="A104" s="39"/>
      <c r="B104" s="40"/>
      <c r="C104" s="41"/>
      <c r="D104" s="196" t="s">
        <v>161</v>
      </c>
      <c r="E104" s="41"/>
      <c r="F104" s="197" t="s">
        <v>3778</v>
      </c>
      <c r="G104" s="41"/>
      <c r="H104" s="41"/>
      <c r="I104" s="198"/>
      <c r="J104" s="41"/>
      <c r="K104" s="41"/>
      <c r="L104" s="44"/>
      <c r="M104" s="199"/>
      <c r="N104" s="200"/>
      <c r="O104" s="69"/>
      <c r="P104" s="69"/>
      <c r="Q104" s="69"/>
      <c r="R104" s="69"/>
      <c r="S104" s="69"/>
      <c r="T104" s="70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1" t="s">
        <v>161</v>
      </c>
      <c r="AU104" s="21" t="s">
        <v>88</v>
      </c>
    </row>
    <row r="105" spans="1:65" s="14" customFormat="1" ht="11.25">
      <c r="B105" s="218"/>
      <c r="C105" s="219"/>
      <c r="D105" s="201" t="s">
        <v>320</v>
      </c>
      <c r="E105" s="220" t="s">
        <v>32</v>
      </c>
      <c r="F105" s="221" t="s">
        <v>3779</v>
      </c>
      <c r="G105" s="219"/>
      <c r="H105" s="222">
        <v>3.375</v>
      </c>
      <c r="I105" s="223"/>
      <c r="J105" s="219"/>
      <c r="K105" s="219"/>
      <c r="L105" s="224"/>
      <c r="M105" s="225"/>
      <c r="N105" s="226"/>
      <c r="O105" s="226"/>
      <c r="P105" s="226"/>
      <c r="Q105" s="226"/>
      <c r="R105" s="226"/>
      <c r="S105" s="226"/>
      <c r="T105" s="227"/>
      <c r="AT105" s="228" t="s">
        <v>320</v>
      </c>
      <c r="AU105" s="228" t="s">
        <v>88</v>
      </c>
      <c r="AV105" s="14" t="s">
        <v>88</v>
      </c>
      <c r="AW105" s="14" t="s">
        <v>39</v>
      </c>
      <c r="AX105" s="14" t="s">
        <v>78</v>
      </c>
      <c r="AY105" s="228" t="s">
        <v>151</v>
      </c>
    </row>
    <row r="106" spans="1:65" s="15" customFormat="1" ht="11.25">
      <c r="B106" s="229"/>
      <c r="C106" s="230"/>
      <c r="D106" s="201" t="s">
        <v>320</v>
      </c>
      <c r="E106" s="231" t="s">
        <v>32</v>
      </c>
      <c r="F106" s="232" t="s">
        <v>323</v>
      </c>
      <c r="G106" s="230"/>
      <c r="H106" s="233">
        <v>3.375</v>
      </c>
      <c r="I106" s="234"/>
      <c r="J106" s="230"/>
      <c r="K106" s="230"/>
      <c r="L106" s="235"/>
      <c r="M106" s="236"/>
      <c r="N106" s="237"/>
      <c r="O106" s="237"/>
      <c r="P106" s="237"/>
      <c r="Q106" s="237"/>
      <c r="R106" s="237"/>
      <c r="S106" s="237"/>
      <c r="T106" s="238"/>
      <c r="AT106" s="239" t="s">
        <v>320</v>
      </c>
      <c r="AU106" s="239" t="s">
        <v>88</v>
      </c>
      <c r="AV106" s="15" t="s">
        <v>159</v>
      </c>
      <c r="AW106" s="15" t="s">
        <v>39</v>
      </c>
      <c r="AX106" s="15" t="s">
        <v>86</v>
      </c>
      <c r="AY106" s="239" t="s">
        <v>151</v>
      </c>
    </row>
    <row r="107" spans="1:65" s="2" customFormat="1" ht="24.2" customHeight="1">
      <c r="A107" s="39"/>
      <c r="B107" s="40"/>
      <c r="C107" s="183" t="s">
        <v>188</v>
      </c>
      <c r="D107" s="183" t="s">
        <v>154</v>
      </c>
      <c r="E107" s="184" t="s">
        <v>3780</v>
      </c>
      <c r="F107" s="185" t="s">
        <v>3781</v>
      </c>
      <c r="G107" s="186" t="s">
        <v>253</v>
      </c>
      <c r="H107" s="187">
        <v>7.28</v>
      </c>
      <c r="I107" s="188"/>
      <c r="J107" s="189">
        <f>ROUND(I107*H107,2)</f>
        <v>0</v>
      </c>
      <c r="K107" s="185" t="s">
        <v>158</v>
      </c>
      <c r="L107" s="44"/>
      <c r="M107" s="190" t="s">
        <v>32</v>
      </c>
      <c r="N107" s="191" t="s">
        <v>49</v>
      </c>
      <c r="O107" s="69"/>
      <c r="P107" s="192">
        <f>O107*H107</f>
        <v>0</v>
      </c>
      <c r="Q107" s="192">
        <v>0</v>
      </c>
      <c r="R107" s="192">
        <f>Q107*H107</f>
        <v>0</v>
      </c>
      <c r="S107" s="192">
        <v>0</v>
      </c>
      <c r="T107" s="19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194" t="s">
        <v>159</v>
      </c>
      <c r="AT107" s="194" t="s">
        <v>154</v>
      </c>
      <c r="AU107" s="194" t="s">
        <v>88</v>
      </c>
      <c r="AY107" s="21" t="s">
        <v>151</v>
      </c>
      <c r="BE107" s="195">
        <f>IF(N107="základní",J107,0)</f>
        <v>0</v>
      </c>
      <c r="BF107" s="195">
        <f>IF(N107="snížená",J107,0)</f>
        <v>0</v>
      </c>
      <c r="BG107" s="195">
        <f>IF(N107="zákl. přenesená",J107,0)</f>
        <v>0</v>
      </c>
      <c r="BH107" s="195">
        <f>IF(N107="sníž. přenesená",J107,0)</f>
        <v>0</v>
      </c>
      <c r="BI107" s="195">
        <f>IF(N107="nulová",J107,0)</f>
        <v>0</v>
      </c>
      <c r="BJ107" s="21" t="s">
        <v>86</v>
      </c>
      <c r="BK107" s="195">
        <f>ROUND(I107*H107,2)</f>
        <v>0</v>
      </c>
      <c r="BL107" s="21" t="s">
        <v>159</v>
      </c>
      <c r="BM107" s="194" t="s">
        <v>8</v>
      </c>
    </row>
    <row r="108" spans="1:65" s="2" customFormat="1" ht="11.25">
      <c r="A108" s="39"/>
      <c r="B108" s="40"/>
      <c r="C108" s="41"/>
      <c r="D108" s="196" t="s">
        <v>161</v>
      </c>
      <c r="E108" s="41"/>
      <c r="F108" s="197" t="s">
        <v>3782</v>
      </c>
      <c r="G108" s="41"/>
      <c r="H108" s="41"/>
      <c r="I108" s="198"/>
      <c r="J108" s="41"/>
      <c r="K108" s="41"/>
      <c r="L108" s="44"/>
      <c r="M108" s="199"/>
      <c r="N108" s="200"/>
      <c r="O108" s="69"/>
      <c r="P108" s="69"/>
      <c r="Q108" s="69"/>
      <c r="R108" s="69"/>
      <c r="S108" s="69"/>
      <c r="T108" s="70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21" t="s">
        <v>161</v>
      </c>
      <c r="AU108" s="21" t="s">
        <v>88</v>
      </c>
    </row>
    <row r="109" spans="1:65" s="14" customFormat="1" ht="11.25">
      <c r="B109" s="218"/>
      <c r="C109" s="219"/>
      <c r="D109" s="201" t="s">
        <v>320</v>
      </c>
      <c r="E109" s="220" t="s">
        <v>32</v>
      </c>
      <c r="F109" s="221" t="s">
        <v>3783</v>
      </c>
      <c r="G109" s="219"/>
      <c r="H109" s="222">
        <v>7.28</v>
      </c>
      <c r="I109" s="223"/>
      <c r="J109" s="219"/>
      <c r="K109" s="219"/>
      <c r="L109" s="224"/>
      <c r="M109" s="225"/>
      <c r="N109" s="226"/>
      <c r="O109" s="226"/>
      <c r="P109" s="226"/>
      <c r="Q109" s="226"/>
      <c r="R109" s="226"/>
      <c r="S109" s="226"/>
      <c r="T109" s="227"/>
      <c r="AT109" s="228" t="s">
        <v>320</v>
      </c>
      <c r="AU109" s="228" t="s">
        <v>88</v>
      </c>
      <c r="AV109" s="14" t="s">
        <v>88</v>
      </c>
      <c r="AW109" s="14" t="s">
        <v>39</v>
      </c>
      <c r="AX109" s="14" t="s">
        <v>78</v>
      </c>
      <c r="AY109" s="228" t="s">
        <v>151</v>
      </c>
    </row>
    <row r="110" spans="1:65" s="15" customFormat="1" ht="11.25">
      <c r="B110" s="229"/>
      <c r="C110" s="230"/>
      <c r="D110" s="201" t="s">
        <v>320</v>
      </c>
      <c r="E110" s="231" t="s">
        <v>32</v>
      </c>
      <c r="F110" s="232" t="s">
        <v>323</v>
      </c>
      <c r="G110" s="230"/>
      <c r="H110" s="233">
        <v>7.28</v>
      </c>
      <c r="I110" s="234"/>
      <c r="J110" s="230"/>
      <c r="K110" s="230"/>
      <c r="L110" s="235"/>
      <c r="M110" s="236"/>
      <c r="N110" s="237"/>
      <c r="O110" s="237"/>
      <c r="P110" s="237"/>
      <c r="Q110" s="237"/>
      <c r="R110" s="237"/>
      <c r="S110" s="237"/>
      <c r="T110" s="238"/>
      <c r="AT110" s="239" t="s">
        <v>320</v>
      </c>
      <c r="AU110" s="239" t="s">
        <v>88</v>
      </c>
      <c r="AV110" s="15" t="s">
        <v>159</v>
      </c>
      <c r="AW110" s="15" t="s">
        <v>39</v>
      </c>
      <c r="AX110" s="15" t="s">
        <v>86</v>
      </c>
      <c r="AY110" s="239" t="s">
        <v>151</v>
      </c>
    </row>
    <row r="111" spans="1:65" s="2" customFormat="1" ht="21.75" customHeight="1">
      <c r="A111" s="39"/>
      <c r="B111" s="40"/>
      <c r="C111" s="183" t="s">
        <v>195</v>
      </c>
      <c r="D111" s="183" t="s">
        <v>154</v>
      </c>
      <c r="E111" s="184" t="s">
        <v>3784</v>
      </c>
      <c r="F111" s="185" t="s">
        <v>3785</v>
      </c>
      <c r="G111" s="186" t="s">
        <v>209</v>
      </c>
      <c r="H111" s="187">
        <v>27.2</v>
      </c>
      <c r="I111" s="188"/>
      <c r="J111" s="189">
        <f>ROUND(I111*H111,2)</f>
        <v>0</v>
      </c>
      <c r="K111" s="185" t="s">
        <v>158</v>
      </c>
      <c r="L111" s="44"/>
      <c r="M111" s="190" t="s">
        <v>32</v>
      </c>
      <c r="N111" s="191" t="s">
        <v>49</v>
      </c>
      <c r="O111" s="69"/>
      <c r="P111" s="192">
        <f>O111*H111</f>
        <v>0</v>
      </c>
      <c r="Q111" s="192">
        <v>8.4000000000000003E-4</v>
      </c>
      <c r="R111" s="192">
        <f>Q111*H111</f>
        <v>2.2848E-2</v>
      </c>
      <c r="S111" s="192">
        <v>0</v>
      </c>
      <c r="T111" s="19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194" t="s">
        <v>159</v>
      </c>
      <c r="AT111" s="194" t="s">
        <v>154</v>
      </c>
      <c r="AU111" s="194" t="s">
        <v>88</v>
      </c>
      <c r="AY111" s="21" t="s">
        <v>151</v>
      </c>
      <c r="BE111" s="195">
        <f>IF(N111="základní",J111,0)</f>
        <v>0</v>
      </c>
      <c r="BF111" s="195">
        <f>IF(N111="snížená",J111,0)</f>
        <v>0</v>
      </c>
      <c r="BG111" s="195">
        <f>IF(N111="zákl. přenesená",J111,0)</f>
        <v>0</v>
      </c>
      <c r="BH111" s="195">
        <f>IF(N111="sníž. přenesená",J111,0)</f>
        <v>0</v>
      </c>
      <c r="BI111" s="195">
        <f>IF(N111="nulová",J111,0)</f>
        <v>0</v>
      </c>
      <c r="BJ111" s="21" t="s">
        <v>86</v>
      </c>
      <c r="BK111" s="195">
        <f>ROUND(I111*H111,2)</f>
        <v>0</v>
      </c>
      <c r="BL111" s="21" t="s">
        <v>159</v>
      </c>
      <c r="BM111" s="194" t="s">
        <v>408</v>
      </c>
    </row>
    <row r="112" spans="1:65" s="2" customFormat="1" ht="11.25">
      <c r="A112" s="39"/>
      <c r="B112" s="40"/>
      <c r="C112" s="41"/>
      <c r="D112" s="196" t="s">
        <v>161</v>
      </c>
      <c r="E112" s="41"/>
      <c r="F112" s="197" t="s">
        <v>3786</v>
      </c>
      <c r="G112" s="41"/>
      <c r="H112" s="41"/>
      <c r="I112" s="198"/>
      <c r="J112" s="41"/>
      <c r="K112" s="41"/>
      <c r="L112" s="44"/>
      <c r="M112" s="199"/>
      <c r="N112" s="200"/>
      <c r="O112" s="69"/>
      <c r="P112" s="69"/>
      <c r="Q112" s="69"/>
      <c r="R112" s="69"/>
      <c r="S112" s="69"/>
      <c r="T112" s="70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21" t="s">
        <v>161</v>
      </c>
      <c r="AU112" s="21" t="s">
        <v>88</v>
      </c>
    </row>
    <row r="113" spans="1:65" s="14" customFormat="1" ht="11.25">
      <c r="B113" s="218"/>
      <c r="C113" s="219"/>
      <c r="D113" s="201" t="s">
        <v>320</v>
      </c>
      <c r="E113" s="220" t="s">
        <v>32</v>
      </c>
      <c r="F113" s="221" t="s">
        <v>3787</v>
      </c>
      <c r="G113" s="219"/>
      <c r="H113" s="222">
        <v>27.2</v>
      </c>
      <c r="I113" s="223"/>
      <c r="J113" s="219"/>
      <c r="K113" s="219"/>
      <c r="L113" s="224"/>
      <c r="M113" s="225"/>
      <c r="N113" s="226"/>
      <c r="O113" s="226"/>
      <c r="P113" s="226"/>
      <c r="Q113" s="226"/>
      <c r="R113" s="226"/>
      <c r="S113" s="226"/>
      <c r="T113" s="227"/>
      <c r="AT113" s="228" t="s">
        <v>320</v>
      </c>
      <c r="AU113" s="228" t="s">
        <v>88</v>
      </c>
      <c r="AV113" s="14" t="s">
        <v>88</v>
      </c>
      <c r="AW113" s="14" t="s">
        <v>39</v>
      </c>
      <c r="AX113" s="14" t="s">
        <v>78</v>
      </c>
      <c r="AY113" s="228" t="s">
        <v>151</v>
      </c>
    </row>
    <row r="114" spans="1:65" s="15" customFormat="1" ht="11.25">
      <c r="B114" s="229"/>
      <c r="C114" s="230"/>
      <c r="D114" s="201" t="s">
        <v>320</v>
      </c>
      <c r="E114" s="231" t="s">
        <v>32</v>
      </c>
      <c r="F114" s="232" t="s">
        <v>323</v>
      </c>
      <c r="G114" s="230"/>
      <c r="H114" s="233">
        <v>27.2</v>
      </c>
      <c r="I114" s="234"/>
      <c r="J114" s="230"/>
      <c r="K114" s="230"/>
      <c r="L114" s="235"/>
      <c r="M114" s="236"/>
      <c r="N114" s="237"/>
      <c r="O114" s="237"/>
      <c r="P114" s="237"/>
      <c r="Q114" s="237"/>
      <c r="R114" s="237"/>
      <c r="S114" s="237"/>
      <c r="T114" s="238"/>
      <c r="AT114" s="239" t="s">
        <v>320</v>
      </c>
      <c r="AU114" s="239" t="s">
        <v>88</v>
      </c>
      <c r="AV114" s="15" t="s">
        <v>159</v>
      </c>
      <c r="AW114" s="15" t="s">
        <v>39</v>
      </c>
      <c r="AX114" s="15" t="s">
        <v>86</v>
      </c>
      <c r="AY114" s="239" t="s">
        <v>151</v>
      </c>
    </row>
    <row r="115" spans="1:65" s="2" customFormat="1" ht="24.2" customHeight="1">
      <c r="A115" s="39"/>
      <c r="B115" s="40"/>
      <c r="C115" s="183" t="s">
        <v>202</v>
      </c>
      <c r="D115" s="183" t="s">
        <v>154</v>
      </c>
      <c r="E115" s="184" t="s">
        <v>3788</v>
      </c>
      <c r="F115" s="185" t="s">
        <v>3789</v>
      </c>
      <c r="G115" s="186" t="s">
        <v>209</v>
      </c>
      <c r="H115" s="187">
        <v>27.2</v>
      </c>
      <c r="I115" s="188"/>
      <c r="J115" s="189">
        <f>ROUND(I115*H115,2)</f>
        <v>0</v>
      </c>
      <c r="K115" s="185" t="s">
        <v>158</v>
      </c>
      <c r="L115" s="44"/>
      <c r="M115" s="190" t="s">
        <v>32</v>
      </c>
      <c r="N115" s="191" t="s">
        <v>49</v>
      </c>
      <c r="O115" s="69"/>
      <c r="P115" s="192">
        <f>O115*H115</f>
        <v>0</v>
      </c>
      <c r="Q115" s="192">
        <v>0</v>
      </c>
      <c r="R115" s="192">
        <f>Q115*H115</f>
        <v>0</v>
      </c>
      <c r="S115" s="192">
        <v>0</v>
      </c>
      <c r="T115" s="19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194" t="s">
        <v>159</v>
      </c>
      <c r="AT115" s="194" t="s">
        <v>154</v>
      </c>
      <c r="AU115" s="194" t="s">
        <v>88</v>
      </c>
      <c r="AY115" s="21" t="s">
        <v>151</v>
      </c>
      <c r="BE115" s="195">
        <f>IF(N115="základní",J115,0)</f>
        <v>0</v>
      </c>
      <c r="BF115" s="195">
        <f>IF(N115="snížená",J115,0)</f>
        <v>0</v>
      </c>
      <c r="BG115" s="195">
        <f>IF(N115="zákl. přenesená",J115,0)</f>
        <v>0</v>
      </c>
      <c r="BH115" s="195">
        <f>IF(N115="sníž. přenesená",J115,0)</f>
        <v>0</v>
      </c>
      <c r="BI115" s="195">
        <f>IF(N115="nulová",J115,0)</f>
        <v>0</v>
      </c>
      <c r="BJ115" s="21" t="s">
        <v>86</v>
      </c>
      <c r="BK115" s="195">
        <f>ROUND(I115*H115,2)</f>
        <v>0</v>
      </c>
      <c r="BL115" s="21" t="s">
        <v>159</v>
      </c>
      <c r="BM115" s="194" t="s">
        <v>373</v>
      </c>
    </row>
    <row r="116" spans="1:65" s="2" customFormat="1" ht="11.25">
      <c r="A116" s="39"/>
      <c r="B116" s="40"/>
      <c r="C116" s="41"/>
      <c r="D116" s="196" t="s">
        <v>161</v>
      </c>
      <c r="E116" s="41"/>
      <c r="F116" s="197" t="s">
        <v>3790</v>
      </c>
      <c r="G116" s="41"/>
      <c r="H116" s="41"/>
      <c r="I116" s="198"/>
      <c r="J116" s="41"/>
      <c r="K116" s="41"/>
      <c r="L116" s="44"/>
      <c r="M116" s="199"/>
      <c r="N116" s="200"/>
      <c r="O116" s="69"/>
      <c r="P116" s="69"/>
      <c r="Q116" s="69"/>
      <c r="R116" s="69"/>
      <c r="S116" s="69"/>
      <c r="T116" s="70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21" t="s">
        <v>161</v>
      </c>
      <c r="AU116" s="21" t="s">
        <v>88</v>
      </c>
    </row>
    <row r="117" spans="1:65" s="2" customFormat="1" ht="37.9" customHeight="1">
      <c r="A117" s="39"/>
      <c r="B117" s="40"/>
      <c r="C117" s="183" t="s">
        <v>363</v>
      </c>
      <c r="D117" s="183" t="s">
        <v>154</v>
      </c>
      <c r="E117" s="184" t="s">
        <v>393</v>
      </c>
      <c r="F117" s="185" t="s">
        <v>394</v>
      </c>
      <c r="G117" s="186" t="s">
        <v>253</v>
      </c>
      <c r="H117" s="187">
        <v>1.526</v>
      </c>
      <c r="I117" s="188"/>
      <c r="J117" s="189">
        <f>ROUND(I117*H117,2)</f>
        <v>0</v>
      </c>
      <c r="K117" s="185" t="s">
        <v>158</v>
      </c>
      <c r="L117" s="44"/>
      <c r="M117" s="190" t="s">
        <v>32</v>
      </c>
      <c r="N117" s="191" t="s">
        <v>49</v>
      </c>
      <c r="O117" s="69"/>
      <c r="P117" s="192">
        <f>O117*H117</f>
        <v>0</v>
      </c>
      <c r="Q117" s="192">
        <v>0</v>
      </c>
      <c r="R117" s="192">
        <f>Q117*H117</f>
        <v>0</v>
      </c>
      <c r="S117" s="192">
        <v>0</v>
      </c>
      <c r="T117" s="19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194" t="s">
        <v>159</v>
      </c>
      <c r="AT117" s="194" t="s">
        <v>154</v>
      </c>
      <c r="AU117" s="194" t="s">
        <v>88</v>
      </c>
      <c r="AY117" s="21" t="s">
        <v>151</v>
      </c>
      <c r="BE117" s="195">
        <f>IF(N117="základní",J117,0)</f>
        <v>0</v>
      </c>
      <c r="BF117" s="195">
        <f>IF(N117="snížená",J117,0)</f>
        <v>0</v>
      </c>
      <c r="BG117" s="195">
        <f>IF(N117="zákl. přenesená",J117,0)</f>
        <v>0</v>
      </c>
      <c r="BH117" s="195">
        <f>IF(N117="sníž. přenesená",J117,0)</f>
        <v>0</v>
      </c>
      <c r="BI117" s="195">
        <f>IF(N117="nulová",J117,0)</f>
        <v>0</v>
      </c>
      <c r="BJ117" s="21" t="s">
        <v>86</v>
      </c>
      <c r="BK117" s="195">
        <f>ROUND(I117*H117,2)</f>
        <v>0</v>
      </c>
      <c r="BL117" s="21" t="s">
        <v>159</v>
      </c>
      <c r="BM117" s="194" t="s">
        <v>444</v>
      </c>
    </row>
    <row r="118" spans="1:65" s="2" customFormat="1" ht="11.25">
      <c r="A118" s="39"/>
      <c r="B118" s="40"/>
      <c r="C118" s="41"/>
      <c r="D118" s="196" t="s">
        <v>161</v>
      </c>
      <c r="E118" s="41"/>
      <c r="F118" s="197" t="s">
        <v>396</v>
      </c>
      <c r="G118" s="41"/>
      <c r="H118" s="41"/>
      <c r="I118" s="198"/>
      <c r="J118" s="41"/>
      <c r="K118" s="41"/>
      <c r="L118" s="44"/>
      <c r="M118" s="199"/>
      <c r="N118" s="200"/>
      <c r="O118" s="69"/>
      <c r="P118" s="69"/>
      <c r="Q118" s="69"/>
      <c r="R118" s="69"/>
      <c r="S118" s="69"/>
      <c r="T118" s="70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21" t="s">
        <v>161</v>
      </c>
      <c r="AU118" s="21" t="s">
        <v>88</v>
      </c>
    </row>
    <row r="119" spans="1:65" s="14" customFormat="1" ht="11.25">
      <c r="B119" s="218"/>
      <c r="C119" s="219"/>
      <c r="D119" s="201" t="s">
        <v>320</v>
      </c>
      <c r="E119" s="220" t="s">
        <v>32</v>
      </c>
      <c r="F119" s="221" t="s">
        <v>3791</v>
      </c>
      <c r="G119" s="219"/>
      <c r="H119" s="222">
        <v>1.526</v>
      </c>
      <c r="I119" s="223"/>
      <c r="J119" s="219"/>
      <c r="K119" s="219"/>
      <c r="L119" s="224"/>
      <c r="M119" s="225"/>
      <c r="N119" s="226"/>
      <c r="O119" s="226"/>
      <c r="P119" s="226"/>
      <c r="Q119" s="226"/>
      <c r="R119" s="226"/>
      <c r="S119" s="226"/>
      <c r="T119" s="227"/>
      <c r="AT119" s="228" t="s">
        <v>320</v>
      </c>
      <c r="AU119" s="228" t="s">
        <v>88</v>
      </c>
      <c r="AV119" s="14" t="s">
        <v>88</v>
      </c>
      <c r="AW119" s="14" t="s">
        <v>39</v>
      </c>
      <c r="AX119" s="14" t="s">
        <v>78</v>
      </c>
      <c r="AY119" s="228" t="s">
        <v>151</v>
      </c>
    </row>
    <row r="120" spans="1:65" s="15" customFormat="1" ht="11.25">
      <c r="B120" s="229"/>
      <c r="C120" s="230"/>
      <c r="D120" s="201" t="s">
        <v>320</v>
      </c>
      <c r="E120" s="231" t="s">
        <v>32</v>
      </c>
      <c r="F120" s="232" t="s">
        <v>323</v>
      </c>
      <c r="G120" s="230"/>
      <c r="H120" s="233">
        <v>1.526</v>
      </c>
      <c r="I120" s="234"/>
      <c r="J120" s="230"/>
      <c r="K120" s="230"/>
      <c r="L120" s="235"/>
      <c r="M120" s="236"/>
      <c r="N120" s="237"/>
      <c r="O120" s="237"/>
      <c r="P120" s="237"/>
      <c r="Q120" s="237"/>
      <c r="R120" s="237"/>
      <c r="S120" s="237"/>
      <c r="T120" s="238"/>
      <c r="AT120" s="239" t="s">
        <v>320</v>
      </c>
      <c r="AU120" s="239" t="s">
        <v>88</v>
      </c>
      <c r="AV120" s="15" t="s">
        <v>159</v>
      </c>
      <c r="AW120" s="15" t="s">
        <v>39</v>
      </c>
      <c r="AX120" s="15" t="s">
        <v>86</v>
      </c>
      <c r="AY120" s="239" t="s">
        <v>151</v>
      </c>
    </row>
    <row r="121" spans="1:65" s="2" customFormat="1" ht="37.9" customHeight="1">
      <c r="A121" s="39"/>
      <c r="B121" s="40"/>
      <c r="C121" s="183" t="s">
        <v>370</v>
      </c>
      <c r="D121" s="183" t="s">
        <v>154</v>
      </c>
      <c r="E121" s="184" t="s">
        <v>3714</v>
      </c>
      <c r="F121" s="185" t="s">
        <v>3715</v>
      </c>
      <c r="G121" s="186" t="s">
        <v>253</v>
      </c>
      <c r="H121" s="187">
        <v>15.26</v>
      </c>
      <c r="I121" s="188"/>
      <c r="J121" s="189">
        <f>ROUND(I121*H121,2)</f>
        <v>0</v>
      </c>
      <c r="K121" s="185" t="s">
        <v>158</v>
      </c>
      <c r="L121" s="44"/>
      <c r="M121" s="190" t="s">
        <v>32</v>
      </c>
      <c r="N121" s="191" t="s">
        <v>49</v>
      </c>
      <c r="O121" s="69"/>
      <c r="P121" s="192">
        <f>O121*H121</f>
        <v>0</v>
      </c>
      <c r="Q121" s="192">
        <v>0</v>
      </c>
      <c r="R121" s="192">
        <f>Q121*H121</f>
        <v>0</v>
      </c>
      <c r="S121" s="192">
        <v>0</v>
      </c>
      <c r="T121" s="193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194" t="s">
        <v>159</v>
      </c>
      <c r="AT121" s="194" t="s">
        <v>154</v>
      </c>
      <c r="AU121" s="194" t="s">
        <v>88</v>
      </c>
      <c r="AY121" s="21" t="s">
        <v>151</v>
      </c>
      <c r="BE121" s="195">
        <f>IF(N121="základní",J121,0)</f>
        <v>0</v>
      </c>
      <c r="BF121" s="195">
        <f>IF(N121="snížená",J121,0)</f>
        <v>0</v>
      </c>
      <c r="BG121" s="195">
        <f>IF(N121="zákl. přenesená",J121,0)</f>
        <v>0</v>
      </c>
      <c r="BH121" s="195">
        <f>IF(N121="sníž. přenesená",J121,0)</f>
        <v>0</v>
      </c>
      <c r="BI121" s="195">
        <f>IF(N121="nulová",J121,0)</f>
        <v>0</v>
      </c>
      <c r="BJ121" s="21" t="s">
        <v>86</v>
      </c>
      <c r="BK121" s="195">
        <f>ROUND(I121*H121,2)</f>
        <v>0</v>
      </c>
      <c r="BL121" s="21" t="s">
        <v>159</v>
      </c>
      <c r="BM121" s="194" t="s">
        <v>459</v>
      </c>
    </row>
    <row r="122" spans="1:65" s="2" customFormat="1" ht="11.25">
      <c r="A122" s="39"/>
      <c r="B122" s="40"/>
      <c r="C122" s="41"/>
      <c r="D122" s="196" t="s">
        <v>161</v>
      </c>
      <c r="E122" s="41"/>
      <c r="F122" s="197" t="s">
        <v>3716</v>
      </c>
      <c r="G122" s="41"/>
      <c r="H122" s="41"/>
      <c r="I122" s="198"/>
      <c r="J122" s="41"/>
      <c r="K122" s="41"/>
      <c r="L122" s="44"/>
      <c r="M122" s="199"/>
      <c r="N122" s="200"/>
      <c r="O122" s="69"/>
      <c r="P122" s="69"/>
      <c r="Q122" s="69"/>
      <c r="R122" s="69"/>
      <c r="S122" s="69"/>
      <c r="T122" s="70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21" t="s">
        <v>161</v>
      </c>
      <c r="AU122" s="21" t="s">
        <v>88</v>
      </c>
    </row>
    <row r="123" spans="1:65" s="14" customFormat="1" ht="11.25">
      <c r="B123" s="218"/>
      <c r="C123" s="219"/>
      <c r="D123" s="201" t="s">
        <v>320</v>
      </c>
      <c r="E123" s="220" t="s">
        <v>32</v>
      </c>
      <c r="F123" s="221" t="s">
        <v>3792</v>
      </c>
      <c r="G123" s="219"/>
      <c r="H123" s="222">
        <v>15.26</v>
      </c>
      <c r="I123" s="223"/>
      <c r="J123" s="219"/>
      <c r="K123" s="219"/>
      <c r="L123" s="224"/>
      <c r="M123" s="225"/>
      <c r="N123" s="226"/>
      <c r="O123" s="226"/>
      <c r="P123" s="226"/>
      <c r="Q123" s="226"/>
      <c r="R123" s="226"/>
      <c r="S123" s="226"/>
      <c r="T123" s="227"/>
      <c r="AT123" s="228" t="s">
        <v>320</v>
      </c>
      <c r="AU123" s="228" t="s">
        <v>88</v>
      </c>
      <c r="AV123" s="14" t="s">
        <v>88</v>
      </c>
      <c r="AW123" s="14" t="s">
        <v>39</v>
      </c>
      <c r="AX123" s="14" t="s">
        <v>78</v>
      </c>
      <c r="AY123" s="228" t="s">
        <v>151</v>
      </c>
    </row>
    <row r="124" spans="1:65" s="15" customFormat="1" ht="11.25">
      <c r="B124" s="229"/>
      <c r="C124" s="230"/>
      <c r="D124" s="201" t="s">
        <v>320</v>
      </c>
      <c r="E124" s="231" t="s">
        <v>32</v>
      </c>
      <c r="F124" s="232" t="s">
        <v>323</v>
      </c>
      <c r="G124" s="230"/>
      <c r="H124" s="233">
        <v>15.26</v>
      </c>
      <c r="I124" s="234"/>
      <c r="J124" s="230"/>
      <c r="K124" s="230"/>
      <c r="L124" s="235"/>
      <c r="M124" s="236"/>
      <c r="N124" s="237"/>
      <c r="O124" s="237"/>
      <c r="P124" s="237"/>
      <c r="Q124" s="237"/>
      <c r="R124" s="237"/>
      <c r="S124" s="237"/>
      <c r="T124" s="238"/>
      <c r="AT124" s="239" t="s">
        <v>320</v>
      </c>
      <c r="AU124" s="239" t="s">
        <v>88</v>
      </c>
      <c r="AV124" s="15" t="s">
        <v>159</v>
      </c>
      <c r="AW124" s="15" t="s">
        <v>39</v>
      </c>
      <c r="AX124" s="15" t="s">
        <v>86</v>
      </c>
      <c r="AY124" s="239" t="s">
        <v>151</v>
      </c>
    </row>
    <row r="125" spans="1:65" s="2" customFormat="1" ht="24.2" customHeight="1">
      <c r="A125" s="39"/>
      <c r="B125" s="40"/>
      <c r="C125" s="183" t="s">
        <v>377</v>
      </c>
      <c r="D125" s="183" t="s">
        <v>154</v>
      </c>
      <c r="E125" s="184" t="s">
        <v>3718</v>
      </c>
      <c r="F125" s="185" t="s">
        <v>3719</v>
      </c>
      <c r="G125" s="186" t="s">
        <v>428</v>
      </c>
      <c r="H125" s="187">
        <v>2.5939999999999999</v>
      </c>
      <c r="I125" s="188"/>
      <c r="J125" s="189">
        <f>ROUND(I125*H125,2)</f>
        <v>0</v>
      </c>
      <c r="K125" s="185" t="s">
        <v>158</v>
      </c>
      <c r="L125" s="44"/>
      <c r="M125" s="190" t="s">
        <v>32</v>
      </c>
      <c r="N125" s="191" t="s">
        <v>49</v>
      </c>
      <c r="O125" s="69"/>
      <c r="P125" s="192">
        <f>O125*H125</f>
        <v>0</v>
      </c>
      <c r="Q125" s="192">
        <v>0</v>
      </c>
      <c r="R125" s="192">
        <f>Q125*H125</f>
        <v>0</v>
      </c>
      <c r="S125" s="192">
        <v>0</v>
      </c>
      <c r="T125" s="19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194" t="s">
        <v>159</v>
      </c>
      <c r="AT125" s="194" t="s">
        <v>154</v>
      </c>
      <c r="AU125" s="194" t="s">
        <v>88</v>
      </c>
      <c r="AY125" s="21" t="s">
        <v>151</v>
      </c>
      <c r="BE125" s="195">
        <f>IF(N125="základní",J125,0)</f>
        <v>0</v>
      </c>
      <c r="BF125" s="195">
        <f>IF(N125="snížená",J125,0)</f>
        <v>0</v>
      </c>
      <c r="BG125" s="195">
        <f>IF(N125="zákl. přenesená",J125,0)</f>
        <v>0</v>
      </c>
      <c r="BH125" s="195">
        <f>IF(N125="sníž. přenesená",J125,0)</f>
        <v>0</v>
      </c>
      <c r="BI125" s="195">
        <f>IF(N125="nulová",J125,0)</f>
        <v>0</v>
      </c>
      <c r="BJ125" s="21" t="s">
        <v>86</v>
      </c>
      <c r="BK125" s="195">
        <f>ROUND(I125*H125,2)</f>
        <v>0</v>
      </c>
      <c r="BL125" s="21" t="s">
        <v>159</v>
      </c>
      <c r="BM125" s="194" t="s">
        <v>469</v>
      </c>
    </row>
    <row r="126" spans="1:65" s="2" customFormat="1" ht="11.25">
      <c r="A126" s="39"/>
      <c r="B126" s="40"/>
      <c r="C126" s="41"/>
      <c r="D126" s="196" t="s">
        <v>161</v>
      </c>
      <c r="E126" s="41"/>
      <c r="F126" s="197" t="s">
        <v>3720</v>
      </c>
      <c r="G126" s="41"/>
      <c r="H126" s="41"/>
      <c r="I126" s="198"/>
      <c r="J126" s="41"/>
      <c r="K126" s="41"/>
      <c r="L126" s="44"/>
      <c r="M126" s="199"/>
      <c r="N126" s="200"/>
      <c r="O126" s="69"/>
      <c r="P126" s="69"/>
      <c r="Q126" s="69"/>
      <c r="R126" s="69"/>
      <c r="S126" s="69"/>
      <c r="T126" s="70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21" t="s">
        <v>161</v>
      </c>
      <c r="AU126" s="21" t="s">
        <v>88</v>
      </c>
    </row>
    <row r="127" spans="1:65" s="14" customFormat="1" ht="11.25">
      <c r="B127" s="218"/>
      <c r="C127" s="219"/>
      <c r="D127" s="201" t="s">
        <v>320</v>
      </c>
      <c r="E127" s="220" t="s">
        <v>32</v>
      </c>
      <c r="F127" s="221" t="s">
        <v>3793</v>
      </c>
      <c r="G127" s="219"/>
      <c r="H127" s="222">
        <v>2.5939999999999999</v>
      </c>
      <c r="I127" s="223"/>
      <c r="J127" s="219"/>
      <c r="K127" s="219"/>
      <c r="L127" s="224"/>
      <c r="M127" s="225"/>
      <c r="N127" s="226"/>
      <c r="O127" s="226"/>
      <c r="P127" s="226"/>
      <c r="Q127" s="226"/>
      <c r="R127" s="226"/>
      <c r="S127" s="226"/>
      <c r="T127" s="227"/>
      <c r="AT127" s="228" t="s">
        <v>320</v>
      </c>
      <c r="AU127" s="228" t="s">
        <v>88</v>
      </c>
      <c r="AV127" s="14" t="s">
        <v>88</v>
      </c>
      <c r="AW127" s="14" t="s">
        <v>39</v>
      </c>
      <c r="AX127" s="14" t="s">
        <v>78</v>
      </c>
      <c r="AY127" s="228" t="s">
        <v>151</v>
      </c>
    </row>
    <row r="128" spans="1:65" s="15" customFormat="1" ht="11.25">
      <c r="B128" s="229"/>
      <c r="C128" s="230"/>
      <c r="D128" s="201" t="s">
        <v>320</v>
      </c>
      <c r="E128" s="231" t="s">
        <v>32</v>
      </c>
      <c r="F128" s="232" t="s">
        <v>323</v>
      </c>
      <c r="G128" s="230"/>
      <c r="H128" s="233">
        <v>2.5939999999999999</v>
      </c>
      <c r="I128" s="234"/>
      <c r="J128" s="230"/>
      <c r="K128" s="230"/>
      <c r="L128" s="235"/>
      <c r="M128" s="236"/>
      <c r="N128" s="237"/>
      <c r="O128" s="237"/>
      <c r="P128" s="237"/>
      <c r="Q128" s="237"/>
      <c r="R128" s="237"/>
      <c r="S128" s="237"/>
      <c r="T128" s="238"/>
      <c r="AT128" s="239" t="s">
        <v>320</v>
      </c>
      <c r="AU128" s="239" t="s">
        <v>88</v>
      </c>
      <c r="AV128" s="15" t="s">
        <v>159</v>
      </c>
      <c r="AW128" s="15" t="s">
        <v>39</v>
      </c>
      <c r="AX128" s="15" t="s">
        <v>86</v>
      </c>
      <c r="AY128" s="239" t="s">
        <v>151</v>
      </c>
    </row>
    <row r="129" spans="1:65" s="2" customFormat="1" ht="24.2" customHeight="1">
      <c r="A129" s="39"/>
      <c r="B129" s="40"/>
      <c r="C129" s="183" t="s">
        <v>8</v>
      </c>
      <c r="D129" s="183" t="s">
        <v>154</v>
      </c>
      <c r="E129" s="184" t="s">
        <v>434</v>
      </c>
      <c r="F129" s="185" t="s">
        <v>435</v>
      </c>
      <c r="G129" s="186" t="s">
        <v>253</v>
      </c>
      <c r="H129" s="187">
        <v>9.1289999999999996</v>
      </c>
      <c r="I129" s="188"/>
      <c r="J129" s="189">
        <f>ROUND(I129*H129,2)</f>
        <v>0</v>
      </c>
      <c r="K129" s="185" t="s">
        <v>158</v>
      </c>
      <c r="L129" s="44"/>
      <c r="M129" s="190" t="s">
        <v>32</v>
      </c>
      <c r="N129" s="191" t="s">
        <v>49</v>
      </c>
      <c r="O129" s="69"/>
      <c r="P129" s="192">
        <f>O129*H129</f>
        <v>0</v>
      </c>
      <c r="Q129" s="192">
        <v>0</v>
      </c>
      <c r="R129" s="192">
        <f>Q129*H129</f>
        <v>0</v>
      </c>
      <c r="S129" s="192">
        <v>0</v>
      </c>
      <c r="T129" s="193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194" t="s">
        <v>159</v>
      </c>
      <c r="AT129" s="194" t="s">
        <v>154</v>
      </c>
      <c r="AU129" s="194" t="s">
        <v>88</v>
      </c>
      <c r="AY129" s="21" t="s">
        <v>151</v>
      </c>
      <c r="BE129" s="195">
        <f>IF(N129="základní",J129,0)</f>
        <v>0</v>
      </c>
      <c r="BF129" s="195">
        <f>IF(N129="snížená",J129,0)</f>
        <v>0</v>
      </c>
      <c r="BG129" s="195">
        <f>IF(N129="zákl. přenesená",J129,0)</f>
        <v>0</v>
      </c>
      <c r="BH129" s="195">
        <f>IF(N129="sníž. přenesená",J129,0)</f>
        <v>0</v>
      </c>
      <c r="BI129" s="195">
        <f>IF(N129="nulová",J129,0)</f>
        <v>0</v>
      </c>
      <c r="BJ129" s="21" t="s">
        <v>86</v>
      </c>
      <c r="BK129" s="195">
        <f>ROUND(I129*H129,2)</f>
        <v>0</v>
      </c>
      <c r="BL129" s="21" t="s">
        <v>159</v>
      </c>
      <c r="BM129" s="194" t="s">
        <v>483</v>
      </c>
    </row>
    <row r="130" spans="1:65" s="2" customFormat="1" ht="11.25">
      <c r="A130" s="39"/>
      <c r="B130" s="40"/>
      <c r="C130" s="41"/>
      <c r="D130" s="196" t="s">
        <v>161</v>
      </c>
      <c r="E130" s="41"/>
      <c r="F130" s="197" t="s">
        <v>437</v>
      </c>
      <c r="G130" s="41"/>
      <c r="H130" s="41"/>
      <c r="I130" s="198"/>
      <c r="J130" s="41"/>
      <c r="K130" s="41"/>
      <c r="L130" s="44"/>
      <c r="M130" s="199"/>
      <c r="N130" s="200"/>
      <c r="O130" s="69"/>
      <c r="P130" s="69"/>
      <c r="Q130" s="69"/>
      <c r="R130" s="69"/>
      <c r="S130" s="69"/>
      <c r="T130" s="70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21" t="s">
        <v>161</v>
      </c>
      <c r="AU130" s="21" t="s">
        <v>88</v>
      </c>
    </row>
    <row r="131" spans="1:65" s="14" customFormat="1" ht="11.25">
      <c r="B131" s="218"/>
      <c r="C131" s="219"/>
      <c r="D131" s="201" t="s">
        <v>320</v>
      </c>
      <c r="E131" s="220" t="s">
        <v>32</v>
      </c>
      <c r="F131" s="221" t="s">
        <v>3794</v>
      </c>
      <c r="G131" s="219"/>
      <c r="H131" s="222">
        <v>10.654999999999999</v>
      </c>
      <c r="I131" s="223"/>
      <c r="J131" s="219"/>
      <c r="K131" s="219"/>
      <c r="L131" s="224"/>
      <c r="M131" s="225"/>
      <c r="N131" s="226"/>
      <c r="O131" s="226"/>
      <c r="P131" s="226"/>
      <c r="Q131" s="226"/>
      <c r="R131" s="226"/>
      <c r="S131" s="226"/>
      <c r="T131" s="227"/>
      <c r="AT131" s="228" t="s">
        <v>320</v>
      </c>
      <c r="AU131" s="228" t="s">
        <v>88</v>
      </c>
      <c r="AV131" s="14" t="s">
        <v>88</v>
      </c>
      <c r="AW131" s="14" t="s">
        <v>39</v>
      </c>
      <c r="AX131" s="14" t="s">
        <v>78</v>
      </c>
      <c r="AY131" s="228" t="s">
        <v>151</v>
      </c>
    </row>
    <row r="132" spans="1:65" s="14" customFormat="1" ht="11.25">
      <c r="B132" s="218"/>
      <c r="C132" s="219"/>
      <c r="D132" s="201" t="s">
        <v>320</v>
      </c>
      <c r="E132" s="220" t="s">
        <v>32</v>
      </c>
      <c r="F132" s="221" t="s">
        <v>3795</v>
      </c>
      <c r="G132" s="219"/>
      <c r="H132" s="222">
        <v>-1.526</v>
      </c>
      <c r="I132" s="223"/>
      <c r="J132" s="219"/>
      <c r="K132" s="219"/>
      <c r="L132" s="224"/>
      <c r="M132" s="225"/>
      <c r="N132" s="226"/>
      <c r="O132" s="226"/>
      <c r="P132" s="226"/>
      <c r="Q132" s="226"/>
      <c r="R132" s="226"/>
      <c r="S132" s="226"/>
      <c r="T132" s="227"/>
      <c r="AT132" s="228" t="s">
        <v>320</v>
      </c>
      <c r="AU132" s="228" t="s">
        <v>88</v>
      </c>
      <c r="AV132" s="14" t="s">
        <v>88</v>
      </c>
      <c r="AW132" s="14" t="s">
        <v>39</v>
      </c>
      <c r="AX132" s="14" t="s">
        <v>78</v>
      </c>
      <c r="AY132" s="228" t="s">
        <v>151</v>
      </c>
    </row>
    <row r="133" spans="1:65" s="15" customFormat="1" ht="11.25">
      <c r="B133" s="229"/>
      <c r="C133" s="230"/>
      <c r="D133" s="201" t="s">
        <v>320</v>
      </c>
      <c r="E133" s="231" t="s">
        <v>32</v>
      </c>
      <c r="F133" s="232" t="s">
        <v>323</v>
      </c>
      <c r="G133" s="230"/>
      <c r="H133" s="233">
        <v>9.1289999999999996</v>
      </c>
      <c r="I133" s="234"/>
      <c r="J133" s="230"/>
      <c r="K133" s="230"/>
      <c r="L133" s="235"/>
      <c r="M133" s="236"/>
      <c r="N133" s="237"/>
      <c r="O133" s="237"/>
      <c r="P133" s="237"/>
      <c r="Q133" s="237"/>
      <c r="R133" s="237"/>
      <c r="S133" s="237"/>
      <c r="T133" s="238"/>
      <c r="AT133" s="239" t="s">
        <v>320</v>
      </c>
      <c r="AU133" s="239" t="s">
        <v>88</v>
      </c>
      <c r="AV133" s="15" t="s">
        <v>159</v>
      </c>
      <c r="AW133" s="15" t="s">
        <v>39</v>
      </c>
      <c r="AX133" s="15" t="s">
        <v>86</v>
      </c>
      <c r="AY133" s="239" t="s">
        <v>151</v>
      </c>
    </row>
    <row r="134" spans="1:65" s="2" customFormat="1" ht="37.9" customHeight="1">
      <c r="A134" s="39"/>
      <c r="B134" s="40"/>
      <c r="C134" s="183" t="s">
        <v>401</v>
      </c>
      <c r="D134" s="183" t="s">
        <v>154</v>
      </c>
      <c r="E134" s="184" t="s">
        <v>3725</v>
      </c>
      <c r="F134" s="185" t="s">
        <v>3726</v>
      </c>
      <c r="G134" s="186" t="s">
        <v>253</v>
      </c>
      <c r="H134" s="187">
        <v>0.96599999999999997</v>
      </c>
      <c r="I134" s="188"/>
      <c r="J134" s="189">
        <f>ROUND(I134*H134,2)</f>
        <v>0</v>
      </c>
      <c r="K134" s="185" t="s">
        <v>158</v>
      </c>
      <c r="L134" s="44"/>
      <c r="M134" s="190" t="s">
        <v>32</v>
      </c>
      <c r="N134" s="191" t="s">
        <v>49</v>
      </c>
      <c r="O134" s="69"/>
      <c r="P134" s="192">
        <f>O134*H134</f>
        <v>0</v>
      </c>
      <c r="Q134" s="192">
        <v>0</v>
      </c>
      <c r="R134" s="192">
        <f>Q134*H134</f>
        <v>0</v>
      </c>
      <c r="S134" s="192">
        <v>0</v>
      </c>
      <c r="T134" s="19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94" t="s">
        <v>159</v>
      </c>
      <c r="AT134" s="194" t="s">
        <v>154</v>
      </c>
      <c r="AU134" s="194" t="s">
        <v>88</v>
      </c>
      <c r="AY134" s="21" t="s">
        <v>151</v>
      </c>
      <c r="BE134" s="195">
        <f>IF(N134="základní",J134,0)</f>
        <v>0</v>
      </c>
      <c r="BF134" s="195">
        <f>IF(N134="snížená",J134,0)</f>
        <v>0</v>
      </c>
      <c r="BG134" s="195">
        <f>IF(N134="zákl. přenesená",J134,0)</f>
        <v>0</v>
      </c>
      <c r="BH134" s="195">
        <f>IF(N134="sníž. přenesená",J134,0)</f>
        <v>0</v>
      </c>
      <c r="BI134" s="195">
        <f>IF(N134="nulová",J134,0)</f>
        <v>0</v>
      </c>
      <c r="BJ134" s="21" t="s">
        <v>86</v>
      </c>
      <c r="BK134" s="195">
        <f>ROUND(I134*H134,2)</f>
        <v>0</v>
      </c>
      <c r="BL134" s="21" t="s">
        <v>159</v>
      </c>
      <c r="BM134" s="194" t="s">
        <v>502</v>
      </c>
    </row>
    <row r="135" spans="1:65" s="2" customFormat="1" ht="11.25">
      <c r="A135" s="39"/>
      <c r="B135" s="40"/>
      <c r="C135" s="41"/>
      <c r="D135" s="196" t="s">
        <v>161</v>
      </c>
      <c r="E135" s="41"/>
      <c r="F135" s="197" t="s">
        <v>3727</v>
      </c>
      <c r="G135" s="41"/>
      <c r="H135" s="41"/>
      <c r="I135" s="198"/>
      <c r="J135" s="41"/>
      <c r="K135" s="41"/>
      <c r="L135" s="44"/>
      <c r="M135" s="199"/>
      <c r="N135" s="200"/>
      <c r="O135" s="69"/>
      <c r="P135" s="69"/>
      <c r="Q135" s="69"/>
      <c r="R135" s="69"/>
      <c r="S135" s="69"/>
      <c r="T135" s="70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1" t="s">
        <v>161</v>
      </c>
      <c r="AU135" s="21" t="s">
        <v>88</v>
      </c>
    </row>
    <row r="136" spans="1:65" s="14" customFormat="1" ht="11.25">
      <c r="B136" s="218"/>
      <c r="C136" s="219"/>
      <c r="D136" s="201" t="s">
        <v>320</v>
      </c>
      <c r="E136" s="220" t="s">
        <v>32</v>
      </c>
      <c r="F136" s="221" t="s">
        <v>3796</v>
      </c>
      <c r="G136" s="219"/>
      <c r="H136" s="222">
        <v>0.96599999999999997</v>
      </c>
      <c r="I136" s="223"/>
      <c r="J136" s="219"/>
      <c r="K136" s="219"/>
      <c r="L136" s="224"/>
      <c r="M136" s="225"/>
      <c r="N136" s="226"/>
      <c r="O136" s="226"/>
      <c r="P136" s="226"/>
      <c r="Q136" s="226"/>
      <c r="R136" s="226"/>
      <c r="S136" s="226"/>
      <c r="T136" s="227"/>
      <c r="AT136" s="228" t="s">
        <v>320</v>
      </c>
      <c r="AU136" s="228" t="s">
        <v>88</v>
      </c>
      <c r="AV136" s="14" t="s">
        <v>88</v>
      </c>
      <c r="AW136" s="14" t="s">
        <v>39</v>
      </c>
      <c r="AX136" s="14" t="s">
        <v>78</v>
      </c>
      <c r="AY136" s="228" t="s">
        <v>151</v>
      </c>
    </row>
    <row r="137" spans="1:65" s="15" customFormat="1" ht="11.25">
      <c r="B137" s="229"/>
      <c r="C137" s="230"/>
      <c r="D137" s="201" t="s">
        <v>320</v>
      </c>
      <c r="E137" s="231" t="s">
        <v>32</v>
      </c>
      <c r="F137" s="232" t="s">
        <v>323</v>
      </c>
      <c r="G137" s="230"/>
      <c r="H137" s="233">
        <v>0.96599999999999997</v>
      </c>
      <c r="I137" s="234"/>
      <c r="J137" s="230"/>
      <c r="K137" s="230"/>
      <c r="L137" s="235"/>
      <c r="M137" s="236"/>
      <c r="N137" s="237"/>
      <c r="O137" s="237"/>
      <c r="P137" s="237"/>
      <c r="Q137" s="237"/>
      <c r="R137" s="237"/>
      <c r="S137" s="237"/>
      <c r="T137" s="238"/>
      <c r="AT137" s="239" t="s">
        <v>320</v>
      </c>
      <c r="AU137" s="239" t="s">
        <v>88</v>
      </c>
      <c r="AV137" s="15" t="s">
        <v>159</v>
      </c>
      <c r="AW137" s="15" t="s">
        <v>39</v>
      </c>
      <c r="AX137" s="15" t="s">
        <v>86</v>
      </c>
      <c r="AY137" s="239" t="s">
        <v>151</v>
      </c>
    </row>
    <row r="138" spans="1:65" s="2" customFormat="1" ht="16.5" customHeight="1">
      <c r="A138" s="39"/>
      <c r="B138" s="40"/>
      <c r="C138" s="251" t="s">
        <v>408</v>
      </c>
      <c r="D138" s="251" t="s">
        <v>445</v>
      </c>
      <c r="E138" s="252" t="s">
        <v>3729</v>
      </c>
      <c r="F138" s="253" t="s">
        <v>3730</v>
      </c>
      <c r="G138" s="254" t="s">
        <v>428</v>
      </c>
      <c r="H138" s="255">
        <v>1.6419999999999999</v>
      </c>
      <c r="I138" s="256"/>
      <c r="J138" s="257">
        <f>ROUND(I138*H138,2)</f>
        <v>0</v>
      </c>
      <c r="K138" s="253" t="s">
        <v>158</v>
      </c>
      <c r="L138" s="258"/>
      <c r="M138" s="259" t="s">
        <v>32</v>
      </c>
      <c r="N138" s="260" t="s">
        <v>49</v>
      </c>
      <c r="O138" s="69"/>
      <c r="P138" s="192">
        <f>O138*H138</f>
        <v>0</v>
      </c>
      <c r="Q138" s="192">
        <v>1</v>
      </c>
      <c r="R138" s="192">
        <f>Q138*H138</f>
        <v>1.6419999999999999</v>
      </c>
      <c r="S138" s="192">
        <v>0</v>
      </c>
      <c r="T138" s="19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194" t="s">
        <v>202</v>
      </c>
      <c r="AT138" s="194" t="s">
        <v>445</v>
      </c>
      <c r="AU138" s="194" t="s">
        <v>88</v>
      </c>
      <c r="AY138" s="21" t="s">
        <v>151</v>
      </c>
      <c r="BE138" s="195">
        <f>IF(N138="základní",J138,0)</f>
        <v>0</v>
      </c>
      <c r="BF138" s="195">
        <f>IF(N138="snížená",J138,0)</f>
        <v>0</v>
      </c>
      <c r="BG138" s="195">
        <f>IF(N138="zákl. přenesená",J138,0)</f>
        <v>0</v>
      </c>
      <c r="BH138" s="195">
        <f>IF(N138="sníž. přenesená",J138,0)</f>
        <v>0</v>
      </c>
      <c r="BI138" s="195">
        <f>IF(N138="nulová",J138,0)</f>
        <v>0</v>
      </c>
      <c r="BJ138" s="21" t="s">
        <v>86</v>
      </c>
      <c r="BK138" s="195">
        <f>ROUND(I138*H138,2)</f>
        <v>0</v>
      </c>
      <c r="BL138" s="21" t="s">
        <v>159</v>
      </c>
      <c r="BM138" s="194" t="s">
        <v>515</v>
      </c>
    </row>
    <row r="139" spans="1:65" s="14" customFormat="1" ht="11.25">
      <c r="B139" s="218"/>
      <c r="C139" s="219"/>
      <c r="D139" s="201" t="s">
        <v>320</v>
      </c>
      <c r="E139" s="220" t="s">
        <v>32</v>
      </c>
      <c r="F139" s="221" t="s">
        <v>3797</v>
      </c>
      <c r="G139" s="219"/>
      <c r="H139" s="222">
        <v>1.6419999999999999</v>
      </c>
      <c r="I139" s="223"/>
      <c r="J139" s="219"/>
      <c r="K139" s="219"/>
      <c r="L139" s="224"/>
      <c r="M139" s="225"/>
      <c r="N139" s="226"/>
      <c r="O139" s="226"/>
      <c r="P139" s="226"/>
      <c r="Q139" s="226"/>
      <c r="R139" s="226"/>
      <c r="S139" s="226"/>
      <c r="T139" s="227"/>
      <c r="AT139" s="228" t="s">
        <v>320</v>
      </c>
      <c r="AU139" s="228" t="s">
        <v>88</v>
      </c>
      <c r="AV139" s="14" t="s">
        <v>88</v>
      </c>
      <c r="AW139" s="14" t="s">
        <v>39</v>
      </c>
      <c r="AX139" s="14" t="s">
        <v>78</v>
      </c>
      <c r="AY139" s="228" t="s">
        <v>151</v>
      </c>
    </row>
    <row r="140" spans="1:65" s="15" customFormat="1" ht="11.25">
      <c r="B140" s="229"/>
      <c r="C140" s="230"/>
      <c r="D140" s="201" t="s">
        <v>320</v>
      </c>
      <c r="E140" s="231" t="s">
        <v>32</v>
      </c>
      <c r="F140" s="232" t="s">
        <v>323</v>
      </c>
      <c r="G140" s="230"/>
      <c r="H140" s="233">
        <v>1.6419999999999999</v>
      </c>
      <c r="I140" s="234"/>
      <c r="J140" s="230"/>
      <c r="K140" s="230"/>
      <c r="L140" s="235"/>
      <c r="M140" s="236"/>
      <c r="N140" s="237"/>
      <c r="O140" s="237"/>
      <c r="P140" s="237"/>
      <c r="Q140" s="237"/>
      <c r="R140" s="237"/>
      <c r="S140" s="237"/>
      <c r="T140" s="238"/>
      <c r="AT140" s="239" t="s">
        <v>320</v>
      </c>
      <c r="AU140" s="239" t="s">
        <v>88</v>
      </c>
      <c r="AV140" s="15" t="s">
        <v>159</v>
      </c>
      <c r="AW140" s="15" t="s">
        <v>39</v>
      </c>
      <c r="AX140" s="15" t="s">
        <v>86</v>
      </c>
      <c r="AY140" s="239" t="s">
        <v>151</v>
      </c>
    </row>
    <row r="141" spans="1:65" s="12" customFormat="1" ht="22.9" customHeight="1">
      <c r="B141" s="167"/>
      <c r="C141" s="168"/>
      <c r="D141" s="169" t="s">
        <v>77</v>
      </c>
      <c r="E141" s="181" t="s">
        <v>159</v>
      </c>
      <c r="F141" s="181" t="s">
        <v>728</v>
      </c>
      <c r="G141" s="168"/>
      <c r="H141" s="168"/>
      <c r="I141" s="171"/>
      <c r="J141" s="182">
        <f>BK141</f>
        <v>0</v>
      </c>
      <c r="K141" s="168"/>
      <c r="L141" s="173"/>
      <c r="M141" s="174"/>
      <c r="N141" s="175"/>
      <c r="O141" s="175"/>
      <c r="P141" s="176">
        <f>SUM(P142:P145)</f>
        <v>0</v>
      </c>
      <c r="Q141" s="175"/>
      <c r="R141" s="176">
        <f>SUM(R142:R145)</f>
        <v>0.95390400000000009</v>
      </c>
      <c r="S141" s="175"/>
      <c r="T141" s="177">
        <f>SUM(T142:T145)</f>
        <v>0</v>
      </c>
      <c r="AR141" s="178" t="s">
        <v>86</v>
      </c>
      <c r="AT141" s="179" t="s">
        <v>77</v>
      </c>
      <c r="AU141" s="179" t="s">
        <v>86</v>
      </c>
      <c r="AY141" s="178" t="s">
        <v>151</v>
      </c>
      <c r="BK141" s="180">
        <f>SUM(BK142:BK145)</f>
        <v>0</v>
      </c>
    </row>
    <row r="142" spans="1:65" s="2" customFormat="1" ht="16.5" customHeight="1">
      <c r="A142" s="39"/>
      <c r="B142" s="40"/>
      <c r="C142" s="183" t="s">
        <v>417</v>
      </c>
      <c r="D142" s="183" t="s">
        <v>154</v>
      </c>
      <c r="E142" s="184" t="s">
        <v>3736</v>
      </c>
      <c r="F142" s="185" t="s">
        <v>3737</v>
      </c>
      <c r="G142" s="186" t="s">
        <v>253</v>
      </c>
      <c r="H142" s="187">
        <v>0.56000000000000005</v>
      </c>
      <c r="I142" s="188"/>
      <c r="J142" s="189">
        <f>ROUND(I142*H142,2)</f>
        <v>0</v>
      </c>
      <c r="K142" s="185" t="s">
        <v>158</v>
      </c>
      <c r="L142" s="44"/>
      <c r="M142" s="190" t="s">
        <v>32</v>
      </c>
      <c r="N142" s="191" t="s">
        <v>49</v>
      </c>
      <c r="O142" s="69"/>
      <c r="P142" s="192">
        <f>O142*H142</f>
        <v>0</v>
      </c>
      <c r="Q142" s="192">
        <v>1.7034</v>
      </c>
      <c r="R142" s="192">
        <f>Q142*H142</f>
        <v>0.95390400000000009</v>
      </c>
      <c r="S142" s="192">
        <v>0</v>
      </c>
      <c r="T142" s="193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94" t="s">
        <v>159</v>
      </c>
      <c r="AT142" s="194" t="s">
        <v>154</v>
      </c>
      <c r="AU142" s="194" t="s">
        <v>88</v>
      </c>
      <c r="AY142" s="21" t="s">
        <v>151</v>
      </c>
      <c r="BE142" s="195">
        <f>IF(N142="základní",J142,0)</f>
        <v>0</v>
      </c>
      <c r="BF142" s="195">
        <f>IF(N142="snížená",J142,0)</f>
        <v>0</v>
      </c>
      <c r="BG142" s="195">
        <f>IF(N142="zákl. přenesená",J142,0)</f>
        <v>0</v>
      </c>
      <c r="BH142" s="195">
        <f>IF(N142="sníž. přenesená",J142,0)</f>
        <v>0</v>
      </c>
      <c r="BI142" s="195">
        <f>IF(N142="nulová",J142,0)</f>
        <v>0</v>
      </c>
      <c r="BJ142" s="21" t="s">
        <v>86</v>
      </c>
      <c r="BK142" s="195">
        <f>ROUND(I142*H142,2)</f>
        <v>0</v>
      </c>
      <c r="BL142" s="21" t="s">
        <v>159</v>
      </c>
      <c r="BM142" s="194" t="s">
        <v>525</v>
      </c>
    </row>
    <row r="143" spans="1:65" s="2" customFormat="1" ht="11.25">
      <c r="A143" s="39"/>
      <c r="B143" s="40"/>
      <c r="C143" s="41"/>
      <c r="D143" s="196" t="s">
        <v>161</v>
      </c>
      <c r="E143" s="41"/>
      <c r="F143" s="197" t="s">
        <v>3738</v>
      </c>
      <c r="G143" s="41"/>
      <c r="H143" s="41"/>
      <c r="I143" s="198"/>
      <c r="J143" s="41"/>
      <c r="K143" s="41"/>
      <c r="L143" s="44"/>
      <c r="M143" s="199"/>
      <c r="N143" s="200"/>
      <c r="O143" s="69"/>
      <c r="P143" s="69"/>
      <c r="Q143" s="69"/>
      <c r="R143" s="69"/>
      <c r="S143" s="69"/>
      <c r="T143" s="70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1" t="s">
        <v>161</v>
      </c>
      <c r="AU143" s="21" t="s">
        <v>88</v>
      </c>
    </row>
    <row r="144" spans="1:65" s="14" customFormat="1" ht="11.25">
      <c r="B144" s="218"/>
      <c r="C144" s="219"/>
      <c r="D144" s="201" t="s">
        <v>320</v>
      </c>
      <c r="E144" s="220" t="s">
        <v>32</v>
      </c>
      <c r="F144" s="221" t="s">
        <v>3798</v>
      </c>
      <c r="G144" s="219"/>
      <c r="H144" s="222">
        <v>0.56000000000000005</v>
      </c>
      <c r="I144" s="223"/>
      <c r="J144" s="219"/>
      <c r="K144" s="219"/>
      <c r="L144" s="224"/>
      <c r="M144" s="225"/>
      <c r="N144" s="226"/>
      <c r="O144" s="226"/>
      <c r="P144" s="226"/>
      <c r="Q144" s="226"/>
      <c r="R144" s="226"/>
      <c r="S144" s="226"/>
      <c r="T144" s="227"/>
      <c r="AT144" s="228" t="s">
        <v>320</v>
      </c>
      <c r="AU144" s="228" t="s">
        <v>88</v>
      </c>
      <c r="AV144" s="14" t="s">
        <v>88</v>
      </c>
      <c r="AW144" s="14" t="s">
        <v>39</v>
      </c>
      <c r="AX144" s="14" t="s">
        <v>78</v>
      </c>
      <c r="AY144" s="228" t="s">
        <v>151</v>
      </c>
    </row>
    <row r="145" spans="1:65" s="15" customFormat="1" ht="11.25">
      <c r="B145" s="229"/>
      <c r="C145" s="230"/>
      <c r="D145" s="201" t="s">
        <v>320</v>
      </c>
      <c r="E145" s="231" t="s">
        <v>32</v>
      </c>
      <c r="F145" s="232" t="s">
        <v>323</v>
      </c>
      <c r="G145" s="230"/>
      <c r="H145" s="233">
        <v>0.56000000000000005</v>
      </c>
      <c r="I145" s="234"/>
      <c r="J145" s="230"/>
      <c r="K145" s="230"/>
      <c r="L145" s="235"/>
      <c r="M145" s="236"/>
      <c r="N145" s="237"/>
      <c r="O145" s="237"/>
      <c r="P145" s="237"/>
      <c r="Q145" s="237"/>
      <c r="R145" s="237"/>
      <c r="S145" s="237"/>
      <c r="T145" s="238"/>
      <c r="AT145" s="239" t="s">
        <v>320</v>
      </c>
      <c r="AU145" s="239" t="s">
        <v>88</v>
      </c>
      <c r="AV145" s="15" t="s">
        <v>159</v>
      </c>
      <c r="AW145" s="15" t="s">
        <v>39</v>
      </c>
      <c r="AX145" s="15" t="s">
        <v>86</v>
      </c>
      <c r="AY145" s="239" t="s">
        <v>151</v>
      </c>
    </row>
    <row r="146" spans="1:65" s="12" customFormat="1" ht="22.9" customHeight="1">
      <c r="B146" s="167"/>
      <c r="C146" s="168"/>
      <c r="D146" s="169" t="s">
        <v>77</v>
      </c>
      <c r="E146" s="181" t="s">
        <v>202</v>
      </c>
      <c r="F146" s="181" t="s">
        <v>3746</v>
      </c>
      <c r="G146" s="168"/>
      <c r="H146" s="168"/>
      <c r="I146" s="171"/>
      <c r="J146" s="182">
        <f>BK146</f>
        <v>0</v>
      </c>
      <c r="K146" s="168"/>
      <c r="L146" s="173"/>
      <c r="M146" s="174"/>
      <c r="N146" s="175"/>
      <c r="O146" s="175"/>
      <c r="P146" s="176">
        <f>SUM(P147:P151)</f>
        <v>0</v>
      </c>
      <c r="Q146" s="175"/>
      <c r="R146" s="176">
        <f>SUM(R147:R151)</f>
        <v>1.9599999999999999E-3</v>
      </c>
      <c r="S146" s="175"/>
      <c r="T146" s="177">
        <f>SUM(T147:T151)</f>
        <v>0</v>
      </c>
      <c r="AR146" s="178" t="s">
        <v>86</v>
      </c>
      <c r="AT146" s="179" t="s">
        <v>77</v>
      </c>
      <c r="AU146" s="179" t="s">
        <v>86</v>
      </c>
      <c r="AY146" s="178" t="s">
        <v>151</v>
      </c>
      <c r="BK146" s="180">
        <f>SUM(BK147:BK151)</f>
        <v>0</v>
      </c>
    </row>
    <row r="147" spans="1:65" s="2" customFormat="1" ht="16.5" customHeight="1">
      <c r="A147" s="39"/>
      <c r="B147" s="40"/>
      <c r="C147" s="183" t="s">
        <v>373</v>
      </c>
      <c r="D147" s="183" t="s">
        <v>154</v>
      </c>
      <c r="E147" s="184" t="s">
        <v>3799</v>
      </c>
      <c r="F147" s="185" t="s">
        <v>3800</v>
      </c>
      <c r="G147" s="186" t="s">
        <v>3101</v>
      </c>
      <c r="H147" s="187">
        <v>1</v>
      </c>
      <c r="I147" s="188"/>
      <c r="J147" s="189">
        <f>ROUND(I147*H147,2)</f>
        <v>0</v>
      </c>
      <c r="K147" s="185" t="s">
        <v>32</v>
      </c>
      <c r="L147" s="44"/>
      <c r="M147" s="190" t="s">
        <v>32</v>
      </c>
      <c r="N147" s="191" t="s">
        <v>49</v>
      </c>
      <c r="O147" s="69"/>
      <c r="P147" s="192">
        <f>O147*H147</f>
        <v>0</v>
      </c>
      <c r="Q147" s="192">
        <v>0</v>
      </c>
      <c r="R147" s="192">
        <f>Q147*H147</f>
        <v>0</v>
      </c>
      <c r="S147" s="192">
        <v>0</v>
      </c>
      <c r="T147" s="193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194" t="s">
        <v>159</v>
      </c>
      <c r="AT147" s="194" t="s">
        <v>154</v>
      </c>
      <c r="AU147" s="194" t="s">
        <v>88</v>
      </c>
      <c r="AY147" s="21" t="s">
        <v>151</v>
      </c>
      <c r="BE147" s="195">
        <f>IF(N147="základní",J147,0)</f>
        <v>0</v>
      </c>
      <c r="BF147" s="195">
        <f>IF(N147="snížená",J147,0)</f>
        <v>0</v>
      </c>
      <c r="BG147" s="195">
        <f>IF(N147="zákl. přenesená",J147,0)</f>
        <v>0</v>
      </c>
      <c r="BH147" s="195">
        <f>IF(N147="sníž. přenesená",J147,0)</f>
        <v>0</v>
      </c>
      <c r="BI147" s="195">
        <f>IF(N147="nulová",J147,0)</f>
        <v>0</v>
      </c>
      <c r="BJ147" s="21" t="s">
        <v>86</v>
      </c>
      <c r="BK147" s="195">
        <f>ROUND(I147*H147,2)</f>
        <v>0</v>
      </c>
      <c r="BL147" s="21" t="s">
        <v>159</v>
      </c>
      <c r="BM147" s="194" t="s">
        <v>539</v>
      </c>
    </row>
    <row r="148" spans="1:65" s="2" customFormat="1" ht="16.5" customHeight="1">
      <c r="A148" s="39"/>
      <c r="B148" s="40"/>
      <c r="C148" s="183" t="s">
        <v>433</v>
      </c>
      <c r="D148" s="183" t="s">
        <v>154</v>
      </c>
      <c r="E148" s="184" t="s">
        <v>1170</v>
      </c>
      <c r="F148" s="185" t="s">
        <v>1171</v>
      </c>
      <c r="G148" s="186" t="s">
        <v>213</v>
      </c>
      <c r="H148" s="187">
        <v>7</v>
      </c>
      <c r="I148" s="188"/>
      <c r="J148" s="189">
        <f>ROUND(I148*H148,2)</f>
        <v>0</v>
      </c>
      <c r="K148" s="185" t="s">
        <v>158</v>
      </c>
      <c r="L148" s="44"/>
      <c r="M148" s="190" t="s">
        <v>32</v>
      </c>
      <c r="N148" s="191" t="s">
        <v>49</v>
      </c>
      <c r="O148" s="69"/>
      <c r="P148" s="192">
        <f>O148*H148</f>
        <v>0</v>
      </c>
      <c r="Q148" s="192">
        <v>1.9000000000000001E-4</v>
      </c>
      <c r="R148" s="192">
        <f>Q148*H148</f>
        <v>1.33E-3</v>
      </c>
      <c r="S148" s="192">
        <v>0</v>
      </c>
      <c r="T148" s="193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194" t="s">
        <v>159</v>
      </c>
      <c r="AT148" s="194" t="s">
        <v>154</v>
      </c>
      <c r="AU148" s="194" t="s">
        <v>88</v>
      </c>
      <c r="AY148" s="21" t="s">
        <v>151</v>
      </c>
      <c r="BE148" s="195">
        <f>IF(N148="základní",J148,0)</f>
        <v>0</v>
      </c>
      <c r="BF148" s="195">
        <f>IF(N148="snížená",J148,0)</f>
        <v>0</v>
      </c>
      <c r="BG148" s="195">
        <f>IF(N148="zákl. přenesená",J148,0)</f>
        <v>0</v>
      </c>
      <c r="BH148" s="195">
        <f>IF(N148="sníž. přenesená",J148,0)</f>
        <v>0</v>
      </c>
      <c r="BI148" s="195">
        <f>IF(N148="nulová",J148,0)</f>
        <v>0</v>
      </c>
      <c r="BJ148" s="21" t="s">
        <v>86</v>
      </c>
      <c r="BK148" s="195">
        <f>ROUND(I148*H148,2)</f>
        <v>0</v>
      </c>
      <c r="BL148" s="21" t="s">
        <v>159</v>
      </c>
      <c r="BM148" s="194" t="s">
        <v>553</v>
      </c>
    </row>
    <row r="149" spans="1:65" s="2" customFormat="1" ht="11.25">
      <c r="A149" s="39"/>
      <c r="B149" s="40"/>
      <c r="C149" s="41"/>
      <c r="D149" s="196" t="s">
        <v>161</v>
      </c>
      <c r="E149" s="41"/>
      <c r="F149" s="197" t="s">
        <v>1173</v>
      </c>
      <c r="G149" s="41"/>
      <c r="H149" s="41"/>
      <c r="I149" s="198"/>
      <c r="J149" s="41"/>
      <c r="K149" s="41"/>
      <c r="L149" s="44"/>
      <c r="M149" s="199"/>
      <c r="N149" s="200"/>
      <c r="O149" s="69"/>
      <c r="P149" s="69"/>
      <c r="Q149" s="69"/>
      <c r="R149" s="69"/>
      <c r="S149" s="69"/>
      <c r="T149" s="70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21" t="s">
        <v>161</v>
      </c>
      <c r="AU149" s="21" t="s">
        <v>88</v>
      </c>
    </row>
    <row r="150" spans="1:65" s="2" customFormat="1" ht="16.5" customHeight="1">
      <c r="A150" s="39"/>
      <c r="B150" s="40"/>
      <c r="C150" s="183" t="s">
        <v>444</v>
      </c>
      <c r="D150" s="183" t="s">
        <v>154</v>
      </c>
      <c r="E150" s="184" t="s">
        <v>1175</v>
      </c>
      <c r="F150" s="185" t="s">
        <v>1176</v>
      </c>
      <c r="G150" s="186" t="s">
        <v>213</v>
      </c>
      <c r="H150" s="187">
        <v>7</v>
      </c>
      <c r="I150" s="188"/>
      <c r="J150" s="189">
        <f>ROUND(I150*H150,2)</f>
        <v>0</v>
      </c>
      <c r="K150" s="185" t="s">
        <v>158</v>
      </c>
      <c r="L150" s="44"/>
      <c r="M150" s="190" t="s">
        <v>32</v>
      </c>
      <c r="N150" s="191" t="s">
        <v>49</v>
      </c>
      <c r="O150" s="69"/>
      <c r="P150" s="192">
        <f>O150*H150</f>
        <v>0</v>
      </c>
      <c r="Q150" s="192">
        <v>9.0000000000000006E-5</v>
      </c>
      <c r="R150" s="192">
        <f>Q150*H150</f>
        <v>6.3000000000000003E-4</v>
      </c>
      <c r="S150" s="192">
        <v>0</v>
      </c>
      <c r="T150" s="193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194" t="s">
        <v>159</v>
      </c>
      <c r="AT150" s="194" t="s">
        <v>154</v>
      </c>
      <c r="AU150" s="194" t="s">
        <v>88</v>
      </c>
      <c r="AY150" s="21" t="s">
        <v>151</v>
      </c>
      <c r="BE150" s="195">
        <f>IF(N150="základní",J150,0)</f>
        <v>0</v>
      </c>
      <c r="BF150" s="195">
        <f>IF(N150="snížená",J150,0)</f>
        <v>0</v>
      </c>
      <c r="BG150" s="195">
        <f>IF(N150="zákl. přenesená",J150,0)</f>
        <v>0</v>
      </c>
      <c r="BH150" s="195">
        <f>IF(N150="sníž. přenesená",J150,0)</f>
        <v>0</v>
      </c>
      <c r="BI150" s="195">
        <f>IF(N150="nulová",J150,0)</f>
        <v>0</v>
      </c>
      <c r="BJ150" s="21" t="s">
        <v>86</v>
      </c>
      <c r="BK150" s="195">
        <f>ROUND(I150*H150,2)</f>
        <v>0</v>
      </c>
      <c r="BL150" s="21" t="s">
        <v>159</v>
      </c>
      <c r="BM150" s="194" t="s">
        <v>563</v>
      </c>
    </row>
    <row r="151" spans="1:65" s="2" customFormat="1" ht="11.25">
      <c r="A151" s="39"/>
      <c r="B151" s="40"/>
      <c r="C151" s="41"/>
      <c r="D151" s="196" t="s">
        <v>161</v>
      </c>
      <c r="E151" s="41"/>
      <c r="F151" s="197" t="s">
        <v>1178</v>
      </c>
      <c r="G151" s="41"/>
      <c r="H151" s="41"/>
      <c r="I151" s="198"/>
      <c r="J151" s="41"/>
      <c r="K151" s="41"/>
      <c r="L151" s="44"/>
      <c r="M151" s="199"/>
      <c r="N151" s="200"/>
      <c r="O151" s="69"/>
      <c r="P151" s="69"/>
      <c r="Q151" s="69"/>
      <c r="R151" s="69"/>
      <c r="S151" s="69"/>
      <c r="T151" s="70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21" t="s">
        <v>161</v>
      </c>
      <c r="AU151" s="21" t="s">
        <v>88</v>
      </c>
    </row>
    <row r="152" spans="1:65" s="12" customFormat="1" ht="22.9" customHeight="1">
      <c r="B152" s="167"/>
      <c r="C152" s="168"/>
      <c r="D152" s="169" t="s">
        <v>77</v>
      </c>
      <c r="E152" s="181" t="s">
        <v>1539</v>
      </c>
      <c r="F152" s="181" t="s">
        <v>1540</v>
      </c>
      <c r="G152" s="168"/>
      <c r="H152" s="168"/>
      <c r="I152" s="171"/>
      <c r="J152" s="182">
        <f>BK152</f>
        <v>0</v>
      </c>
      <c r="K152" s="168"/>
      <c r="L152" s="173"/>
      <c r="M152" s="174"/>
      <c r="N152" s="175"/>
      <c r="O152" s="175"/>
      <c r="P152" s="176">
        <f>SUM(P153:P154)</f>
        <v>0</v>
      </c>
      <c r="Q152" s="175"/>
      <c r="R152" s="176">
        <f>SUM(R153:R154)</f>
        <v>0</v>
      </c>
      <c r="S152" s="175"/>
      <c r="T152" s="177">
        <f>SUM(T153:T154)</f>
        <v>0</v>
      </c>
      <c r="AR152" s="178" t="s">
        <v>86</v>
      </c>
      <c r="AT152" s="179" t="s">
        <v>77</v>
      </c>
      <c r="AU152" s="179" t="s">
        <v>86</v>
      </c>
      <c r="AY152" s="178" t="s">
        <v>151</v>
      </c>
      <c r="BK152" s="180">
        <f>SUM(BK153:BK154)</f>
        <v>0</v>
      </c>
    </row>
    <row r="153" spans="1:65" s="2" customFormat="1" ht="24.2" customHeight="1">
      <c r="A153" s="39"/>
      <c r="B153" s="40"/>
      <c r="C153" s="183" t="s">
        <v>452</v>
      </c>
      <c r="D153" s="183" t="s">
        <v>154</v>
      </c>
      <c r="E153" s="184" t="s">
        <v>3801</v>
      </c>
      <c r="F153" s="185" t="s">
        <v>3802</v>
      </c>
      <c r="G153" s="186" t="s">
        <v>428</v>
      </c>
      <c r="H153" s="187">
        <v>1.859</v>
      </c>
      <c r="I153" s="188"/>
      <c r="J153" s="189">
        <f>ROUND(I153*H153,2)</f>
        <v>0</v>
      </c>
      <c r="K153" s="185" t="s">
        <v>158</v>
      </c>
      <c r="L153" s="44"/>
      <c r="M153" s="190" t="s">
        <v>32</v>
      </c>
      <c r="N153" s="191" t="s">
        <v>49</v>
      </c>
      <c r="O153" s="69"/>
      <c r="P153" s="192">
        <f>O153*H153</f>
        <v>0</v>
      </c>
      <c r="Q153" s="192">
        <v>0</v>
      </c>
      <c r="R153" s="192">
        <f>Q153*H153</f>
        <v>0</v>
      </c>
      <c r="S153" s="192">
        <v>0</v>
      </c>
      <c r="T153" s="193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194" t="s">
        <v>159</v>
      </c>
      <c r="AT153" s="194" t="s">
        <v>154</v>
      </c>
      <c r="AU153" s="194" t="s">
        <v>88</v>
      </c>
      <c r="AY153" s="21" t="s">
        <v>151</v>
      </c>
      <c r="BE153" s="195">
        <f>IF(N153="základní",J153,0)</f>
        <v>0</v>
      </c>
      <c r="BF153" s="195">
        <f>IF(N153="snížená",J153,0)</f>
        <v>0</v>
      </c>
      <c r="BG153" s="195">
        <f>IF(N153="zákl. přenesená",J153,0)</f>
        <v>0</v>
      </c>
      <c r="BH153" s="195">
        <f>IF(N153="sníž. přenesená",J153,0)</f>
        <v>0</v>
      </c>
      <c r="BI153" s="195">
        <f>IF(N153="nulová",J153,0)</f>
        <v>0</v>
      </c>
      <c r="BJ153" s="21" t="s">
        <v>86</v>
      </c>
      <c r="BK153" s="195">
        <f>ROUND(I153*H153,2)</f>
        <v>0</v>
      </c>
      <c r="BL153" s="21" t="s">
        <v>159</v>
      </c>
      <c r="BM153" s="194" t="s">
        <v>576</v>
      </c>
    </row>
    <row r="154" spans="1:65" s="2" customFormat="1" ht="11.25">
      <c r="A154" s="39"/>
      <c r="B154" s="40"/>
      <c r="C154" s="41"/>
      <c r="D154" s="196" t="s">
        <v>161</v>
      </c>
      <c r="E154" s="41"/>
      <c r="F154" s="197" t="s">
        <v>3803</v>
      </c>
      <c r="G154" s="41"/>
      <c r="H154" s="41"/>
      <c r="I154" s="198"/>
      <c r="J154" s="41"/>
      <c r="K154" s="41"/>
      <c r="L154" s="44"/>
      <c r="M154" s="199"/>
      <c r="N154" s="200"/>
      <c r="O154" s="69"/>
      <c r="P154" s="69"/>
      <c r="Q154" s="69"/>
      <c r="R154" s="69"/>
      <c r="S154" s="69"/>
      <c r="T154" s="70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21" t="s">
        <v>161</v>
      </c>
      <c r="AU154" s="21" t="s">
        <v>88</v>
      </c>
    </row>
    <row r="155" spans="1:65" s="12" customFormat="1" ht="25.9" customHeight="1">
      <c r="B155" s="167"/>
      <c r="C155" s="168"/>
      <c r="D155" s="169" t="s">
        <v>77</v>
      </c>
      <c r="E155" s="170" t="s">
        <v>445</v>
      </c>
      <c r="F155" s="170" t="s">
        <v>3087</v>
      </c>
      <c r="G155" s="168"/>
      <c r="H155" s="168"/>
      <c r="I155" s="171"/>
      <c r="J155" s="172">
        <f>BK155</f>
        <v>0</v>
      </c>
      <c r="K155" s="168"/>
      <c r="L155" s="173"/>
      <c r="M155" s="174"/>
      <c r="N155" s="175"/>
      <c r="O155" s="175"/>
      <c r="P155" s="176">
        <f>P156</f>
        <v>0</v>
      </c>
      <c r="Q155" s="175"/>
      <c r="R155" s="176">
        <f>R156</f>
        <v>2.9059999999999993E-3</v>
      </c>
      <c r="S155" s="175"/>
      <c r="T155" s="177">
        <f>T156</f>
        <v>0</v>
      </c>
      <c r="AR155" s="178" t="s">
        <v>170</v>
      </c>
      <c r="AT155" s="179" t="s">
        <v>77</v>
      </c>
      <c r="AU155" s="179" t="s">
        <v>78</v>
      </c>
      <c r="AY155" s="178" t="s">
        <v>151</v>
      </c>
      <c r="BK155" s="180">
        <f>BK156</f>
        <v>0</v>
      </c>
    </row>
    <row r="156" spans="1:65" s="12" customFormat="1" ht="22.9" customHeight="1">
      <c r="B156" s="167"/>
      <c r="C156" s="168"/>
      <c r="D156" s="169" t="s">
        <v>77</v>
      </c>
      <c r="E156" s="181" t="s">
        <v>3804</v>
      </c>
      <c r="F156" s="181" t="s">
        <v>3805</v>
      </c>
      <c r="G156" s="168"/>
      <c r="H156" s="168"/>
      <c r="I156" s="171"/>
      <c r="J156" s="182">
        <f>BK156</f>
        <v>0</v>
      </c>
      <c r="K156" s="168"/>
      <c r="L156" s="173"/>
      <c r="M156" s="174"/>
      <c r="N156" s="175"/>
      <c r="O156" s="175"/>
      <c r="P156" s="176">
        <f>SUM(P157:P195)</f>
        <v>0</v>
      </c>
      <c r="Q156" s="175"/>
      <c r="R156" s="176">
        <f>SUM(R157:R195)</f>
        <v>2.9059999999999993E-3</v>
      </c>
      <c r="S156" s="175"/>
      <c r="T156" s="177">
        <f>SUM(T157:T195)</f>
        <v>0</v>
      </c>
      <c r="AR156" s="178" t="s">
        <v>170</v>
      </c>
      <c r="AT156" s="179" t="s">
        <v>77</v>
      </c>
      <c r="AU156" s="179" t="s">
        <v>86</v>
      </c>
      <c r="AY156" s="178" t="s">
        <v>151</v>
      </c>
      <c r="BK156" s="180">
        <f>SUM(BK157:BK195)</f>
        <v>0</v>
      </c>
    </row>
    <row r="157" spans="1:65" s="2" customFormat="1" ht="16.5" customHeight="1">
      <c r="A157" s="39"/>
      <c r="B157" s="40"/>
      <c r="C157" s="183" t="s">
        <v>459</v>
      </c>
      <c r="D157" s="183" t="s">
        <v>154</v>
      </c>
      <c r="E157" s="184" t="s">
        <v>3806</v>
      </c>
      <c r="F157" s="185" t="s">
        <v>3807</v>
      </c>
      <c r="G157" s="186" t="s">
        <v>3101</v>
      </c>
      <c r="H157" s="187">
        <v>1</v>
      </c>
      <c r="I157" s="188"/>
      <c r="J157" s="189">
        <f>ROUND(I157*H157,2)</f>
        <v>0</v>
      </c>
      <c r="K157" s="185" t="s">
        <v>32</v>
      </c>
      <c r="L157" s="44"/>
      <c r="M157" s="190" t="s">
        <v>32</v>
      </c>
      <c r="N157" s="191" t="s">
        <v>49</v>
      </c>
      <c r="O157" s="69"/>
      <c r="P157" s="192">
        <f>O157*H157</f>
        <v>0</v>
      </c>
      <c r="Q157" s="192">
        <v>0</v>
      </c>
      <c r="R157" s="192">
        <f>Q157*H157</f>
        <v>0</v>
      </c>
      <c r="S157" s="192">
        <v>0</v>
      </c>
      <c r="T157" s="193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194" t="s">
        <v>770</v>
      </c>
      <c r="AT157" s="194" t="s">
        <v>154</v>
      </c>
      <c r="AU157" s="194" t="s">
        <v>88</v>
      </c>
      <c r="AY157" s="21" t="s">
        <v>151</v>
      </c>
      <c r="BE157" s="195">
        <f>IF(N157="základní",J157,0)</f>
        <v>0</v>
      </c>
      <c r="BF157" s="195">
        <f>IF(N157="snížená",J157,0)</f>
        <v>0</v>
      </c>
      <c r="BG157" s="195">
        <f>IF(N157="zákl. přenesená",J157,0)</f>
        <v>0</v>
      </c>
      <c r="BH157" s="195">
        <f>IF(N157="sníž. přenesená",J157,0)</f>
        <v>0</v>
      </c>
      <c r="BI157" s="195">
        <f>IF(N157="nulová",J157,0)</f>
        <v>0</v>
      </c>
      <c r="BJ157" s="21" t="s">
        <v>86</v>
      </c>
      <c r="BK157" s="195">
        <f>ROUND(I157*H157,2)</f>
        <v>0</v>
      </c>
      <c r="BL157" s="21" t="s">
        <v>770</v>
      </c>
      <c r="BM157" s="194" t="s">
        <v>592</v>
      </c>
    </row>
    <row r="158" spans="1:65" s="2" customFormat="1" ht="16.5" customHeight="1">
      <c r="A158" s="39"/>
      <c r="B158" s="40"/>
      <c r="C158" s="183" t="s">
        <v>7</v>
      </c>
      <c r="D158" s="183" t="s">
        <v>154</v>
      </c>
      <c r="E158" s="184" t="s">
        <v>3808</v>
      </c>
      <c r="F158" s="185" t="s">
        <v>3809</v>
      </c>
      <c r="G158" s="186" t="s">
        <v>3101</v>
      </c>
      <c r="H158" s="187">
        <v>1</v>
      </c>
      <c r="I158" s="188"/>
      <c r="J158" s="189">
        <f>ROUND(I158*H158,2)</f>
        <v>0</v>
      </c>
      <c r="K158" s="185" t="s">
        <v>32</v>
      </c>
      <c r="L158" s="44"/>
      <c r="M158" s="190" t="s">
        <v>32</v>
      </c>
      <c r="N158" s="191" t="s">
        <v>49</v>
      </c>
      <c r="O158" s="69"/>
      <c r="P158" s="192">
        <f>O158*H158</f>
        <v>0</v>
      </c>
      <c r="Q158" s="192">
        <v>0</v>
      </c>
      <c r="R158" s="192">
        <f>Q158*H158</f>
        <v>0</v>
      </c>
      <c r="S158" s="192">
        <v>0</v>
      </c>
      <c r="T158" s="193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194" t="s">
        <v>770</v>
      </c>
      <c r="AT158" s="194" t="s">
        <v>154</v>
      </c>
      <c r="AU158" s="194" t="s">
        <v>88</v>
      </c>
      <c r="AY158" s="21" t="s">
        <v>151</v>
      </c>
      <c r="BE158" s="195">
        <f>IF(N158="základní",J158,0)</f>
        <v>0</v>
      </c>
      <c r="BF158" s="195">
        <f>IF(N158="snížená",J158,0)</f>
        <v>0</v>
      </c>
      <c r="BG158" s="195">
        <f>IF(N158="zákl. přenesená",J158,0)</f>
        <v>0</v>
      </c>
      <c r="BH158" s="195">
        <f>IF(N158="sníž. přenesená",J158,0)</f>
        <v>0</v>
      </c>
      <c r="BI158" s="195">
        <f>IF(N158="nulová",J158,0)</f>
        <v>0</v>
      </c>
      <c r="BJ158" s="21" t="s">
        <v>86</v>
      </c>
      <c r="BK158" s="195">
        <f>ROUND(I158*H158,2)</f>
        <v>0</v>
      </c>
      <c r="BL158" s="21" t="s">
        <v>770</v>
      </c>
      <c r="BM158" s="194" t="s">
        <v>607</v>
      </c>
    </row>
    <row r="159" spans="1:65" s="2" customFormat="1" ht="16.5" customHeight="1">
      <c r="A159" s="39"/>
      <c r="B159" s="40"/>
      <c r="C159" s="183" t="s">
        <v>469</v>
      </c>
      <c r="D159" s="183" t="s">
        <v>154</v>
      </c>
      <c r="E159" s="184" t="s">
        <v>3810</v>
      </c>
      <c r="F159" s="185" t="s">
        <v>3811</v>
      </c>
      <c r="G159" s="186" t="s">
        <v>3101</v>
      </c>
      <c r="H159" s="187">
        <v>1</v>
      </c>
      <c r="I159" s="188"/>
      <c r="J159" s="189">
        <f>ROUND(I159*H159,2)</f>
        <v>0</v>
      </c>
      <c r="K159" s="185" t="s">
        <v>32</v>
      </c>
      <c r="L159" s="44"/>
      <c r="M159" s="190" t="s">
        <v>32</v>
      </c>
      <c r="N159" s="191" t="s">
        <v>49</v>
      </c>
      <c r="O159" s="69"/>
      <c r="P159" s="192">
        <f>O159*H159</f>
        <v>0</v>
      </c>
      <c r="Q159" s="192">
        <v>0</v>
      </c>
      <c r="R159" s="192">
        <f>Q159*H159</f>
        <v>0</v>
      </c>
      <c r="S159" s="192">
        <v>0</v>
      </c>
      <c r="T159" s="193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194" t="s">
        <v>770</v>
      </c>
      <c r="AT159" s="194" t="s">
        <v>154</v>
      </c>
      <c r="AU159" s="194" t="s">
        <v>88</v>
      </c>
      <c r="AY159" s="21" t="s">
        <v>151</v>
      </c>
      <c r="BE159" s="195">
        <f>IF(N159="základní",J159,0)</f>
        <v>0</v>
      </c>
      <c r="BF159" s="195">
        <f>IF(N159="snížená",J159,0)</f>
        <v>0</v>
      </c>
      <c r="BG159" s="195">
        <f>IF(N159="zákl. přenesená",J159,0)</f>
        <v>0</v>
      </c>
      <c r="BH159" s="195">
        <f>IF(N159="sníž. přenesená",J159,0)</f>
        <v>0</v>
      </c>
      <c r="BI159" s="195">
        <f>IF(N159="nulová",J159,0)</f>
        <v>0</v>
      </c>
      <c r="BJ159" s="21" t="s">
        <v>86</v>
      </c>
      <c r="BK159" s="195">
        <f>ROUND(I159*H159,2)</f>
        <v>0</v>
      </c>
      <c r="BL159" s="21" t="s">
        <v>770</v>
      </c>
      <c r="BM159" s="194" t="s">
        <v>626</v>
      </c>
    </row>
    <row r="160" spans="1:65" s="2" customFormat="1" ht="16.5" customHeight="1">
      <c r="A160" s="39"/>
      <c r="B160" s="40"/>
      <c r="C160" s="183" t="s">
        <v>477</v>
      </c>
      <c r="D160" s="183" t="s">
        <v>154</v>
      </c>
      <c r="E160" s="184" t="s">
        <v>3812</v>
      </c>
      <c r="F160" s="185" t="s">
        <v>3813</v>
      </c>
      <c r="G160" s="186" t="s">
        <v>657</v>
      </c>
      <c r="H160" s="187">
        <v>4</v>
      </c>
      <c r="I160" s="188"/>
      <c r="J160" s="189">
        <f>ROUND(I160*H160,2)</f>
        <v>0</v>
      </c>
      <c r="K160" s="185" t="s">
        <v>158</v>
      </c>
      <c r="L160" s="44"/>
      <c r="M160" s="190" t="s">
        <v>32</v>
      </c>
      <c r="N160" s="191" t="s">
        <v>49</v>
      </c>
      <c r="O160" s="69"/>
      <c r="P160" s="192">
        <f>O160*H160</f>
        <v>0</v>
      </c>
      <c r="Q160" s="192">
        <v>3.0000000000000001E-5</v>
      </c>
      <c r="R160" s="192">
        <f>Q160*H160</f>
        <v>1.2E-4</v>
      </c>
      <c r="S160" s="192">
        <v>0</v>
      </c>
      <c r="T160" s="193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194" t="s">
        <v>770</v>
      </c>
      <c r="AT160" s="194" t="s">
        <v>154</v>
      </c>
      <c r="AU160" s="194" t="s">
        <v>88</v>
      </c>
      <c r="AY160" s="21" t="s">
        <v>151</v>
      </c>
      <c r="BE160" s="195">
        <f>IF(N160="základní",J160,0)</f>
        <v>0</v>
      </c>
      <c r="BF160" s="195">
        <f>IF(N160="snížená",J160,0)</f>
        <v>0</v>
      </c>
      <c r="BG160" s="195">
        <f>IF(N160="zákl. přenesená",J160,0)</f>
        <v>0</v>
      </c>
      <c r="BH160" s="195">
        <f>IF(N160="sníž. přenesená",J160,0)</f>
        <v>0</v>
      </c>
      <c r="BI160" s="195">
        <f>IF(N160="nulová",J160,0)</f>
        <v>0</v>
      </c>
      <c r="BJ160" s="21" t="s">
        <v>86</v>
      </c>
      <c r="BK160" s="195">
        <f>ROUND(I160*H160,2)</f>
        <v>0</v>
      </c>
      <c r="BL160" s="21" t="s">
        <v>770</v>
      </c>
      <c r="BM160" s="194" t="s">
        <v>640</v>
      </c>
    </row>
    <row r="161" spans="1:65" s="2" customFormat="1" ht="11.25">
      <c r="A161" s="39"/>
      <c r="B161" s="40"/>
      <c r="C161" s="41"/>
      <c r="D161" s="196" t="s">
        <v>161</v>
      </c>
      <c r="E161" s="41"/>
      <c r="F161" s="197" t="s">
        <v>3814</v>
      </c>
      <c r="G161" s="41"/>
      <c r="H161" s="41"/>
      <c r="I161" s="198"/>
      <c r="J161" s="41"/>
      <c r="K161" s="41"/>
      <c r="L161" s="44"/>
      <c r="M161" s="199"/>
      <c r="N161" s="200"/>
      <c r="O161" s="69"/>
      <c r="P161" s="69"/>
      <c r="Q161" s="69"/>
      <c r="R161" s="69"/>
      <c r="S161" s="69"/>
      <c r="T161" s="70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21" t="s">
        <v>161</v>
      </c>
      <c r="AU161" s="21" t="s">
        <v>88</v>
      </c>
    </row>
    <row r="162" spans="1:65" s="2" customFormat="1" ht="16.5" customHeight="1">
      <c r="A162" s="39"/>
      <c r="B162" s="40"/>
      <c r="C162" s="251" t="s">
        <v>483</v>
      </c>
      <c r="D162" s="251" t="s">
        <v>445</v>
      </c>
      <c r="E162" s="252" t="s">
        <v>3815</v>
      </c>
      <c r="F162" s="253" t="s">
        <v>3816</v>
      </c>
      <c r="G162" s="254" t="s">
        <v>3101</v>
      </c>
      <c r="H162" s="255">
        <v>1</v>
      </c>
      <c r="I162" s="256"/>
      <c r="J162" s="257">
        <f>ROUND(I162*H162,2)</f>
        <v>0</v>
      </c>
      <c r="K162" s="253" t="s">
        <v>32</v>
      </c>
      <c r="L162" s="258"/>
      <c r="M162" s="259" t="s">
        <v>32</v>
      </c>
      <c r="N162" s="260" t="s">
        <v>49</v>
      </c>
      <c r="O162" s="69"/>
      <c r="P162" s="192">
        <f>O162*H162</f>
        <v>0</v>
      </c>
      <c r="Q162" s="192">
        <v>0</v>
      </c>
      <c r="R162" s="192">
        <f>Q162*H162</f>
        <v>0</v>
      </c>
      <c r="S162" s="192">
        <v>0</v>
      </c>
      <c r="T162" s="19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194" t="s">
        <v>2023</v>
      </c>
      <c r="AT162" s="194" t="s">
        <v>445</v>
      </c>
      <c r="AU162" s="194" t="s">
        <v>88</v>
      </c>
      <c r="AY162" s="21" t="s">
        <v>151</v>
      </c>
      <c r="BE162" s="195">
        <f>IF(N162="základní",J162,0)</f>
        <v>0</v>
      </c>
      <c r="BF162" s="195">
        <f>IF(N162="snížená",J162,0)</f>
        <v>0</v>
      </c>
      <c r="BG162" s="195">
        <f>IF(N162="zákl. přenesená",J162,0)</f>
        <v>0</v>
      </c>
      <c r="BH162" s="195">
        <f>IF(N162="sníž. přenesená",J162,0)</f>
        <v>0</v>
      </c>
      <c r="BI162" s="195">
        <f>IF(N162="nulová",J162,0)</f>
        <v>0</v>
      </c>
      <c r="BJ162" s="21" t="s">
        <v>86</v>
      </c>
      <c r="BK162" s="195">
        <f>ROUND(I162*H162,2)</f>
        <v>0</v>
      </c>
      <c r="BL162" s="21" t="s">
        <v>770</v>
      </c>
      <c r="BM162" s="194" t="s">
        <v>654</v>
      </c>
    </row>
    <row r="163" spans="1:65" s="2" customFormat="1" ht="16.5" customHeight="1">
      <c r="A163" s="39"/>
      <c r="B163" s="40"/>
      <c r="C163" s="251" t="s">
        <v>488</v>
      </c>
      <c r="D163" s="251" t="s">
        <v>445</v>
      </c>
      <c r="E163" s="252" t="s">
        <v>3817</v>
      </c>
      <c r="F163" s="253" t="s">
        <v>3818</v>
      </c>
      <c r="G163" s="254" t="s">
        <v>3101</v>
      </c>
      <c r="H163" s="255">
        <v>2</v>
      </c>
      <c r="I163" s="256"/>
      <c r="J163" s="257">
        <f>ROUND(I163*H163,2)</f>
        <v>0</v>
      </c>
      <c r="K163" s="253" t="s">
        <v>32</v>
      </c>
      <c r="L163" s="258"/>
      <c r="M163" s="259" t="s">
        <v>32</v>
      </c>
      <c r="N163" s="260" t="s">
        <v>49</v>
      </c>
      <c r="O163" s="69"/>
      <c r="P163" s="192">
        <f>O163*H163</f>
        <v>0</v>
      </c>
      <c r="Q163" s="192">
        <v>0</v>
      </c>
      <c r="R163" s="192">
        <f>Q163*H163</f>
        <v>0</v>
      </c>
      <c r="S163" s="192">
        <v>0</v>
      </c>
      <c r="T163" s="193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194" t="s">
        <v>2023</v>
      </c>
      <c r="AT163" s="194" t="s">
        <v>445</v>
      </c>
      <c r="AU163" s="194" t="s">
        <v>88</v>
      </c>
      <c r="AY163" s="21" t="s">
        <v>151</v>
      </c>
      <c r="BE163" s="195">
        <f>IF(N163="základní",J163,0)</f>
        <v>0</v>
      </c>
      <c r="BF163" s="195">
        <f>IF(N163="snížená",J163,0)</f>
        <v>0</v>
      </c>
      <c r="BG163" s="195">
        <f>IF(N163="zákl. přenesená",J163,0)</f>
        <v>0</v>
      </c>
      <c r="BH163" s="195">
        <f>IF(N163="sníž. přenesená",J163,0)</f>
        <v>0</v>
      </c>
      <c r="BI163" s="195">
        <f>IF(N163="nulová",J163,0)</f>
        <v>0</v>
      </c>
      <c r="BJ163" s="21" t="s">
        <v>86</v>
      </c>
      <c r="BK163" s="195">
        <f>ROUND(I163*H163,2)</f>
        <v>0</v>
      </c>
      <c r="BL163" s="21" t="s">
        <v>770</v>
      </c>
      <c r="BM163" s="194" t="s">
        <v>667</v>
      </c>
    </row>
    <row r="164" spans="1:65" s="2" customFormat="1" ht="16.5" customHeight="1">
      <c r="A164" s="39"/>
      <c r="B164" s="40"/>
      <c r="C164" s="251" t="s">
        <v>502</v>
      </c>
      <c r="D164" s="251" t="s">
        <v>445</v>
      </c>
      <c r="E164" s="252" t="s">
        <v>3819</v>
      </c>
      <c r="F164" s="253" t="s">
        <v>3820</v>
      </c>
      <c r="G164" s="254" t="s">
        <v>3101</v>
      </c>
      <c r="H164" s="255">
        <v>1</v>
      </c>
      <c r="I164" s="256"/>
      <c r="J164" s="257">
        <f>ROUND(I164*H164,2)</f>
        <v>0</v>
      </c>
      <c r="K164" s="253" t="s">
        <v>32</v>
      </c>
      <c r="L164" s="258"/>
      <c r="M164" s="259" t="s">
        <v>32</v>
      </c>
      <c r="N164" s="260" t="s">
        <v>49</v>
      </c>
      <c r="O164" s="69"/>
      <c r="P164" s="192">
        <f>O164*H164</f>
        <v>0</v>
      </c>
      <c r="Q164" s="192">
        <v>0</v>
      </c>
      <c r="R164" s="192">
        <f>Q164*H164</f>
        <v>0</v>
      </c>
      <c r="S164" s="192">
        <v>0</v>
      </c>
      <c r="T164" s="193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194" t="s">
        <v>2023</v>
      </c>
      <c r="AT164" s="194" t="s">
        <v>445</v>
      </c>
      <c r="AU164" s="194" t="s">
        <v>88</v>
      </c>
      <c r="AY164" s="21" t="s">
        <v>151</v>
      </c>
      <c r="BE164" s="195">
        <f>IF(N164="základní",J164,0)</f>
        <v>0</v>
      </c>
      <c r="BF164" s="195">
        <f>IF(N164="snížená",J164,0)</f>
        <v>0</v>
      </c>
      <c r="BG164" s="195">
        <f>IF(N164="zákl. přenesená",J164,0)</f>
        <v>0</v>
      </c>
      <c r="BH164" s="195">
        <f>IF(N164="sníž. přenesená",J164,0)</f>
        <v>0</v>
      </c>
      <c r="BI164" s="195">
        <f>IF(N164="nulová",J164,0)</f>
        <v>0</v>
      </c>
      <c r="BJ164" s="21" t="s">
        <v>86</v>
      </c>
      <c r="BK164" s="195">
        <f>ROUND(I164*H164,2)</f>
        <v>0</v>
      </c>
      <c r="BL164" s="21" t="s">
        <v>770</v>
      </c>
      <c r="BM164" s="194" t="s">
        <v>683</v>
      </c>
    </row>
    <row r="165" spans="1:65" s="2" customFormat="1" ht="16.5" customHeight="1">
      <c r="A165" s="39"/>
      <c r="B165" s="40"/>
      <c r="C165" s="183" t="s">
        <v>510</v>
      </c>
      <c r="D165" s="183" t="s">
        <v>154</v>
      </c>
      <c r="E165" s="184" t="s">
        <v>3821</v>
      </c>
      <c r="F165" s="185" t="s">
        <v>3822</v>
      </c>
      <c r="G165" s="186" t="s">
        <v>3823</v>
      </c>
      <c r="H165" s="187">
        <v>1</v>
      </c>
      <c r="I165" s="188"/>
      <c r="J165" s="189">
        <f>ROUND(I165*H165,2)</f>
        <v>0</v>
      </c>
      <c r="K165" s="185" t="s">
        <v>158</v>
      </c>
      <c r="L165" s="44"/>
      <c r="M165" s="190" t="s">
        <v>32</v>
      </c>
      <c r="N165" s="191" t="s">
        <v>49</v>
      </c>
      <c r="O165" s="69"/>
      <c r="P165" s="192">
        <f>O165*H165</f>
        <v>0</v>
      </c>
      <c r="Q165" s="192">
        <v>0</v>
      </c>
      <c r="R165" s="192">
        <f>Q165*H165</f>
        <v>0</v>
      </c>
      <c r="S165" s="192">
        <v>0</v>
      </c>
      <c r="T165" s="193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194" t="s">
        <v>770</v>
      </c>
      <c r="AT165" s="194" t="s">
        <v>154</v>
      </c>
      <c r="AU165" s="194" t="s">
        <v>88</v>
      </c>
      <c r="AY165" s="21" t="s">
        <v>151</v>
      </c>
      <c r="BE165" s="195">
        <f>IF(N165="základní",J165,0)</f>
        <v>0</v>
      </c>
      <c r="BF165" s="195">
        <f>IF(N165="snížená",J165,0)</f>
        <v>0</v>
      </c>
      <c r="BG165" s="195">
        <f>IF(N165="zákl. přenesená",J165,0)</f>
        <v>0</v>
      </c>
      <c r="BH165" s="195">
        <f>IF(N165="sníž. přenesená",J165,0)</f>
        <v>0</v>
      </c>
      <c r="BI165" s="195">
        <f>IF(N165="nulová",J165,0)</f>
        <v>0</v>
      </c>
      <c r="BJ165" s="21" t="s">
        <v>86</v>
      </c>
      <c r="BK165" s="195">
        <f>ROUND(I165*H165,2)</f>
        <v>0</v>
      </c>
      <c r="BL165" s="21" t="s">
        <v>770</v>
      </c>
      <c r="BM165" s="194" t="s">
        <v>698</v>
      </c>
    </row>
    <row r="166" spans="1:65" s="2" customFormat="1" ht="11.25">
      <c r="A166" s="39"/>
      <c r="B166" s="40"/>
      <c r="C166" s="41"/>
      <c r="D166" s="196" t="s">
        <v>161</v>
      </c>
      <c r="E166" s="41"/>
      <c r="F166" s="197" t="s">
        <v>3824</v>
      </c>
      <c r="G166" s="41"/>
      <c r="H166" s="41"/>
      <c r="I166" s="198"/>
      <c r="J166" s="41"/>
      <c r="K166" s="41"/>
      <c r="L166" s="44"/>
      <c r="M166" s="199"/>
      <c r="N166" s="200"/>
      <c r="O166" s="69"/>
      <c r="P166" s="69"/>
      <c r="Q166" s="69"/>
      <c r="R166" s="69"/>
      <c r="S166" s="69"/>
      <c r="T166" s="70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21" t="s">
        <v>161</v>
      </c>
      <c r="AU166" s="21" t="s">
        <v>88</v>
      </c>
    </row>
    <row r="167" spans="1:65" s="2" customFormat="1" ht="16.5" customHeight="1">
      <c r="A167" s="39"/>
      <c r="B167" s="40"/>
      <c r="C167" s="183" t="s">
        <v>515</v>
      </c>
      <c r="D167" s="183" t="s">
        <v>154</v>
      </c>
      <c r="E167" s="184" t="s">
        <v>3825</v>
      </c>
      <c r="F167" s="185" t="s">
        <v>3826</v>
      </c>
      <c r="G167" s="186" t="s">
        <v>213</v>
      </c>
      <c r="H167" s="187">
        <v>9</v>
      </c>
      <c r="I167" s="188"/>
      <c r="J167" s="189">
        <f>ROUND(I167*H167,2)</f>
        <v>0</v>
      </c>
      <c r="K167" s="185" t="s">
        <v>158</v>
      </c>
      <c r="L167" s="44"/>
      <c r="M167" s="190" t="s">
        <v>32</v>
      </c>
      <c r="N167" s="191" t="s">
        <v>49</v>
      </c>
      <c r="O167" s="69"/>
      <c r="P167" s="192">
        <f>O167*H167</f>
        <v>0</v>
      </c>
      <c r="Q167" s="192">
        <v>0</v>
      </c>
      <c r="R167" s="192">
        <f>Q167*H167</f>
        <v>0</v>
      </c>
      <c r="S167" s="192">
        <v>0</v>
      </c>
      <c r="T167" s="193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194" t="s">
        <v>770</v>
      </c>
      <c r="AT167" s="194" t="s">
        <v>154</v>
      </c>
      <c r="AU167" s="194" t="s">
        <v>88</v>
      </c>
      <c r="AY167" s="21" t="s">
        <v>151</v>
      </c>
      <c r="BE167" s="195">
        <f>IF(N167="základní",J167,0)</f>
        <v>0</v>
      </c>
      <c r="BF167" s="195">
        <f>IF(N167="snížená",J167,0)</f>
        <v>0</v>
      </c>
      <c r="BG167" s="195">
        <f>IF(N167="zákl. přenesená",J167,0)</f>
        <v>0</v>
      </c>
      <c r="BH167" s="195">
        <f>IF(N167="sníž. přenesená",J167,0)</f>
        <v>0</v>
      </c>
      <c r="BI167" s="195">
        <f>IF(N167="nulová",J167,0)</f>
        <v>0</v>
      </c>
      <c r="BJ167" s="21" t="s">
        <v>86</v>
      </c>
      <c r="BK167" s="195">
        <f>ROUND(I167*H167,2)</f>
        <v>0</v>
      </c>
      <c r="BL167" s="21" t="s">
        <v>770</v>
      </c>
      <c r="BM167" s="194" t="s">
        <v>714</v>
      </c>
    </row>
    <row r="168" spans="1:65" s="2" customFormat="1" ht="11.25">
      <c r="A168" s="39"/>
      <c r="B168" s="40"/>
      <c r="C168" s="41"/>
      <c r="D168" s="196" t="s">
        <v>161</v>
      </c>
      <c r="E168" s="41"/>
      <c r="F168" s="197" t="s">
        <v>3827</v>
      </c>
      <c r="G168" s="41"/>
      <c r="H168" s="41"/>
      <c r="I168" s="198"/>
      <c r="J168" s="41"/>
      <c r="K168" s="41"/>
      <c r="L168" s="44"/>
      <c r="M168" s="199"/>
      <c r="N168" s="200"/>
      <c r="O168" s="69"/>
      <c r="P168" s="69"/>
      <c r="Q168" s="69"/>
      <c r="R168" s="69"/>
      <c r="S168" s="69"/>
      <c r="T168" s="70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21" t="s">
        <v>161</v>
      </c>
      <c r="AU168" s="21" t="s">
        <v>88</v>
      </c>
    </row>
    <row r="169" spans="1:65" s="2" customFormat="1" ht="24.2" customHeight="1">
      <c r="A169" s="39"/>
      <c r="B169" s="40"/>
      <c r="C169" s="183" t="s">
        <v>520</v>
      </c>
      <c r="D169" s="183" t="s">
        <v>154</v>
      </c>
      <c r="E169" s="184" t="s">
        <v>3828</v>
      </c>
      <c r="F169" s="185" t="s">
        <v>3829</v>
      </c>
      <c r="G169" s="186" t="s">
        <v>657</v>
      </c>
      <c r="H169" s="187">
        <v>1</v>
      </c>
      <c r="I169" s="188"/>
      <c r="J169" s="189">
        <f>ROUND(I169*H169,2)</f>
        <v>0</v>
      </c>
      <c r="K169" s="185" t="s">
        <v>158</v>
      </c>
      <c r="L169" s="44"/>
      <c r="M169" s="190" t="s">
        <v>32</v>
      </c>
      <c r="N169" s="191" t="s">
        <v>49</v>
      </c>
      <c r="O169" s="69"/>
      <c r="P169" s="192">
        <f>O169*H169</f>
        <v>0</v>
      </c>
      <c r="Q169" s="192">
        <v>1.3999999999999999E-4</v>
      </c>
      <c r="R169" s="192">
        <f>Q169*H169</f>
        <v>1.3999999999999999E-4</v>
      </c>
      <c r="S169" s="192">
        <v>0</v>
      </c>
      <c r="T169" s="193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194" t="s">
        <v>770</v>
      </c>
      <c r="AT169" s="194" t="s">
        <v>154</v>
      </c>
      <c r="AU169" s="194" t="s">
        <v>88</v>
      </c>
      <c r="AY169" s="21" t="s">
        <v>151</v>
      </c>
      <c r="BE169" s="195">
        <f>IF(N169="základní",J169,0)</f>
        <v>0</v>
      </c>
      <c r="BF169" s="195">
        <f>IF(N169="snížená",J169,0)</f>
        <v>0</v>
      </c>
      <c r="BG169" s="195">
        <f>IF(N169="zákl. přenesená",J169,0)</f>
        <v>0</v>
      </c>
      <c r="BH169" s="195">
        <f>IF(N169="sníž. přenesená",J169,0)</f>
        <v>0</v>
      </c>
      <c r="BI169" s="195">
        <f>IF(N169="nulová",J169,0)</f>
        <v>0</v>
      </c>
      <c r="BJ169" s="21" t="s">
        <v>86</v>
      </c>
      <c r="BK169" s="195">
        <f>ROUND(I169*H169,2)</f>
        <v>0</v>
      </c>
      <c r="BL169" s="21" t="s">
        <v>770</v>
      </c>
      <c r="BM169" s="194" t="s">
        <v>729</v>
      </c>
    </row>
    <row r="170" spans="1:65" s="2" customFormat="1" ht="11.25">
      <c r="A170" s="39"/>
      <c r="B170" s="40"/>
      <c r="C170" s="41"/>
      <c r="D170" s="196" t="s">
        <v>161</v>
      </c>
      <c r="E170" s="41"/>
      <c r="F170" s="197" t="s">
        <v>3830</v>
      </c>
      <c r="G170" s="41"/>
      <c r="H170" s="41"/>
      <c r="I170" s="198"/>
      <c r="J170" s="41"/>
      <c r="K170" s="41"/>
      <c r="L170" s="44"/>
      <c r="M170" s="199"/>
      <c r="N170" s="200"/>
      <c r="O170" s="69"/>
      <c r="P170" s="69"/>
      <c r="Q170" s="69"/>
      <c r="R170" s="69"/>
      <c r="S170" s="69"/>
      <c r="T170" s="70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21" t="s">
        <v>161</v>
      </c>
      <c r="AU170" s="21" t="s">
        <v>88</v>
      </c>
    </row>
    <row r="171" spans="1:65" s="2" customFormat="1" ht="16.5" customHeight="1">
      <c r="A171" s="39"/>
      <c r="B171" s="40"/>
      <c r="C171" s="251" t="s">
        <v>525</v>
      </c>
      <c r="D171" s="251" t="s">
        <v>445</v>
      </c>
      <c r="E171" s="252" t="s">
        <v>3831</v>
      </c>
      <c r="F171" s="253" t="s">
        <v>3832</v>
      </c>
      <c r="G171" s="254" t="s">
        <v>3101</v>
      </c>
      <c r="H171" s="255">
        <v>1</v>
      </c>
      <c r="I171" s="256"/>
      <c r="J171" s="257">
        <f>ROUND(I171*H171,2)</f>
        <v>0</v>
      </c>
      <c r="K171" s="253" t="s">
        <v>32</v>
      </c>
      <c r="L171" s="258"/>
      <c r="M171" s="259" t="s">
        <v>32</v>
      </c>
      <c r="N171" s="260" t="s">
        <v>49</v>
      </c>
      <c r="O171" s="69"/>
      <c r="P171" s="192">
        <f>O171*H171</f>
        <v>0</v>
      </c>
      <c r="Q171" s="192">
        <v>0</v>
      </c>
      <c r="R171" s="192">
        <f>Q171*H171</f>
        <v>0</v>
      </c>
      <c r="S171" s="192">
        <v>0</v>
      </c>
      <c r="T171" s="193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194" t="s">
        <v>2023</v>
      </c>
      <c r="AT171" s="194" t="s">
        <v>445</v>
      </c>
      <c r="AU171" s="194" t="s">
        <v>88</v>
      </c>
      <c r="AY171" s="21" t="s">
        <v>151</v>
      </c>
      <c r="BE171" s="195">
        <f>IF(N171="základní",J171,0)</f>
        <v>0</v>
      </c>
      <c r="BF171" s="195">
        <f>IF(N171="snížená",J171,0)</f>
        <v>0</v>
      </c>
      <c r="BG171" s="195">
        <f>IF(N171="zákl. přenesená",J171,0)</f>
        <v>0</v>
      </c>
      <c r="BH171" s="195">
        <f>IF(N171="sníž. přenesená",J171,0)</f>
        <v>0</v>
      </c>
      <c r="BI171" s="195">
        <f>IF(N171="nulová",J171,0)</f>
        <v>0</v>
      </c>
      <c r="BJ171" s="21" t="s">
        <v>86</v>
      </c>
      <c r="BK171" s="195">
        <f>ROUND(I171*H171,2)</f>
        <v>0</v>
      </c>
      <c r="BL171" s="21" t="s">
        <v>770</v>
      </c>
      <c r="BM171" s="194" t="s">
        <v>742</v>
      </c>
    </row>
    <row r="172" spans="1:65" s="2" customFormat="1" ht="24.2" customHeight="1">
      <c r="A172" s="39"/>
      <c r="B172" s="40"/>
      <c r="C172" s="183" t="s">
        <v>530</v>
      </c>
      <c r="D172" s="183" t="s">
        <v>154</v>
      </c>
      <c r="E172" s="184" t="s">
        <v>3833</v>
      </c>
      <c r="F172" s="185" t="s">
        <v>3834</v>
      </c>
      <c r="G172" s="186" t="s">
        <v>213</v>
      </c>
      <c r="H172" s="187">
        <v>9</v>
      </c>
      <c r="I172" s="188"/>
      <c r="J172" s="189">
        <f>ROUND(I172*H172,2)</f>
        <v>0</v>
      </c>
      <c r="K172" s="185" t="s">
        <v>158</v>
      </c>
      <c r="L172" s="44"/>
      <c r="M172" s="190" t="s">
        <v>32</v>
      </c>
      <c r="N172" s="191" t="s">
        <v>49</v>
      </c>
      <c r="O172" s="69"/>
      <c r="P172" s="192">
        <f>O172*H172</f>
        <v>0</v>
      </c>
      <c r="Q172" s="192">
        <v>0</v>
      </c>
      <c r="R172" s="192">
        <f>Q172*H172</f>
        <v>0</v>
      </c>
      <c r="S172" s="192">
        <v>0</v>
      </c>
      <c r="T172" s="193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194" t="s">
        <v>770</v>
      </c>
      <c r="AT172" s="194" t="s">
        <v>154</v>
      </c>
      <c r="AU172" s="194" t="s">
        <v>88</v>
      </c>
      <c r="AY172" s="21" t="s">
        <v>151</v>
      </c>
      <c r="BE172" s="195">
        <f>IF(N172="základní",J172,0)</f>
        <v>0</v>
      </c>
      <c r="BF172" s="195">
        <f>IF(N172="snížená",J172,0)</f>
        <v>0</v>
      </c>
      <c r="BG172" s="195">
        <f>IF(N172="zákl. přenesená",J172,0)</f>
        <v>0</v>
      </c>
      <c r="BH172" s="195">
        <f>IF(N172="sníž. přenesená",J172,0)</f>
        <v>0</v>
      </c>
      <c r="BI172" s="195">
        <f>IF(N172="nulová",J172,0)</f>
        <v>0</v>
      </c>
      <c r="BJ172" s="21" t="s">
        <v>86</v>
      </c>
      <c r="BK172" s="195">
        <f>ROUND(I172*H172,2)</f>
        <v>0</v>
      </c>
      <c r="BL172" s="21" t="s">
        <v>770</v>
      </c>
      <c r="BM172" s="194" t="s">
        <v>757</v>
      </c>
    </row>
    <row r="173" spans="1:65" s="2" customFormat="1" ht="11.25">
      <c r="A173" s="39"/>
      <c r="B173" s="40"/>
      <c r="C173" s="41"/>
      <c r="D173" s="196" t="s">
        <v>161</v>
      </c>
      <c r="E173" s="41"/>
      <c r="F173" s="197" t="s">
        <v>3835</v>
      </c>
      <c r="G173" s="41"/>
      <c r="H173" s="41"/>
      <c r="I173" s="198"/>
      <c r="J173" s="41"/>
      <c r="K173" s="41"/>
      <c r="L173" s="44"/>
      <c r="M173" s="199"/>
      <c r="N173" s="200"/>
      <c r="O173" s="69"/>
      <c r="P173" s="69"/>
      <c r="Q173" s="69"/>
      <c r="R173" s="69"/>
      <c r="S173" s="69"/>
      <c r="T173" s="70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21" t="s">
        <v>161</v>
      </c>
      <c r="AU173" s="21" t="s">
        <v>88</v>
      </c>
    </row>
    <row r="174" spans="1:65" s="14" customFormat="1" ht="11.25">
      <c r="B174" s="218"/>
      <c r="C174" s="219"/>
      <c r="D174" s="201" t="s">
        <v>320</v>
      </c>
      <c r="E174" s="220" t="s">
        <v>32</v>
      </c>
      <c r="F174" s="221" t="s">
        <v>3836</v>
      </c>
      <c r="G174" s="219"/>
      <c r="H174" s="222">
        <v>7</v>
      </c>
      <c r="I174" s="223"/>
      <c r="J174" s="219"/>
      <c r="K174" s="219"/>
      <c r="L174" s="224"/>
      <c r="M174" s="225"/>
      <c r="N174" s="226"/>
      <c r="O174" s="226"/>
      <c r="P174" s="226"/>
      <c r="Q174" s="226"/>
      <c r="R174" s="226"/>
      <c r="S174" s="226"/>
      <c r="T174" s="227"/>
      <c r="AT174" s="228" t="s">
        <v>320</v>
      </c>
      <c r="AU174" s="228" t="s">
        <v>88</v>
      </c>
      <c r="AV174" s="14" t="s">
        <v>88</v>
      </c>
      <c r="AW174" s="14" t="s">
        <v>39</v>
      </c>
      <c r="AX174" s="14" t="s">
        <v>78</v>
      </c>
      <c r="AY174" s="228" t="s">
        <v>151</v>
      </c>
    </row>
    <row r="175" spans="1:65" s="14" customFormat="1" ht="11.25">
      <c r="B175" s="218"/>
      <c r="C175" s="219"/>
      <c r="D175" s="201" t="s">
        <v>320</v>
      </c>
      <c r="E175" s="220" t="s">
        <v>32</v>
      </c>
      <c r="F175" s="221" t="s">
        <v>3837</v>
      </c>
      <c r="G175" s="219"/>
      <c r="H175" s="222">
        <v>2</v>
      </c>
      <c r="I175" s="223"/>
      <c r="J175" s="219"/>
      <c r="K175" s="219"/>
      <c r="L175" s="224"/>
      <c r="M175" s="225"/>
      <c r="N175" s="226"/>
      <c r="O175" s="226"/>
      <c r="P175" s="226"/>
      <c r="Q175" s="226"/>
      <c r="R175" s="226"/>
      <c r="S175" s="226"/>
      <c r="T175" s="227"/>
      <c r="AT175" s="228" t="s">
        <v>320</v>
      </c>
      <c r="AU175" s="228" t="s">
        <v>88</v>
      </c>
      <c r="AV175" s="14" t="s">
        <v>88</v>
      </c>
      <c r="AW175" s="14" t="s">
        <v>39</v>
      </c>
      <c r="AX175" s="14" t="s">
        <v>78</v>
      </c>
      <c r="AY175" s="228" t="s">
        <v>151</v>
      </c>
    </row>
    <row r="176" spans="1:65" s="15" customFormat="1" ht="11.25">
      <c r="B176" s="229"/>
      <c r="C176" s="230"/>
      <c r="D176" s="201" t="s">
        <v>320</v>
      </c>
      <c r="E176" s="231" t="s">
        <v>32</v>
      </c>
      <c r="F176" s="232" t="s">
        <v>323</v>
      </c>
      <c r="G176" s="230"/>
      <c r="H176" s="233">
        <v>9</v>
      </c>
      <c r="I176" s="234"/>
      <c r="J176" s="230"/>
      <c r="K176" s="230"/>
      <c r="L176" s="235"/>
      <c r="M176" s="236"/>
      <c r="N176" s="237"/>
      <c r="O176" s="237"/>
      <c r="P176" s="237"/>
      <c r="Q176" s="237"/>
      <c r="R176" s="237"/>
      <c r="S176" s="237"/>
      <c r="T176" s="238"/>
      <c r="AT176" s="239" t="s">
        <v>320</v>
      </c>
      <c r="AU176" s="239" t="s">
        <v>88</v>
      </c>
      <c r="AV176" s="15" t="s">
        <v>159</v>
      </c>
      <c r="AW176" s="15" t="s">
        <v>39</v>
      </c>
      <c r="AX176" s="15" t="s">
        <v>86</v>
      </c>
      <c r="AY176" s="239" t="s">
        <v>151</v>
      </c>
    </row>
    <row r="177" spans="1:65" s="2" customFormat="1" ht="16.5" customHeight="1">
      <c r="A177" s="39"/>
      <c r="B177" s="40"/>
      <c r="C177" s="251" t="s">
        <v>539</v>
      </c>
      <c r="D177" s="251" t="s">
        <v>445</v>
      </c>
      <c r="E177" s="252" t="s">
        <v>3838</v>
      </c>
      <c r="F177" s="253" t="s">
        <v>3839</v>
      </c>
      <c r="G177" s="254" t="s">
        <v>213</v>
      </c>
      <c r="H177" s="255">
        <v>9.4499999999999993</v>
      </c>
      <c r="I177" s="256"/>
      <c r="J177" s="257">
        <f>ROUND(I177*H177,2)</f>
        <v>0</v>
      </c>
      <c r="K177" s="253" t="s">
        <v>158</v>
      </c>
      <c r="L177" s="258"/>
      <c r="M177" s="259" t="s">
        <v>32</v>
      </c>
      <c r="N177" s="260" t="s">
        <v>49</v>
      </c>
      <c r="O177" s="69"/>
      <c r="P177" s="192">
        <f>O177*H177</f>
        <v>0</v>
      </c>
      <c r="Q177" s="192">
        <v>2.7999999999999998E-4</v>
      </c>
      <c r="R177" s="192">
        <f>Q177*H177</f>
        <v>2.6459999999999995E-3</v>
      </c>
      <c r="S177" s="192">
        <v>0</v>
      </c>
      <c r="T177" s="193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194" t="s">
        <v>2023</v>
      </c>
      <c r="AT177" s="194" t="s">
        <v>445</v>
      </c>
      <c r="AU177" s="194" t="s">
        <v>88</v>
      </c>
      <c r="AY177" s="21" t="s">
        <v>151</v>
      </c>
      <c r="BE177" s="195">
        <f>IF(N177="základní",J177,0)</f>
        <v>0</v>
      </c>
      <c r="BF177" s="195">
        <f>IF(N177="snížená",J177,0)</f>
        <v>0</v>
      </c>
      <c r="BG177" s="195">
        <f>IF(N177="zákl. přenesená",J177,0)</f>
        <v>0</v>
      </c>
      <c r="BH177" s="195">
        <f>IF(N177="sníž. přenesená",J177,0)</f>
        <v>0</v>
      </c>
      <c r="BI177" s="195">
        <f>IF(N177="nulová",J177,0)</f>
        <v>0</v>
      </c>
      <c r="BJ177" s="21" t="s">
        <v>86</v>
      </c>
      <c r="BK177" s="195">
        <f>ROUND(I177*H177,2)</f>
        <v>0</v>
      </c>
      <c r="BL177" s="21" t="s">
        <v>770</v>
      </c>
      <c r="BM177" s="194" t="s">
        <v>770</v>
      </c>
    </row>
    <row r="178" spans="1:65" s="14" customFormat="1" ht="11.25">
      <c r="B178" s="218"/>
      <c r="C178" s="219"/>
      <c r="D178" s="201" t="s">
        <v>320</v>
      </c>
      <c r="E178" s="220" t="s">
        <v>32</v>
      </c>
      <c r="F178" s="221" t="s">
        <v>3840</v>
      </c>
      <c r="G178" s="219"/>
      <c r="H178" s="222">
        <v>9.4499999999999993</v>
      </c>
      <c r="I178" s="223"/>
      <c r="J178" s="219"/>
      <c r="K178" s="219"/>
      <c r="L178" s="224"/>
      <c r="M178" s="225"/>
      <c r="N178" s="226"/>
      <c r="O178" s="226"/>
      <c r="P178" s="226"/>
      <c r="Q178" s="226"/>
      <c r="R178" s="226"/>
      <c r="S178" s="226"/>
      <c r="T178" s="227"/>
      <c r="AT178" s="228" t="s">
        <v>320</v>
      </c>
      <c r="AU178" s="228" t="s">
        <v>88</v>
      </c>
      <c r="AV178" s="14" t="s">
        <v>88</v>
      </c>
      <c r="AW178" s="14" t="s">
        <v>39</v>
      </c>
      <c r="AX178" s="14" t="s">
        <v>78</v>
      </c>
      <c r="AY178" s="228" t="s">
        <v>151</v>
      </c>
    </row>
    <row r="179" spans="1:65" s="15" customFormat="1" ht="11.25">
      <c r="B179" s="229"/>
      <c r="C179" s="230"/>
      <c r="D179" s="201" t="s">
        <v>320</v>
      </c>
      <c r="E179" s="231" t="s">
        <v>32</v>
      </c>
      <c r="F179" s="232" t="s">
        <v>323</v>
      </c>
      <c r="G179" s="230"/>
      <c r="H179" s="233">
        <v>9.4499999999999993</v>
      </c>
      <c r="I179" s="234"/>
      <c r="J179" s="230"/>
      <c r="K179" s="230"/>
      <c r="L179" s="235"/>
      <c r="M179" s="236"/>
      <c r="N179" s="237"/>
      <c r="O179" s="237"/>
      <c r="P179" s="237"/>
      <c r="Q179" s="237"/>
      <c r="R179" s="237"/>
      <c r="S179" s="237"/>
      <c r="T179" s="238"/>
      <c r="AT179" s="239" t="s">
        <v>320</v>
      </c>
      <c r="AU179" s="239" t="s">
        <v>88</v>
      </c>
      <c r="AV179" s="15" t="s">
        <v>159</v>
      </c>
      <c r="AW179" s="15" t="s">
        <v>39</v>
      </c>
      <c r="AX179" s="15" t="s">
        <v>86</v>
      </c>
      <c r="AY179" s="239" t="s">
        <v>151</v>
      </c>
    </row>
    <row r="180" spans="1:65" s="2" customFormat="1" ht="24.2" customHeight="1">
      <c r="A180" s="39"/>
      <c r="B180" s="40"/>
      <c r="C180" s="183" t="s">
        <v>546</v>
      </c>
      <c r="D180" s="183" t="s">
        <v>154</v>
      </c>
      <c r="E180" s="184" t="s">
        <v>3841</v>
      </c>
      <c r="F180" s="185" t="s">
        <v>3842</v>
      </c>
      <c r="G180" s="186" t="s">
        <v>213</v>
      </c>
      <c r="H180" s="187">
        <v>2</v>
      </c>
      <c r="I180" s="188"/>
      <c r="J180" s="189">
        <f>ROUND(I180*H180,2)</f>
        <v>0</v>
      </c>
      <c r="K180" s="185" t="s">
        <v>158</v>
      </c>
      <c r="L180" s="44"/>
      <c r="M180" s="190" t="s">
        <v>32</v>
      </c>
      <c r="N180" s="191" t="s">
        <v>49</v>
      </c>
      <c r="O180" s="69"/>
      <c r="P180" s="192">
        <f>O180*H180</f>
        <v>0</v>
      </c>
      <c r="Q180" s="192">
        <v>0</v>
      </c>
      <c r="R180" s="192">
        <f>Q180*H180</f>
        <v>0</v>
      </c>
      <c r="S180" s="192">
        <v>0</v>
      </c>
      <c r="T180" s="193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194" t="s">
        <v>770</v>
      </c>
      <c r="AT180" s="194" t="s">
        <v>154</v>
      </c>
      <c r="AU180" s="194" t="s">
        <v>88</v>
      </c>
      <c r="AY180" s="21" t="s">
        <v>151</v>
      </c>
      <c r="BE180" s="195">
        <f>IF(N180="základní",J180,0)</f>
        <v>0</v>
      </c>
      <c r="BF180" s="195">
        <f>IF(N180="snížená",J180,0)</f>
        <v>0</v>
      </c>
      <c r="BG180" s="195">
        <f>IF(N180="zákl. přenesená",J180,0)</f>
        <v>0</v>
      </c>
      <c r="BH180" s="195">
        <f>IF(N180="sníž. přenesená",J180,0)</f>
        <v>0</v>
      </c>
      <c r="BI180" s="195">
        <f>IF(N180="nulová",J180,0)</f>
        <v>0</v>
      </c>
      <c r="BJ180" s="21" t="s">
        <v>86</v>
      </c>
      <c r="BK180" s="195">
        <f>ROUND(I180*H180,2)</f>
        <v>0</v>
      </c>
      <c r="BL180" s="21" t="s">
        <v>770</v>
      </c>
      <c r="BM180" s="194" t="s">
        <v>795</v>
      </c>
    </row>
    <row r="181" spans="1:65" s="2" customFormat="1" ht="11.25">
      <c r="A181" s="39"/>
      <c r="B181" s="40"/>
      <c r="C181" s="41"/>
      <c r="D181" s="196" t="s">
        <v>161</v>
      </c>
      <c r="E181" s="41"/>
      <c r="F181" s="197" t="s">
        <v>3843</v>
      </c>
      <c r="G181" s="41"/>
      <c r="H181" s="41"/>
      <c r="I181" s="198"/>
      <c r="J181" s="41"/>
      <c r="K181" s="41"/>
      <c r="L181" s="44"/>
      <c r="M181" s="199"/>
      <c r="N181" s="200"/>
      <c r="O181" s="69"/>
      <c r="P181" s="69"/>
      <c r="Q181" s="69"/>
      <c r="R181" s="69"/>
      <c r="S181" s="69"/>
      <c r="T181" s="70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21" t="s">
        <v>161</v>
      </c>
      <c r="AU181" s="21" t="s">
        <v>88</v>
      </c>
    </row>
    <row r="182" spans="1:65" s="2" customFormat="1" ht="16.5" customHeight="1">
      <c r="A182" s="39"/>
      <c r="B182" s="40"/>
      <c r="C182" s="251" t="s">
        <v>553</v>
      </c>
      <c r="D182" s="251" t="s">
        <v>445</v>
      </c>
      <c r="E182" s="252" t="s">
        <v>3844</v>
      </c>
      <c r="F182" s="253" t="s">
        <v>3845</v>
      </c>
      <c r="G182" s="254" t="s">
        <v>213</v>
      </c>
      <c r="H182" s="255">
        <v>2.1</v>
      </c>
      <c r="I182" s="256"/>
      <c r="J182" s="257">
        <f>ROUND(I182*H182,2)</f>
        <v>0</v>
      </c>
      <c r="K182" s="253" t="s">
        <v>32</v>
      </c>
      <c r="L182" s="258"/>
      <c r="M182" s="259" t="s">
        <v>32</v>
      </c>
      <c r="N182" s="260" t="s">
        <v>49</v>
      </c>
      <c r="O182" s="69"/>
      <c r="P182" s="192">
        <f>O182*H182</f>
        <v>0</v>
      </c>
      <c r="Q182" s="192">
        <v>0</v>
      </c>
      <c r="R182" s="192">
        <f>Q182*H182</f>
        <v>0</v>
      </c>
      <c r="S182" s="192">
        <v>0</v>
      </c>
      <c r="T182" s="193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194" t="s">
        <v>2023</v>
      </c>
      <c r="AT182" s="194" t="s">
        <v>445</v>
      </c>
      <c r="AU182" s="194" t="s">
        <v>88</v>
      </c>
      <c r="AY182" s="21" t="s">
        <v>151</v>
      </c>
      <c r="BE182" s="195">
        <f>IF(N182="základní",J182,0)</f>
        <v>0</v>
      </c>
      <c r="BF182" s="195">
        <f>IF(N182="snížená",J182,0)</f>
        <v>0</v>
      </c>
      <c r="BG182" s="195">
        <f>IF(N182="zákl. přenesená",J182,0)</f>
        <v>0</v>
      </c>
      <c r="BH182" s="195">
        <f>IF(N182="sníž. přenesená",J182,0)</f>
        <v>0</v>
      </c>
      <c r="BI182" s="195">
        <f>IF(N182="nulová",J182,0)</f>
        <v>0</v>
      </c>
      <c r="BJ182" s="21" t="s">
        <v>86</v>
      </c>
      <c r="BK182" s="195">
        <f>ROUND(I182*H182,2)</f>
        <v>0</v>
      </c>
      <c r="BL182" s="21" t="s">
        <v>770</v>
      </c>
      <c r="BM182" s="194" t="s">
        <v>807</v>
      </c>
    </row>
    <row r="183" spans="1:65" s="14" customFormat="1" ht="11.25">
      <c r="B183" s="218"/>
      <c r="C183" s="219"/>
      <c r="D183" s="201" t="s">
        <v>320</v>
      </c>
      <c r="E183" s="220" t="s">
        <v>32</v>
      </c>
      <c r="F183" s="221" t="s">
        <v>3846</v>
      </c>
      <c r="G183" s="219"/>
      <c r="H183" s="222">
        <v>2.1</v>
      </c>
      <c r="I183" s="223"/>
      <c r="J183" s="219"/>
      <c r="K183" s="219"/>
      <c r="L183" s="224"/>
      <c r="M183" s="225"/>
      <c r="N183" s="226"/>
      <c r="O183" s="226"/>
      <c r="P183" s="226"/>
      <c r="Q183" s="226"/>
      <c r="R183" s="226"/>
      <c r="S183" s="226"/>
      <c r="T183" s="227"/>
      <c r="AT183" s="228" t="s">
        <v>320</v>
      </c>
      <c r="AU183" s="228" t="s">
        <v>88</v>
      </c>
      <c r="AV183" s="14" t="s">
        <v>88</v>
      </c>
      <c r="AW183" s="14" t="s">
        <v>39</v>
      </c>
      <c r="AX183" s="14" t="s">
        <v>78</v>
      </c>
      <c r="AY183" s="228" t="s">
        <v>151</v>
      </c>
    </row>
    <row r="184" spans="1:65" s="15" customFormat="1" ht="11.25">
      <c r="B184" s="229"/>
      <c r="C184" s="230"/>
      <c r="D184" s="201" t="s">
        <v>320</v>
      </c>
      <c r="E184" s="231" t="s">
        <v>32</v>
      </c>
      <c r="F184" s="232" t="s">
        <v>323</v>
      </c>
      <c r="G184" s="230"/>
      <c r="H184" s="233">
        <v>2.1</v>
      </c>
      <c r="I184" s="234"/>
      <c r="J184" s="230"/>
      <c r="K184" s="230"/>
      <c r="L184" s="235"/>
      <c r="M184" s="236"/>
      <c r="N184" s="237"/>
      <c r="O184" s="237"/>
      <c r="P184" s="237"/>
      <c r="Q184" s="237"/>
      <c r="R184" s="237"/>
      <c r="S184" s="237"/>
      <c r="T184" s="238"/>
      <c r="AT184" s="239" t="s">
        <v>320</v>
      </c>
      <c r="AU184" s="239" t="s">
        <v>88</v>
      </c>
      <c r="AV184" s="15" t="s">
        <v>159</v>
      </c>
      <c r="AW184" s="15" t="s">
        <v>39</v>
      </c>
      <c r="AX184" s="15" t="s">
        <v>86</v>
      </c>
      <c r="AY184" s="239" t="s">
        <v>151</v>
      </c>
    </row>
    <row r="185" spans="1:65" s="2" customFormat="1" ht="24.2" customHeight="1">
      <c r="A185" s="39"/>
      <c r="B185" s="40"/>
      <c r="C185" s="183" t="s">
        <v>558</v>
      </c>
      <c r="D185" s="183" t="s">
        <v>154</v>
      </c>
      <c r="E185" s="184" t="s">
        <v>3847</v>
      </c>
      <c r="F185" s="185" t="s">
        <v>3848</v>
      </c>
      <c r="G185" s="186" t="s">
        <v>657</v>
      </c>
      <c r="H185" s="187">
        <v>4</v>
      </c>
      <c r="I185" s="188"/>
      <c r="J185" s="189">
        <f>ROUND(I185*H185,2)</f>
        <v>0</v>
      </c>
      <c r="K185" s="185" t="s">
        <v>158</v>
      </c>
      <c r="L185" s="44"/>
      <c r="M185" s="190" t="s">
        <v>32</v>
      </c>
      <c r="N185" s="191" t="s">
        <v>49</v>
      </c>
      <c r="O185" s="69"/>
      <c r="P185" s="192">
        <f>O185*H185</f>
        <v>0</v>
      </c>
      <c r="Q185" s="192">
        <v>0</v>
      </c>
      <c r="R185" s="192">
        <f>Q185*H185</f>
        <v>0</v>
      </c>
      <c r="S185" s="192">
        <v>0</v>
      </c>
      <c r="T185" s="193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194" t="s">
        <v>770</v>
      </c>
      <c r="AT185" s="194" t="s">
        <v>154</v>
      </c>
      <c r="AU185" s="194" t="s">
        <v>88</v>
      </c>
      <c r="AY185" s="21" t="s">
        <v>151</v>
      </c>
      <c r="BE185" s="195">
        <f>IF(N185="základní",J185,0)</f>
        <v>0</v>
      </c>
      <c r="BF185" s="195">
        <f>IF(N185="snížená",J185,0)</f>
        <v>0</v>
      </c>
      <c r="BG185" s="195">
        <f>IF(N185="zákl. přenesená",J185,0)</f>
        <v>0</v>
      </c>
      <c r="BH185" s="195">
        <f>IF(N185="sníž. přenesená",J185,0)</f>
        <v>0</v>
      </c>
      <c r="BI185" s="195">
        <f>IF(N185="nulová",J185,0)</f>
        <v>0</v>
      </c>
      <c r="BJ185" s="21" t="s">
        <v>86</v>
      </c>
      <c r="BK185" s="195">
        <f>ROUND(I185*H185,2)</f>
        <v>0</v>
      </c>
      <c r="BL185" s="21" t="s">
        <v>770</v>
      </c>
      <c r="BM185" s="194" t="s">
        <v>819</v>
      </c>
    </row>
    <row r="186" spans="1:65" s="2" customFormat="1" ht="11.25">
      <c r="A186" s="39"/>
      <c r="B186" s="40"/>
      <c r="C186" s="41"/>
      <c r="D186" s="196" t="s">
        <v>161</v>
      </c>
      <c r="E186" s="41"/>
      <c r="F186" s="197" t="s">
        <v>3849</v>
      </c>
      <c r="G186" s="41"/>
      <c r="H186" s="41"/>
      <c r="I186" s="198"/>
      <c r="J186" s="41"/>
      <c r="K186" s="41"/>
      <c r="L186" s="44"/>
      <c r="M186" s="199"/>
      <c r="N186" s="200"/>
      <c r="O186" s="69"/>
      <c r="P186" s="69"/>
      <c r="Q186" s="69"/>
      <c r="R186" s="69"/>
      <c r="S186" s="69"/>
      <c r="T186" s="70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21" t="s">
        <v>161</v>
      </c>
      <c r="AU186" s="21" t="s">
        <v>88</v>
      </c>
    </row>
    <row r="187" spans="1:65" s="2" customFormat="1" ht="16.5" customHeight="1">
      <c r="A187" s="39"/>
      <c r="B187" s="40"/>
      <c r="C187" s="251" t="s">
        <v>563</v>
      </c>
      <c r="D187" s="251" t="s">
        <v>445</v>
      </c>
      <c r="E187" s="252" t="s">
        <v>3850</v>
      </c>
      <c r="F187" s="253" t="s">
        <v>3851</v>
      </c>
      <c r="G187" s="254" t="s">
        <v>3101</v>
      </c>
      <c r="H187" s="255">
        <v>1</v>
      </c>
      <c r="I187" s="256"/>
      <c r="J187" s="257">
        <f>ROUND(I187*H187,2)</f>
        <v>0</v>
      </c>
      <c r="K187" s="253" t="s">
        <v>32</v>
      </c>
      <c r="L187" s="258"/>
      <c r="M187" s="259" t="s">
        <v>32</v>
      </c>
      <c r="N187" s="260" t="s">
        <v>49</v>
      </c>
      <c r="O187" s="69"/>
      <c r="P187" s="192">
        <f>O187*H187</f>
        <v>0</v>
      </c>
      <c r="Q187" s="192">
        <v>0</v>
      </c>
      <c r="R187" s="192">
        <f>Q187*H187</f>
        <v>0</v>
      </c>
      <c r="S187" s="192">
        <v>0</v>
      </c>
      <c r="T187" s="193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194" t="s">
        <v>2023</v>
      </c>
      <c r="AT187" s="194" t="s">
        <v>445</v>
      </c>
      <c r="AU187" s="194" t="s">
        <v>88</v>
      </c>
      <c r="AY187" s="21" t="s">
        <v>151</v>
      </c>
      <c r="BE187" s="195">
        <f>IF(N187="základní",J187,0)</f>
        <v>0</v>
      </c>
      <c r="BF187" s="195">
        <f>IF(N187="snížená",J187,0)</f>
        <v>0</v>
      </c>
      <c r="BG187" s="195">
        <f>IF(N187="zákl. přenesená",J187,0)</f>
        <v>0</v>
      </c>
      <c r="BH187" s="195">
        <f>IF(N187="sníž. přenesená",J187,0)</f>
        <v>0</v>
      </c>
      <c r="BI187" s="195">
        <f>IF(N187="nulová",J187,0)</f>
        <v>0</v>
      </c>
      <c r="BJ187" s="21" t="s">
        <v>86</v>
      </c>
      <c r="BK187" s="195">
        <f>ROUND(I187*H187,2)</f>
        <v>0</v>
      </c>
      <c r="BL187" s="21" t="s">
        <v>770</v>
      </c>
      <c r="BM187" s="194" t="s">
        <v>835</v>
      </c>
    </row>
    <row r="188" spans="1:65" s="2" customFormat="1" ht="16.5" customHeight="1">
      <c r="A188" s="39"/>
      <c r="B188" s="40"/>
      <c r="C188" s="251" t="s">
        <v>570</v>
      </c>
      <c r="D188" s="251" t="s">
        <v>445</v>
      </c>
      <c r="E188" s="252" t="s">
        <v>3852</v>
      </c>
      <c r="F188" s="253" t="s">
        <v>3853</v>
      </c>
      <c r="G188" s="254" t="s">
        <v>3101</v>
      </c>
      <c r="H188" s="255">
        <v>2</v>
      </c>
      <c r="I188" s="256"/>
      <c r="J188" s="257">
        <f>ROUND(I188*H188,2)</f>
        <v>0</v>
      </c>
      <c r="K188" s="253" t="s">
        <v>32</v>
      </c>
      <c r="L188" s="258"/>
      <c r="M188" s="259" t="s">
        <v>32</v>
      </c>
      <c r="N188" s="260" t="s">
        <v>49</v>
      </c>
      <c r="O188" s="69"/>
      <c r="P188" s="192">
        <f>O188*H188</f>
        <v>0</v>
      </c>
      <c r="Q188" s="192">
        <v>0</v>
      </c>
      <c r="R188" s="192">
        <f>Q188*H188</f>
        <v>0</v>
      </c>
      <c r="S188" s="192">
        <v>0</v>
      </c>
      <c r="T188" s="193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194" t="s">
        <v>2023</v>
      </c>
      <c r="AT188" s="194" t="s">
        <v>445</v>
      </c>
      <c r="AU188" s="194" t="s">
        <v>88</v>
      </c>
      <c r="AY188" s="21" t="s">
        <v>151</v>
      </c>
      <c r="BE188" s="195">
        <f>IF(N188="základní",J188,0)</f>
        <v>0</v>
      </c>
      <c r="BF188" s="195">
        <f>IF(N188="snížená",J188,0)</f>
        <v>0</v>
      </c>
      <c r="BG188" s="195">
        <f>IF(N188="zákl. přenesená",J188,0)</f>
        <v>0</v>
      </c>
      <c r="BH188" s="195">
        <f>IF(N188="sníž. přenesená",J188,0)</f>
        <v>0</v>
      </c>
      <c r="BI188" s="195">
        <f>IF(N188="nulová",J188,0)</f>
        <v>0</v>
      </c>
      <c r="BJ188" s="21" t="s">
        <v>86</v>
      </c>
      <c r="BK188" s="195">
        <f>ROUND(I188*H188,2)</f>
        <v>0</v>
      </c>
      <c r="BL188" s="21" t="s">
        <v>770</v>
      </c>
      <c r="BM188" s="194" t="s">
        <v>850</v>
      </c>
    </row>
    <row r="189" spans="1:65" s="2" customFormat="1" ht="16.5" customHeight="1">
      <c r="A189" s="39"/>
      <c r="B189" s="40"/>
      <c r="C189" s="251" t="s">
        <v>576</v>
      </c>
      <c r="D189" s="251" t="s">
        <v>445</v>
      </c>
      <c r="E189" s="252" t="s">
        <v>3854</v>
      </c>
      <c r="F189" s="253" t="s">
        <v>3855</v>
      </c>
      <c r="G189" s="254" t="s">
        <v>3101</v>
      </c>
      <c r="H189" s="255">
        <v>1</v>
      </c>
      <c r="I189" s="256"/>
      <c r="J189" s="257">
        <f>ROUND(I189*H189,2)</f>
        <v>0</v>
      </c>
      <c r="K189" s="253" t="s">
        <v>32</v>
      </c>
      <c r="L189" s="258"/>
      <c r="M189" s="259" t="s">
        <v>32</v>
      </c>
      <c r="N189" s="260" t="s">
        <v>49</v>
      </c>
      <c r="O189" s="69"/>
      <c r="P189" s="192">
        <f>O189*H189</f>
        <v>0</v>
      </c>
      <c r="Q189" s="192">
        <v>0</v>
      </c>
      <c r="R189" s="192">
        <f>Q189*H189</f>
        <v>0</v>
      </c>
      <c r="S189" s="192">
        <v>0</v>
      </c>
      <c r="T189" s="193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194" t="s">
        <v>2023</v>
      </c>
      <c r="AT189" s="194" t="s">
        <v>445</v>
      </c>
      <c r="AU189" s="194" t="s">
        <v>88</v>
      </c>
      <c r="AY189" s="21" t="s">
        <v>151</v>
      </c>
      <c r="BE189" s="195">
        <f>IF(N189="základní",J189,0)</f>
        <v>0</v>
      </c>
      <c r="BF189" s="195">
        <f>IF(N189="snížená",J189,0)</f>
        <v>0</v>
      </c>
      <c r="BG189" s="195">
        <f>IF(N189="zákl. přenesená",J189,0)</f>
        <v>0</v>
      </c>
      <c r="BH189" s="195">
        <f>IF(N189="sníž. přenesená",J189,0)</f>
        <v>0</v>
      </c>
      <c r="BI189" s="195">
        <f>IF(N189="nulová",J189,0)</f>
        <v>0</v>
      </c>
      <c r="BJ189" s="21" t="s">
        <v>86</v>
      </c>
      <c r="BK189" s="195">
        <f>ROUND(I189*H189,2)</f>
        <v>0</v>
      </c>
      <c r="BL189" s="21" t="s">
        <v>770</v>
      </c>
      <c r="BM189" s="194" t="s">
        <v>863</v>
      </c>
    </row>
    <row r="190" spans="1:65" s="2" customFormat="1" ht="16.5" customHeight="1">
      <c r="A190" s="39"/>
      <c r="B190" s="40"/>
      <c r="C190" s="183" t="s">
        <v>582</v>
      </c>
      <c r="D190" s="183" t="s">
        <v>154</v>
      </c>
      <c r="E190" s="184" t="s">
        <v>3856</v>
      </c>
      <c r="F190" s="185" t="s">
        <v>3857</v>
      </c>
      <c r="G190" s="186" t="s">
        <v>209</v>
      </c>
      <c r="H190" s="187">
        <v>1</v>
      </c>
      <c r="I190" s="188"/>
      <c r="J190" s="189">
        <f>ROUND(I190*H190,2)</f>
        <v>0</v>
      </c>
      <c r="K190" s="185" t="s">
        <v>158</v>
      </c>
      <c r="L190" s="44"/>
      <c r="M190" s="190" t="s">
        <v>32</v>
      </c>
      <c r="N190" s="191" t="s">
        <v>49</v>
      </c>
      <c r="O190" s="69"/>
      <c r="P190" s="192">
        <f>O190*H190</f>
        <v>0</v>
      </c>
      <c r="Q190" s="192">
        <v>0</v>
      </c>
      <c r="R190" s="192">
        <f>Q190*H190</f>
        <v>0</v>
      </c>
      <c r="S190" s="192">
        <v>0</v>
      </c>
      <c r="T190" s="193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194" t="s">
        <v>770</v>
      </c>
      <c r="AT190" s="194" t="s">
        <v>154</v>
      </c>
      <c r="AU190" s="194" t="s">
        <v>88</v>
      </c>
      <c r="AY190" s="21" t="s">
        <v>151</v>
      </c>
      <c r="BE190" s="195">
        <f>IF(N190="základní",J190,0)</f>
        <v>0</v>
      </c>
      <c r="BF190" s="195">
        <f>IF(N190="snížená",J190,0)</f>
        <v>0</v>
      </c>
      <c r="BG190" s="195">
        <f>IF(N190="zákl. přenesená",J190,0)</f>
        <v>0</v>
      </c>
      <c r="BH190" s="195">
        <f>IF(N190="sníž. přenesená",J190,0)</f>
        <v>0</v>
      </c>
      <c r="BI190" s="195">
        <f>IF(N190="nulová",J190,0)</f>
        <v>0</v>
      </c>
      <c r="BJ190" s="21" t="s">
        <v>86</v>
      </c>
      <c r="BK190" s="195">
        <f>ROUND(I190*H190,2)</f>
        <v>0</v>
      </c>
      <c r="BL190" s="21" t="s">
        <v>770</v>
      </c>
      <c r="BM190" s="194" t="s">
        <v>876</v>
      </c>
    </row>
    <row r="191" spans="1:65" s="2" customFormat="1" ht="11.25">
      <c r="A191" s="39"/>
      <c r="B191" s="40"/>
      <c r="C191" s="41"/>
      <c r="D191" s="196" t="s">
        <v>161</v>
      </c>
      <c r="E191" s="41"/>
      <c r="F191" s="197" t="s">
        <v>3858</v>
      </c>
      <c r="G191" s="41"/>
      <c r="H191" s="41"/>
      <c r="I191" s="198"/>
      <c r="J191" s="41"/>
      <c r="K191" s="41"/>
      <c r="L191" s="44"/>
      <c r="M191" s="199"/>
      <c r="N191" s="200"/>
      <c r="O191" s="69"/>
      <c r="P191" s="69"/>
      <c r="Q191" s="69"/>
      <c r="R191" s="69"/>
      <c r="S191" s="69"/>
      <c r="T191" s="70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21" t="s">
        <v>161</v>
      </c>
      <c r="AU191" s="21" t="s">
        <v>88</v>
      </c>
    </row>
    <row r="192" spans="1:65" s="2" customFormat="1" ht="16.5" customHeight="1">
      <c r="A192" s="39"/>
      <c r="B192" s="40"/>
      <c r="C192" s="251" t="s">
        <v>592</v>
      </c>
      <c r="D192" s="251" t="s">
        <v>445</v>
      </c>
      <c r="E192" s="252" t="s">
        <v>3859</v>
      </c>
      <c r="F192" s="253" t="s">
        <v>3860</v>
      </c>
      <c r="G192" s="254" t="s">
        <v>3101</v>
      </c>
      <c r="H192" s="255">
        <v>1</v>
      </c>
      <c r="I192" s="256"/>
      <c r="J192" s="257">
        <f>ROUND(I192*H192,2)</f>
        <v>0</v>
      </c>
      <c r="K192" s="253" t="s">
        <v>32</v>
      </c>
      <c r="L192" s="258"/>
      <c r="M192" s="259" t="s">
        <v>32</v>
      </c>
      <c r="N192" s="260" t="s">
        <v>49</v>
      </c>
      <c r="O192" s="69"/>
      <c r="P192" s="192">
        <f>O192*H192</f>
        <v>0</v>
      </c>
      <c r="Q192" s="192">
        <v>0</v>
      </c>
      <c r="R192" s="192">
        <f>Q192*H192</f>
        <v>0</v>
      </c>
      <c r="S192" s="192">
        <v>0</v>
      </c>
      <c r="T192" s="193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194" t="s">
        <v>2023</v>
      </c>
      <c r="AT192" s="194" t="s">
        <v>445</v>
      </c>
      <c r="AU192" s="194" t="s">
        <v>88</v>
      </c>
      <c r="AY192" s="21" t="s">
        <v>151</v>
      </c>
      <c r="BE192" s="195">
        <f>IF(N192="základní",J192,0)</f>
        <v>0</v>
      </c>
      <c r="BF192" s="195">
        <f>IF(N192="snížená",J192,0)</f>
        <v>0</v>
      </c>
      <c r="BG192" s="195">
        <f>IF(N192="zákl. přenesená",J192,0)</f>
        <v>0</v>
      </c>
      <c r="BH192" s="195">
        <f>IF(N192="sníž. přenesená",J192,0)</f>
        <v>0</v>
      </c>
      <c r="BI192" s="195">
        <f>IF(N192="nulová",J192,0)</f>
        <v>0</v>
      </c>
      <c r="BJ192" s="21" t="s">
        <v>86</v>
      </c>
      <c r="BK192" s="195">
        <f>ROUND(I192*H192,2)</f>
        <v>0</v>
      </c>
      <c r="BL192" s="21" t="s">
        <v>770</v>
      </c>
      <c r="BM192" s="194" t="s">
        <v>890</v>
      </c>
    </row>
    <row r="193" spans="1:65" s="2" customFormat="1" ht="16.5" customHeight="1">
      <c r="A193" s="39"/>
      <c r="B193" s="40"/>
      <c r="C193" s="183" t="s">
        <v>599</v>
      </c>
      <c r="D193" s="183" t="s">
        <v>154</v>
      </c>
      <c r="E193" s="184" t="s">
        <v>3861</v>
      </c>
      <c r="F193" s="185" t="s">
        <v>3862</v>
      </c>
      <c r="G193" s="186" t="s">
        <v>3863</v>
      </c>
      <c r="H193" s="187">
        <v>1</v>
      </c>
      <c r="I193" s="188"/>
      <c r="J193" s="189">
        <f>ROUND(I193*H193,2)</f>
        <v>0</v>
      </c>
      <c r="K193" s="185" t="s">
        <v>32</v>
      </c>
      <c r="L193" s="44"/>
      <c r="M193" s="190" t="s">
        <v>32</v>
      </c>
      <c r="N193" s="191" t="s">
        <v>49</v>
      </c>
      <c r="O193" s="69"/>
      <c r="P193" s="192">
        <f>O193*H193</f>
        <v>0</v>
      </c>
      <c r="Q193" s="192">
        <v>0</v>
      </c>
      <c r="R193" s="192">
        <f>Q193*H193</f>
        <v>0</v>
      </c>
      <c r="S193" s="192">
        <v>0</v>
      </c>
      <c r="T193" s="193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194" t="s">
        <v>770</v>
      </c>
      <c r="AT193" s="194" t="s">
        <v>154</v>
      </c>
      <c r="AU193" s="194" t="s">
        <v>88</v>
      </c>
      <c r="AY193" s="21" t="s">
        <v>151</v>
      </c>
      <c r="BE193" s="195">
        <f>IF(N193="základní",J193,0)</f>
        <v>0</v>
      </c>
      <c r="BF193" s="195">
        <f>IF(N193="snížená",J193,0)</f>
        <v>0</v>
      </c>
      <c r="BG193" s="195">
        <f>IF(N193="zákl. přenesená",J193,0)</f>
        <v>0</v>
      </c>
      <c r="BH193" s="195">
        <f>IF(N193="sníž. přenesená",J193,0)</f>
        <v>0</v>
      </c>
      <c r="BI193" s="195">
        <f>IF(N193="nulová",J193,0)</f>
        <v>0</v>
      </c>
      <c r="BJ193" s="21" t="s">
        <v>86</v>
      </c>
      <c r="BK193" s="195">
        <f>ROUND(I193*H193,2)</f>
        <v>0</v>
      </c>
      <c r="BL193" s="21" t="s">
        <v>770</v>
      </c>
      <c r="BM193" s="194" t="s">
        <v>901</v>
      </c>
    </row>
    <row r="194" spans="1:65" s="2" customFormat="1" ht="16.5" customHeight="1">
      <c r="A194" s="39"/>
      <c r="B194" s="40"/>
      <c r="C194" s="183" t="s">
        <v>607</v>
      </c>
      <c r="D194" s="183" t="s">
        <v>154</v>
      </c>
      <c r="E194" s="184" t="s">
        <v>3864</v>
      </c>
      <c r="F194" s="185" t="s">
        <v>3865</v>
      </c>
      <c r="G194" s="186" t="s">
        <v>3101</v>
      </c>
      <c r="H194" s="187">
        <v>1</v>
      </c>
      <c r="I194" s="188"/>
      <c r="J194" s="189">
        <f>ROUND(I194*H194,2)</f>
        <v>0</v>
      </c>
      <c r="K194" s="185" t="s">
        <v>32</v>
      </c>
      <c r="L194" s="44"/>
      <c r="M194" s="190" t="s">
        <v>32</v>
      </c>
      <c r="N194" s="191" t="s">
        <v>49</v>
      </c>
      <c r="O194" s="69"/>
      <c r="P194" s="192">
        <f>O194*H194</f>
        <v>0</v>
      </c>
      <c r="Q194" s="192">
        <v>0</v>
      </c>
      <c r="R194" s="192">
        <f>Q194*H194</f>
        <v>0</v>
      </c>
      <c r="S194" s="192">
        <v>0</v>
      </c>
      <c r="T194" s="193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194" t="s">
        <v>770</v>
      </c>
      <c r="AT194" s="194" t="s">
        <v>154</v>
      </c>
      <c r="AU194" s="194" t="s">
        <v>88</v>
      </c>
      <c r="AY194" s="21" t="s">
        <v>151</v>
      </c>
      <c r="BE194" s="195">
        <f>IF(N194="základní",J194,0)</f>
        <v>0</v>
      </c>
      <c r="BF194" s="195">
        <f>IF(N194="snížená",J194,0)</f>
        <v>0</v>
      </c>
      <c r="BG194" s="195">
        <f>IF(N194="zákl. přenesená",J194,0)</f>
        <v>0</v>
      </c>
      <c r="BH194" s="195">
        <f>IF(N194="sníž. přenesená",J194,0)</f>
        <v>0</v>
      </c>
      <c r="BI194" s="195">
        <f>IF(N194="nulová",J194,0)</f>
        <v>0</v>
      </c>
      <c r="BJ194" s="21" t="s">
        <v>86</v>
      </c>
      <c r="BK194" s="195">
        <f>ROUND(I194*H194,2)</f>
        <v>0</v>
      </c>
      <c r="BL194" s="21" t="s">
        <v>770</v>
      </c>
      <c r="BM194" s="194" t="s">
        <v>912</v>
      </c>
    </row>
    <row r="195" spans="1:65" s="2" customFormat="1" ht="16.5" customHeight="1">
      <c r="A195" s="39"/>
      <c r="B195" s="40"/>
      <c r="C195" s="183" t="s">
        <v>615</v>
      </c>
      <c r="D195" s="183" t="s">
        <v>154</v>
      </c>
      <c r="E195" s="184" t="s">
        <v>3866</v>
      </c>
      <c r="F195" s="185" t="s">
        <v>3867</v>
      </c>
      <c r="G195" s="186" t="s">
        <v>3101</v>
      </c>
      <c r="H195" s="187">
        <v>1</v>
      </c>
      <c r="I195" s="188"/>
      <c r="J195" s="189">
        <f>ROUND(I195*H195,2)</f>
        <v>0</v>
      </c>
      <c r="K195" s="185" t="s">
        <v>32</v>
      </c>
      <c r="L195" s="44"/>
      <c r="M195" s="261" t="s">
        <v>32</v>
      </c>
      <c r="N195" s="262" t="s">
        <v>49</v>
      </c>
      <c r="O195" s="205"/>
      <c r="P195" s="263">
        <f>O195*H195</f>
        <v>0</v>
      </c>
      <c r="Q195" s="263">
        <v>0</v>
      </c>
      <c r="R195" s="263">
        <f>Q195*H195</f>
        <v>0</v>
      </c>
      <c r="S195" s="263">
        <v>0</v>
      </c>
      <c r="T195" s="264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194" t="s">
        <v>770</v>
      </c>
      <c r="AT195" s="194" t="s">
        <v>154</v>
      </c>
      <c r="AU195" s="194" t="s">
        <v>88</v>
      </c>
      <c r="AY195" s="21" t="s">
        <v>151</v>
      </c>
      <c r="BE195" s="195">
        <f>IF(N195="základní",J195,0)</f>
        <v>0</v>
      </c>
      <c r="BF195" s="195">
        <f>IF(N195="snížená",J195,0)</f>
        <v>0</v>
      </c>
      <c r="BG195" s="195">
        <f>IF(N195="zákl. přenesená",J195,0)</f>
        <v>0</v>
      </c>
      <c r="BH195" s="195">
        <f>IF(N195="sníž. přenesená",J195,0)</f>
        <v>0</v>
      </c>
      <c r="BI195" s="195">
        <f>IF(N195="nulová",J195,0)</f>
        <v>0</v>
      </c>
      <c r="BJ195" s="21" t="s">
        <v>86</v>
      </c>
      <c r="BK195" s="195">
        <f>ROUND(I195*H195,2)</f>
        <v>0</v>
      </c>
      <c r="BL195" s="21" t="s">
        <v>770</v>
      </c>
      <c r="BM195" s="194" t="s">
        <v>935</v>
      </c>
    </row>
    <row r="196" spans="1:65" s="2" customFormat="1" ht="6.95" customHeight="1">
      <c r="A196" s="39"/>
      <c r="B196" s="52"/>
      <c r="C196" s="53"/>
      <c r="D196" s="53"/>
      <c r="E196" s="53"/>
      <c r="F196" s="53"/>
      <c r="G196" s="53"/>
      <c r="H196" s="53"/>
      <c r="I196" s="53"/>
      <c r="J196" s="53"/>
      <c r="K196" s="53"/>
      <c r="L196" s="44"/>
      <c r="M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</row>
  </sheetData>
  <sheetProtection algorithmName="SHA-512" hashValue="RpRFGMdpm9lE/QpouoAXjYhZmIet453vCbEeo6q0hnylsYPFVhwcF9r57ukBd7bcnILuayh8x6+6cS6RU4UE5Q==" saltValue="4PbXrCYx9tD0Ucbbm0KsEsnuFSYvAkb6oU2oCIXAISCUjPVQWYDkT0HNkYbJWqDSt11jjQQXgtoxgePA1Vk7sA==" spinCount="100000" sheet="1" objects="1" scenarios="1" formatColumns="0" formatRows="0" autoFilter="0"/>
  <autoFilter ref="C91:K195" xr:uid="{00000000-0009-0000-0000-000009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hyperlinks>
    <hyperlink ref="F96" r:id="rId1" xr:uid="{00000000-0004-0000-0900-000000000000}"/>
    <hyperlink ref="F98" r:id="rId2" xr:uid="{00000000-0004-0000-0900-000001000000}"/>
    <hyperlink ref="F100" r:id="rId3" xr:uid="{00000000-0004-0000-0900-000002000000}"/>
    <hyperlink ref="F102" r:id="rId4" xr:uid="{00000000-0004-0000-0900-000003000000}"/>
    <hyperlink ref="F104" r:id="rId5" xr:uid="{00000000-0004-0000-0900-000004000000}"/>
    <hyperlink ref="F108" r:id="rId6" xr:uid="{00000000-0004-0000-0900-000005000000}"/>
    <hyperlink ref="F112" r:id="rId7" xr:uid="{00000000-0004-0000-0900-000006000000}"/>
    <hyperlink ref="F116" r:id="rId8" xr:uid="{00000000-0004-0000-0900-000007000000}"/>
    <hyperlink ref="F118" r:id="rId9" xr:uid="{00000000-0004-0000-0900-000008000000}"/>
    <hyperlink ref="F122" r:id="rId10" xr:uid="{00000000-0004-0000-0900-000009000000}"/>
    <hyperlink ref="F126" r:id="rId11" xr:uid="{00000000-0004-0000-0900-00000A000000}"/>
    <hyperlink ref="F130" r:id="rId12" xr:uid="{00000000-0004-0000-0900-00000B000000}"/>
    <hyperlink ref="F135" r:id="rId13" xr:uid="{00000000-0004-0000-0900-00000C000000}"/>
    <hyperlink ref="F143" r:id="rId14" xr:uid="{00000000-0004-0000-0900-00000D000000}"/>
    <hyperlink ref="F149" r:id="rId15" xr:uid="{00000000-0004-0000-0900-00000E000000}"/>
    <hyperlink ref="F151" r:id="rId16" xr:uid="{00000000-0004-0000-0900-00000F000000}"/>
    <hyperlink ref="F154" r:id="rId17" xr:uid="{00000000-0004-0000-0900-000010000000}"/>
    <hyperlink ref="F161" r:id="rId18" xr:uid="{00000000-0004-0000-0900-000011000000}"/>
    <hyperlink ref="F166" r:id="rId19" xr:uid="{00000000-0004-0000-0900-000012000000}"/>
    <hyperlink ref="F168" r:id="rId20" xr:uid="{00000000-0004-0000-0900-000013000000}"/>
    <hyperlink ref="F170" r:id="rId21" xr:uid="{00000000-0004-0000-0900-000014000000}"/>
    <hyperlink ref="F173" r:id="rId22" xr:uid="{00000000-0004-0000-0900-000015000000}"/>
    <hyperlink ref="F181" r:id="rId23" xr:uid="{00000000-0004-0000-0900-000016000000}"/>
    <hyperlink ref="F186" r:id="rId24" xr:uid="{00000000-0004-0000-0900-000017000000}"/>
    <hyperlink ref="F191" r:id="rId25" xr:uid="{00000000-0004-0000-0900-00001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19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AT2" s="21" t="s">
        <v>121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88</v>
      </c>
    </row>
    <row r="4" spans="1:46" s="1" customFormat="1" ht="24.95" customHeight="1">
      <c r="B4" s="24"/>
      <c r="D4" s="115" t="s">
        <v>125</v>
      </c>
      <c r="L4" s="24"/>
      <c r="M4" s="116" t="s">
        <v>10</v>
      </c>
      <c r="AT4" s="21" t="s">
        <v>4</v>
      </c>
    </row>
    <row r="5" spans="1:46" s="1" customFormat="1" ht="6.95" customHeight="1">
      <c r="B5" s="24"/>
      <c r="L5" s="24"/>
    </row>
    <row r="6" spans="1:46" s="1" customFormat="1" ht="12" customHeight="1">
      <c r="B6" s="24"/>
      <c r="D6" s="117" t="s">
        <v>16</v>
      </c>
      <c r="L6" s="24"/>
    </row>
    <row r="7" spans="1:46" s="1" customFormat="1" ht="16.5" customHeight="1">
      <c r="B7" s="24"/>
      <c r="E7" s="423" t="str">
        <f>'Rekapitulace stavby'!K6</f>
        <v>Přestavba býv. trafostanice na dětskou skupinu</v>
      </c>
      <c r="F7" s="424"/>
      <c r="G7" s="424"/>
      <c r="H7" s="424"/>
      <c r="L7" s="24"/>
    </row>
    <row r="8" spans="1:46" s="1" customFormat="1" ht="12" customHeight="1">
      <c r="B8" s="24"/>
      <c r="D8" s="117" t="s">
        <v>126</v>
      </c>
      <c r="L8" s="24"/>
    </row>
    <row r="9" spans="1:46" s="2" customFormat="1" ht="16.5" customHeight="1">
      <c r="A9" s="39"/>
      <c r="B9" s="44"/>
      <c r="C9" s="39"/>
      <c r="D9" s="39"/>
      <c r="E9" s="423" t="s">
        <v>3217</v>
      </c>
      <c r="F9" s="426"/>
      <c r="G9" s="426"/>
      <c r="H9" s="426"/>
      <c r="I9" s="39"/>
      <c r="J9" s="39"/>
      <c r="K9" s="39"/>
      <c r="L9" s="118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pans="1:46" s="2" customFormat="1" ht="12" customHeight="1">
      <c r="A10" s="39"/>
      <c r="B10" s="44"/>
      <c r="C10" s="39"/>
      <c r="D10" s="117" t="s">
        <v>3218</v>
      </c>
      <c r="E10" s="39"/>
      <c r="F10" s="39"/>
      <c r="G10" s="39"/>
      <c r="H10" s="39"/>
      <c r="I10" s="39"/>
      <c r="J10" s="39"/>
      <c r="K10" s="39"/>
      <c r="L10" s="118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pans="1:46" s="2" customFormat="1" ht="16.5" customHeight="1">
      <c r="A11" s="39"/>
      <c r="B11" s="44"/>
      <c r="C11" s="39"/>
      <c r="D11" s="39"/>
      <c r="E11" s="425" t="s">
        <v>3868</v>
      </c>
      <c r="F11" s="426"/>
      <c r="G11" s="426"/>
      <c r="H11" s="426"/>
      <c r="I11" s="39"/>
      <c r="J11" s="39"/>
      <c r="K11" s="39"/>
      <c r="L11" s="118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pans="1:46" s="2" customFormat="1" ht="11.25">
      <c r="A12" s="39"/>
      <c r="B12" s="44"/>
      <c r="C12" s="39"/>
      <c r="D12" s="39"/>
      <c r="E12" s="39"/>
      <c r="F12" s="39"/>
      <c r="G12" s="39"/>
      <c r="H12" s="39"/>
      <c r="I12" s="39"/>
      <c r="J12" s="39"/>
      <c r="K12" s="39"/>
      <c r="L12" s="118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pans="1:46" s="2" customFormat="1" ht="12" customHeight="1">
      <c r="A13" s="39"/>
      <c r="B13" s="44"/>
      <c r="C13" s="39"/>
      <c r="D13" s="117" t="s">
        <v>18</v>
      </c>
      <c r="E13" s="39"/>
      <c r="F13" s="108" t="s">
        <v>32</v>
      </c>
      <c r="G13" s="39"/>
      <c r="H13" s="39"/>
      <c r="I13" s="117" t="s">
        <v>20</v>
      </c>
      <c r="J13" s="108" t="s">
        <v>32</v>
      </c>
      <c r="K13" s="39"/>
      <c r="L13" s="118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pans="1:46" s="2" customFormat="1" ht="12" customHeight="1">
      <c r="A14" s="39"/>
      <c r="B14" s="44"/>
      <c r="C14" s="39"/>
      <c r="D14" s="117" t="s">
        <v>22</v>
      </c>
      <c r="E14" s="39"/>
      <c r="F14" s="108" t="s">
        <v>23</v>
      </c>
      <c r="G14" s="39"/>
      <c r="H14" s="39"/>
      <c r="I14" s="117" t="s">
        <v>24</v>
      </c>
      <c r="J14" s="119" t="str">
        <f>'Rekapitulace stavby'!AN8</f>
        <v>4. 7. 2025</v>
      </c>
      <c r="K14" s="39"/>
      <c r="L14" s="11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pans="1:46" s="2" customFormat="1" ht="10.9" customHeight="1">
      <c r="A15" s="39"/>
      <c r="B15" s="44"/>
      <c r="C15" s="39"/>
      <c r="D15" s="39"/>
      <c r="E15" s="39"/>
      <c r="F15" s="39"/>
      <c r="G15" s="39"/>
      <c r="H15" s="39"/>
      <c r="I15" s="39"/>
      <c r="J15" s="39"/>
      <c r="K15" s="39"/>
      <c r="L15" s="118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pans="1:46" s="2" customFormat="1" ht="12" customHeight="1">
      <c r="A16" s="39"/>
      <c r="B16" s="44"/>
      <c r="C16" s="39"/>
      <c r="D16" s="117" t="s">
        <v>30</v>
      </c>
      <c r="E16" s="39"/>
      <c r="F16" s="39"/>
      <c r="G16" s="39"/>
      <c r="H16" s="39"/>
      <c r="I16" s="117" t="s">
        <v>31</v>
      </c>
      <c r="J16" s="108" t="s">
        <v>32</v>
      </c>
      <c r="K16" s="39"/>
      <c r="L16" s="118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pans="1:31" s="2" customFormat="1" ht="18" customHeight="1">
      <c r="A17" s="39"/>
      <c r="B17" s="44"/>
      <c r="C17" s="39"/>
      <c r="D17" s="39"/>
      <c r="E17" s="108" t="s">
        <v>33</v>
      </c>
      <c r="F17" s="39"/>
      <c r="G17" s="39"/>
      <c r="H17" s="39"/>
      <c r="I17" s="117" t="s">
        <v>34</v>
      </c>
      <c r="J17" s="108" t="s">
        <v>32</v>
      </c>
      <c r="K17" s="39"/>
      <c r="L17" s="118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pans="1:31" s="2" customFormat="1" ht="6.95" customHeight="1">
      <c r="A18" s="39"/>
      <c r="B18" s="44"/>
      <c r="C18" s="39"/>
      <c r="D18" s="39"/>
      <c r="E18" s="39"/>
      <c r="F18" s="39"/>
      <c r="G18" s="39"/>
      <c r="H18" s="39"/>
      <c r="I18" s="39"/>
      <c r="J18" s="39"/>
      <c r="K18" s="39"/>
      <c r="L18" s="118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pans="1:31" s="2" customFormat="1" ht="12" customHeight="1">
      <c r="A19" s="39"/>
      <c r="B19" s="44"/>
      <c r="C19" s="39"/>
      <c r="D19" s="117" t="s">
        <v>35</v>
      </c>
      <c r="E19" s="39"/>
      <c r="F19" s="39"/>
      <c r="G19" s="39"/>
      <c r="H19" s="39"/>
      <c r="I19" s="117" t="s">
        <v>31</v>
      </c>
      <c r="J19" s="34" t="str">
        <f>'Rekapitulace stavby'!AN13</f>
        <v>Vyplň údaj</v>
      </c>
      <c r="K19" s="39"/>
      <c r="L19" s="118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pans="1:31" s="2" customFormat="1" ht="18" customHeight="1">
      <c r="A20" s="39"/>
      <c r="B20" s="44"/>
      <c r="C20" s="39"/>
      <c r="D20" s="39"/>
      <c r="E20" s="427" t="str">
        <f>'Rekapitulace stavby'!E14</f>
        <v>Vyplň údaj</v>
      </c>
      <c r="F20" s="428"/>
      <c r="G20" s="428"/>
      <c r="H20" s="428"/>
      <c r="I20" s="117" t="s">
        <v>34</v>
      </c>
      <c r="J20" s="34" t="str">
        <f>'Rekapitulace stavby'!AN14</f>
        <v>Vyplň údaj</v>
      </c>
      <c r="K20" s="39"/>
      <c r="L20" s="118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pans="1:31" s="2" customFormat="1" ht="6.95" customHeight="1">
      <c r="A21" s="39"/>
      <c r="B21" s="44"/>
      <c r="C21" s="39"/>
      <c r="D21" s="39"/>
      <c r="E21" s="39"/>
      <c r="F21" s="39"/>
      <c r="G21" s="39"/>
      <c r="H21" s="39"/>
      <c r="I21" s="39"/>
      <c r="J21" s="39"/>
      <c r="K21" s="39"/>
      <c r="L21" s="118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pans="1:31" s="2" customFormat="1" ht="12" customHeight="1">
      <c r="A22" s="39"/>
      <c r="B22" s="44"/>
      <c r="C22" s="39"/>
      <c r="D22" s="117" t="s">
        <v>37</v>
      </c>
      <c r="E22" s="39"/>
      <c r="F22" s="39"/>
      <c r="G22" s="39"/>
      <c r="H22" s="39"/>
      <c r="I22" s="117" t="s">
        <v>31</v>
      </c>
      <c r="J22" s="108" t="s">
        <v>32</v>
      </c>
      <c r="K22" s="39"/>
      <c r="L22" s="118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pans="1:31" s="2" customFormat="1" ht="18" customHeight="1">
      <c r="A23" s="39"/>
      <c r="B23" s="44"/>
      <c r="C23" s="39"/>
      <c r="D23" s="39"/>
      <c r="E23" s="108" t="s">
        <v>38</v>
      </c>
      <c r="F23" s="39"/>
      <c r="G23" s="39"/>
      <c r="H23" s="39"/>
      <c r="I23" s="117" t="s">
        <v>34</v>
      </c>
      <c r="J23" s="108" t="s">
        <v>32</v>
      </c>
      <c r="K23" s="39"/>
      <c r="L23" s="118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pans="1:31" s="2" customFormat="1" ht="6.95" customHeight="1">
      <c r="A24" s="39"/>
      <c r="B24" s="44"/>
      <c r="C24" s="39"/>
      <c r="D24" s="39"/>
      <c r="E24" s="39"/>
      <c r="F24" s="39"/>
      <c r="G24" s="39"/>
      <c r="H24" s="39"/>
      <c r="I24" s="39"/>
      <c r="J24" s="39"/>
      <c r="K24" s="39"/>
      <c r="L24" s="118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pans="1:31" s="2" customFormat="1" ht="12" customHeight="1">
      <c r="A25" s="39"/>
      <c r="B25" s="44"/>
      <c r="C25" s="39"/>
      <c r="D25" s="117" t="s">
        <v>40</v>
      </c>
      <c r="E25" s="39"/>
      <c r="F25" s="39"/>
      <c r="G25" s="39"/>
      <c r="H25" s="39"/>
      <c r="I25" s="117" t="s">
        <v>31</v>
      </c>
      <c r="J25" s="108" t="str">
        <f>IF('Rekapitulace stavby'!AN19="","",'Rekapitulace stavby'!AN19)</f>
        <v/>
      </c>
      <c r="K25" s="39"/>
      <c r="L25" s="118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pans="1:31" s="2" customFormat="1" ht="18" customHeight="1">
      <c r="A26" s="39"/>
      <c r="B26" s="44"/>
      <c r="C26" s="39"/>
      <c r="D26" s="39"/>
      <c r="E26" s="108" t="str">
        <f>IF('Rekapitulace stavby'!E20="","",'Rekapitulace stavby'!E20)</f>
        <v xml:space="preserve"> </v>
      </c>
      <c r="F26" s="39"/>
      <c r="G26" s="39"/>
      <c r="H26" s="39"/>
      <c r="I26" s="117" t="s">
        <v>34</v>
      </c>
      <c r="J26" s="108" t="str">
        <f>IF('Rekapitulace stavby'!AN20="","",'Rekapitulace stavby'!AN20)</f>
        <v/>
      </c>
      <c r="K26" s="39"/>
      <c r="L26" s="118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pans="1:31" s="2" customFormat="1" ht="6.95" customHeight="1">
      <c r="A27" s="39"/>
      <c r="B27" s="44"/>
      <c r="C27" s="39"/>
      <c r="D27" s="39"/>
      <c r="E27" s="39"/>
      <c r="F27" s="39"/>
      <c r="G27" s="39"/>
      <c r="H27" s="39"/>
      <c r="I27" s="39"/>
      <c r="J27" s="39"/>
      <c r="K27" s="39"/>
      <c r="L27" s="118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pans="1:31" s="2" customFormat="1" ht="12" customHeight="1">
      <c r="A28" s="39"/>
      <c r="B28" s="44"/>
      <c r="C28" s="39"/>
      <c r="D28" s="117" t="s">
        <v>42</v>
      </c>
      <c r="E28" s="39"/>
      <c r="F28" s="39"/>
      <c r="G28" s="39"/>
      <c r="H28" s="39"/>
      <c r="I28" s="39"/>
      <c r="J28" s="39"/>
      <c r="K28" s="39"/>
      <c r="L28" s="118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pans="1:31" s="8" customFormat="1" ht="16.5" customHeight="1">
      <c r="A29" s="120"/>
      <c r="B29" s="121"/>
      <c r="C29" s="120"/>
      <c r="D29" s="120"/>
      <c r="E29" s="429" t="s">
        <v>32</v>
      </c>
      <c r="F29" s="429"/>
      <c r="G29" s="429"/>
      <c r="H29" s="42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5" customHeight="1">
      <c r="A30" s="39"/>
      <c r="B30" s="44"/>
      <c r="C30" s="39"/>
      <c r="D30" s="39"/>
      <c r="E30" s="39"/>
      <c r="F30" s="39"/>
      <c r="G30" s="39"/>
      <c r="H30" s="39"/>
      <c r="I30" s="39"/>
      <c r="J30" s="39"/>
      <c r="K30" s="39"/>
      <c r="L30" s="118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pans="1:31" s="2" customFormat="1" ht="6.95" customHeight="1">
      <c r="A31" s="39"/>
      <c r="B31" s="44"/>
      <c r="C31" s="39"/>
      <c r="D31" s="123"/>
      <c r="E31" s="123"/>
      <c r="F31" s="123"/>
      <c r="G31" s="123"/>
      <c r="H31" s="123"/>
      <c r="I31" s="123"/>
      <c r="J31" s="123"/>
      <c r="K31" s="123"/>
      <c r="L31" s="118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pans="1:31" s="2" customFormat="1" ht="25.35" customHeight="1">
      <c r="A32" s="39"/>
      <c r="B32" s="44"/>
      <c r="C32" s="39"/>
      <c r="D32" s="124" t="s">
        <v>44</v>
      </c>
      <c r="E32" s="39"/>
      <c r="F32" s="39"/>
      <c r="G32" s="39"/>
      <c r="H32" s="39"/>
      <c r="I32" s="39"/>
      <c r="J32" s="125">
        <f>ROUND(J91, 2)</f>
        <v>0</v>
      </c>
      <c r="K32" s="39"/>
      <c r="L32" s="118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pans="1:31" s="2" customFormat="1" ht="6.95" customHeight="1">
      <c r="A33" s="39"/>
      <c r="B33" s="44"/>
      <c r="C33" s="39"/>
      <c r="D33" s="123"/>
      <c r="E33" s="123"/>
      <c r="F33" s="123"/>
      <c r="G33" s="123"/>
      <c r="H33" s="123"/>
      <c r="I33" s="123"/>
      <c r="J33" s="123"/>
      <c r="K33" s="123"/>
      <c r="L33" s="118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pans="1:31" s="2" customFormat="1" ht="14.45" customHeight="1">
      <c r="A34" s="39"/>
      <c r="B34" s="44"/>
      <c r="C34" s="39"/>
      <c r="D34" s="39"/>
      <c r="E34" s="39"/>
      <c r="F34" s="126" t="s">
        <v>46</v>
      </c>
      <c r="G34" s="39"/>
      <c r="H34" s="39"/>
      <c r="I34" s="126" t="s">
        <v>45</v>
      </c>
      <c r="J34" s="126" t="s">
        <v>47</v>
      </c>
      <c r="K34" s="39"/>
      <c r="L34" s="118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pans="1:31" s="2" customFormat="1" ht="14.45" customHeight="1">
      <c r="A35" s="39"/>
      <c r="B35" s="44"/>
      <c r="C35" s="39"/>
      <c r="D35" s="127" t="s">
        <v>48</v>
      </c>
      <c r="E35" s="117" t="s">
        <v>49</v>
      </c>
      <c r="F35" s="128">
        <f>ROUND((SUM(BE91:BE191)),  2)</f>
        <v>0</v>
      </c>
      <c r="G35" s="39"/>
      <c r="H35" s="39"/>
      <c r="I35" s="129">
        <v>0.21</v>
      </c>
      <c r="J35" s="128">
        <f>ROUND(((SUM(BE91:BE191))*I35),  2)</f>
        <v>0</v>
      </c>
      <c r="K35" s="39"/>
      <c r="L35" s="118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pans="1:31" s="2" customFormat="1" ht="14.45" customHeight="1">
      <c r="A36" s="39"/>
      <c r="B36" s="44"/>
      <c r="C36" s="39"/>
      <c r="D36" s="39"/>
      <c r="E36" s="117" t="s">
        <v>50</v>
      </c>
      <c r="F36" s="128">
        <f>ROUND((SUM(BF91:BF191)),  2)</f>
        <v>0</v>
      </c>
      <c r="G36" s="39"/>
      <c r="H36" s="39"/>
      <c r="I36" s="129">
        <v>0.12</v>
      </c>
      <c r="J36" s="128">
        <f>ROUND(((SUM(BF91:BF191))*I36),  2)</f>
        <v>0</v>
      </c>
      <c r="K36" s="39"/>
      <c r="L36" s="118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pans="1:31" s="2" customFormat="1" ht="14.45" hidden="1" customHeight="1">
      <c r="A37" s="39"/>
      <c r="B37" s="44"/>
      <c r="C37" s="39"/>
      <c r="D37" s="39"/>
      <c r="E37" s="117" t="s">
        <v>51</v>
      </c>
      <c r="F37" s="128">
        <f>ROUND((SUM(BG91:BG191)),  2)</f>
        <v>0</v>
      </c>
      <c r="G37" s="39"/>
      <c r="H37" s="39"/>
      <c r="I37" s="129">
        <v>0.21</v>
      </c>
      <c r="J37" s="128">
        <f>0</f>
        <v>0</v>
      </c>
      <c r="K37" s="39"/>
      <c r="L37" s="118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pans="1:31" s="2" customFormat="1" ht="14.45" hidden="1" customHeight="1">
      <c r="A38" s="39"/>
      <c r="B38" s="44"/>
      <c r="C38" s="39"/>
      <c r="D38" s="39"/>
      <c r="E38" s="117" t="s">
        <v>52</v>
      </c>
      <c r="F38" s="128">
        <f>ROUND((SUM(BH91:BH191)),  2)</f>
        <v>0</v>
      </c>
      <c r="G38" s="39"/>
      <c r="H38" s="39"/>
      <c r="I38" s="129">
        <v>0.12</v>
      </c>
      <c r="J38" s="128">
        <f>0</f>
        <v>0</v>
      </c>
      <c r="K38" s="39"/>
      <c r="L38" s="118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pans="1:31" s="2" customFormat="1" ht="14.45" hidden="1" customHeight="1">
      <c r="A39" s="39"/>
      <c r="B39" s="44"/>
      <c r="C39" s="39"/>
      <c r="D39" s="39"/>
      <c r="E39" s="117" t="s">
        <v>53</v>
      </c>
      <c r="F39" s="128">
        <f>ROUND((SUM(BI91:BI191)),  2)</f>
        <v>0</v>
      </c>
      <c r="G39" s="39"/>
      <c r="H39" s="39"/>
      <c r="I39" s="129">
        <v>0</v>
      </c>
      <c r="J39" s="128">
        <f>0</f>
        <v>0</v>
      </c>
      <c r="K39" s="39"/>
      <c r="L39" s="118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pans="1:31" s="2" customFormat="1" ht="6.95" customHeight="1">
      <c r="A40" s="39"/>
      <c r="B40" s="44"/>
      <c r="C40" s="39"/>
      <c r="D40" s="39"/>
      <c r="E40" s="39"/>
      <c r="F40" s="39"/>
      <c r="G40" s="39"/>
      <c r="H40" s="39"/>
      <c r="I40" s="39"/>
      <c r="J40" s="39"/>
      <c r="K40" s="39"/>
      <c r="L40" s="118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pans="1:31" s="2" customFormat="1" ht="25.35" customHeight="1">
      <c r="A41" s="39"/>
      <c r="B41" s="44"/>
      <c r="C41" s="130"/>
      <c r="D41" s="131" t="s">
        <v>54</v>
      </c>
      <c r="E41" s="132"/>
      <c r="F41" s="132"/>
      <c r="G41" s="133" t="s">
        <v>55</v>
      </c>
      <c r="H41" s="134" t="s">
        <v>56</v>
      </c>
      <c r="I41" s="132"/>
      <c r="J41" s="135">
        <f>SUM(J32:J39)</f>
        <v>0</v>
      </c>
      <c r="K41" s="136"/>
      <c r="L41" s="118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pans="1:31" s="2" customFormat="1" ht="14.45" customHeight="1">
      <c r="A42" s="39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pans="1:31" s="2" customFormat="1" ht="6.95" customHeight="1">
      <c r="A46" s="39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pans="1:31" s="2" customFormat="1" ht="24.95" customHeight="1">
      <c r="A47" s="39"/>
      <c r="B47" s="40"/>
      <c r="C47" s="27" t="s">
        <v>128</v>
      </c>
      <c r="D47" s="41"/>
      <c r="E47" s="41"/>
      <c r="F47" s="41"/>
      <c r="G47" s="41"/>
      <c r="H47" s="41"/>
      <c r="I47" s="41"/>
      <c r="J47" s="41"/>
      <c r="K47" s="41"/>
      <c r="L47" s="118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pans="1:31" s="2" customFormat="1" ht="6.95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18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pans="1:47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18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pans="1:47" s="2" customFormat="1" ht="16.5" customHeight="1">
      <c r="A50" s="39"/>
      <c r="B50" s="40"/>
      <c r="C50" s="41"/>
      <c r="D50" s="41"/>
      <c r="E50" s="430" t="str">
        <f>E7</f>
        <v>Přestavba býv. trafostanice na dětskou skupinu</v>
      </c>
      <c r="F50" s="431"/>
      <c r="G50" s="431"/>
      <c r="H50" s="431"/>
      <c r="I50" s="41"/>
      <c r="J50" s="41"/>
      <c r="K50" s="41"/>
      <c r="L50" s="118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pans="1:47" s="1" customFormat="1" ht="12" customHeight="1">
      <c r="B51" s="25"/>
      <c r="C51" s="33" t="s">
        <v>126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9"/>
      <c r="B52" s="40"/>
      <c r="C52" s="41"/>
      <c r="D52" s="41"/>
      <c r="E52" s="430" t="s">
        <v>3217</v>
      </c>
      <c r="F52" s="432"/>
      <c r="G52" s="432"/>
      <c r="H52" s="432"/>
      <c r="I52" s="41"/>
      <c r="J52" s="41"/>
      <c r="K52" s="41"/>
      <c r="L52" s="118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pans="1:47" s="2" customFormat="1" ht="12" customHeight="1">
      <c r="A53" s="39"/>
      <c r="B53" s="40"/>
      <c r="C53" s="33" t="s">
        <v>3218</v>
      </c>
      <c r="D53" s="41"/>
      <c r="E53" s="41"/>
      <c r="F53" s="41"/>
      <c r="G53" s="41"/>
      <c r="H53" s="41"/>
      <c r="I53" s="41"/>
      <c r="J53" s="41"/>
      <c r="K53" s="41"/>
      <c r="L53" s="118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pans="1:47" s="2" customFormat="1" ht="16.5" customHeight="1">
      <c r="A54" s="39"/>
      <c r="B54" s="40"/>
      <c r="C54" s="41"/>
      <c r="D54" s="41"/>
      <c r="E54" s="384" t="str">
        <f>E11</f>
        <v>ZTI-PV - Přípojka vodovodu</v>
      </c>
      <c r="F54" s="432"/>
      <c r="G54" s="432"/>
      <c r="H54" s="432"/>
      <c r="I54" s="41"/>
      <c r="J54" s="41"/>
      <c r="K54" s="41"/>
      <c r="L54" s="118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pans="1:47" s="2" customFormat="1" ht="6.95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18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pans="1:47" s="2" customFormat="1" ht="12" customHeight="1">
      <c r="A56" s="39"/>
      <c r="B56" s="40"/>
      <c r="C56" s="33" t="s">
        <v>22</v>
      </c>
      <c r="D56" s="41"/>
      <c r="E56" s="41"/>
      <c r="F56" s="31" t="str">
        <f>F14</f>
        <v>Na Habrové, 152 00 Praha 5 - Hlubočepy</v>
      </c>
      <c r="G56" s="41"/>
      <c r="H56" s="41"/>
      <c r="I56" s="33" t="s">
        <v>24</v>
      </c>
      <c r="J56" s="64" t="str">
        <f>IF(J14="","",J14)</f>
        <v>4. 7. 2025</v>
      </c>
      <c r="K56" s="41"/>
      <c r="L56" s="118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pans="1:47" s="2" customFormat="1" ht="6.95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18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pans="1:47" s="2" customFormat="1" ht="25.7" customHeight="1">
      <c r="A58" s="39"/>
      <c r="B58" s="40"/>
      <c r="C58" s="33" t="s">
        <v>30</v>
      </c>
      <c r="D58" s="41"/>
      <c r="E58" s="41"/>
      <c r="F58" s="31" t="str">
        <f>E17</f>
        <v>MČ Praha 5, nám. 14. října, 150 22 Praha 5</v>
      </c>
      <c r="G58" s="41"/>
      <c r="H58" s="41"/>
      <c r="I58" s="33" t="s">
        <v>37</v>
      </c>
      <c r="J58" s="37" t="str">
        <f>E23</f>
        <v>AHK Architekti a VOPS ProArch s.r.o.</v>
      </c>
      <c r="K58" s="41"/>
      <c r="L58" s="118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pans="1:47" s="2" customFormat="1" ht="15.2" customHeight="1">
      <c r="A59" s="39"/>
      <c r="B59" s="40"/>
      <c r="C59" s="33" t="s">
        <v>35</v>
      </c>
      <c r="D59" s="41"/>
      <c r="E59" s="41"/>
      <c r="F59" s="31" t="str">
        <f>IF(E20="","",E20)</f>
        <v>Vyplň údaj</v>
      </c>
      <c r="G59" s="41"/>
      <c r="H59" s="41"/>
      <c r="I59" s="33" t="s">
        <v>40</v>
      </c>
      <c r="J59" s="37" t="str">
        <f>E26</f>
        <v xml:space="preserve"> </v>
      </c>
      <c r="K59" s="41"/>
      <c r="L59" s="118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pans="1:47" s="2" customFormat="1" ht="10.35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18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pans="1:47" s="2" customFormat="1" ht="29.25" customHeight="1">
      <c r="A61" s="39"/>
      <c r="B61" s="40"/>
      <c r="C61" s="141" t="s">
        <v>129</v>
      </c>
      <c r="D61" s="142"/>
      <c r="E61" s="142"/>
      <c r="F61" s="142"/>
      <c r="G61" s="142"/>
      <c r="H61" s="142"/>
      <c r="I61" s="142"/>
      <c r="J61" s="143" t="s">
        <v>130</v>
      </c>
      <c r="K61" s="142"/>
      <c r="L61" s="118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pans="1:47" s="2" customFormat="1" ht="10.35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18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pans="1:47" s="2" customFormat="1" ht="22.9" customHeight="1">
      <c r="A63" s="39"/>
      <c r="B63" s="40"/>
      <c r="C63" s="144" t="s">
        <v>76</v>
      </c>
      <c r="D63" s="41"/>
      <c r="E63" s="41"/>
      <c r="F63" s="41"/>
      <c r="G63" s="41"/>
      <c r="H63" s="41"/>
      <c r="I63" s="41"/>
      <c r="J63" s="82">
        <f>J91</f>
        <v>0</v>
      </c>
      <c r="K63" s="41"/>
      <c r="L63" s="118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21" t="s">
        <v>131</v>
      </c>
    </row>
    <row r="64" spans="1:47" s="9" customFormat="1" ht="24.95" customHeight="1">
      <c r="B64" s="145"/>
      <c r="C64" s="146"/>
      <c r="D64" s="147" t="s">
        <v>282</v>
      </c>
      <c r="E64" s="148"/>
      <c r="F64" s="148"/>
      <c r="G64" s="148"/>
      <c r="H64" s="148"/>
      <c r="I64" s="148"/>
      <c r="J64" s="149">
        <f>J92</f>
        <v>0</v>
      </c>
      <c r="K64" s="146"/>
      <c r="L64" s="150"/>
    </row>
    <row r="65" spans="1:31" s="10" customFormat="1" ht="19.899999999999999" customHeight="1">
      <c r="B65" s="151"/>
      <c r="C65" s="102"/>
      <c r="D65" s="152" t="s">
        <v>283</v>
      </c>
      <c r="E65" s="153"/>
      <c r="F65" s="153"/>
      <c r="G65" s="153"/>
      <c r="H65" s="153"/>
      <c r="I65" s="153"/>
      <c r="J65" s="154">
        <f>J93</f>
        <v>0</v>
      </c>
      <c r="K65" s="102"/>
      <c r="L65" s="155"/>
    </row>
    <row r="66" spans="1:31" s="10" customFormat="1" ht="19.899999999999999" customHeight="1">
      <c r="B66" s="151"/>
      <c r="C66" s="102"/>
      <c r="D66" s="152" t="s">
        <v>284</v>
      </c>
      <c r="E66" s="153"/>
      <c r="F66" s="153"/>
      <c r="G66" s="153"/>
      <c r="H66" s="153"/>
      <c r="I66" s="153"/>
      <c r="J66" s="154">
        <f>J140</f>
        <v>0</v>
      </c>
      <c r="K66" s="102"/>
      <c r="L66" s="155"/>
    </row>
    <row r="67" spans="1:31" s="10" customFormat="1" ht="19.899999999999999" customHeight="1">
      <c r="B67" s="151"/>
      <c r="C67" s="102"/>
      <c r="D67" s="152" t="s">
        <v>286</v>
      </c>
      <c r="E67" s="153"/>
      <c r="F67" s="153"/>
      <c r="G67" s="153"/>
      <c r="H67" s="153"/>
      <c r="I67" s="153"/>
      <c r="J67" s="154">
        <f>J145</f>
        <v>0</v>
      </c>
      <c r="K67" s="102"/>
      <c r="L67" s="155"/>
    </row>
    <row r="68" spans="1:31" s="10" customFormat="1" ht="19.899999999999999" customHeight="1">
      <c r="B68" s="151"/>
      <c r="C68" s="102"/>
      <c r="D68" s="152" t="s">
        <v>3688</v>
      </c>
      <c r="E68" s="153"/>
      <c r="F68" s="153"/>
      <c r="G68" s="153"/>
      <c r="H68" s="153"/>
      <c r="I68" s="153"/>
      <c r="J68" s="154">
        <f>J150</f>
        <v>0</v>
      </c>
      <c r="K68" s="102"/>
      <c r="L68" s="155"/>
    </row>
    <row r="69" spans="1:31" s="10" customFormat="1" ht="19.899999999999999" customHeight="1">
      <c r="B69" s="151"/>
      <c r="C69" s="102"/>
      <c r="D69" s="152" t="s">
        <v>3869</v>
      </c>
      <c r="E69" s="153"/>
      <c r="F69" s="153"/>
      <c r="G69" s="153"/>
      <c r="H69" s="153"/>
      <c r="I69" s="153"/>
      <c r="J69" s="154">
        <f>J189</f>
        <v>0</v>
      </c>
      <c r="K69" s="102"/>
      <c r="L69" s="155"/>
    </row>
    <row r="70" spans="1:31" s="2" customFormat="1" ht="21.75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18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pans="1:31" s="2" customFormat="1" ht="6.95" customHeight="1">
      <c r="A71" s="39"/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118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5" spans="1:31" s="2" customFormat="1" ht="6.95" customHeight="1">
      <c r="A75" s="39"/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118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pans="1:31" s="2" customFormat="1" ht="24.95" customHeight="1">
      <c r="A76" s="39"/>
      <c r="B76" s="40"/>
      <c r="C76" s="27" t="s">
        <v>137</v>
      </c>
      <c r="D76" s="41"/>
      <c r="E76" s="41"/>
      <c r="F76" s="41"/>
      <c r="G76" s="41"/>
      <c r="H76" s="41"/>
      <c r="I76" s="41"/>
      <c r="J76" s="41"/>
      <c r="K76" s="41"/>
      <c r="L76" s="118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pans="1:31" s="2" customFormat="1" ht="6.95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18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pans="1:31" s="2" customFormat="1" ht="12" customHeight="1">
      <c r="A78" s="39"/>
      <c r="B78" s="40"/>
      <c r="C78" s="33" t="s">
        <v>16</v>
      </c>
      <c r="D78" s="41"/>
      <c r="E78" s="41"/>
      <c r="F78" s="41"/>
      <c r="G78" s="41"/>
      <c r="H78" s="41"/>
      <c r="I78" s="41"/>
      <c r="J78" s="41"/>
      <c r="K78" s="41"/>
      <c r="L78" s="118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pans="1:31" s="2" customFormat="1" ht="16.5" customHeight="1">
      <c r="A79" s="39"/>
      <c r="B79" s="40"/>
      <c r="C79" s="41"/>
      <c r="D79" s="41"/>
      <c r="E79" s="430" t="str">
        <f>E7</f>
        <v>Přestavba býv. trafostanice na dětskou skupinu</v>
      </c>
      <c r="F79" s="431"/>
      <c r="G79" s="431"/>
      <c r="H79" s="431"/>
      <c r="I79" s="41"/>
      <c r="J79" s="41"/>
      <c r="K79" s="41"/>
      <c r="L79" s="118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pans="1:31" s="1" customFormat="1" ht="12" customHeight="1">
      <c r="B80" s="25"/>
      <c r="C80" s="33" t="s">
        <v>126</v>
      </c>
      <c r="D80" s="26"/>
      <c r="E80" s="26"/>
      <c r="F80" s="26"/>
      <c r="G80" s="26"/>
      <c r="H80" s="26"/>
      <c r="I80" s="26"/>
      <c r="J80" s="26"/>
      <c r="K80" s="26"/>
      <c r="L80" s="24"/>
    </row>
    <row r="81" spans="1:65" s="2" customFormat="1" ht="16.5" customHeight="1">
      <c r="A81" s="39"/>
      <c r="B81" s="40"/>
      <c r="C81" s="41"/>
      <c r="D81" s="41"/>
      <c r="E81" s="430" t="s">
        <v>3217</v>
      </c>
      <c r="F81" s="432"/>
      <c r="G81" s="432"/>
      <c r="H81" s="432"/>
      <c r="I81" s="41"/>
      <c r="J81" s="41"/>
      <c r="K81" s="41"/>
      <c r="L81" s="118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pans="1:65" s="2" customFormat="1" ht="12" customHeight="1">
      <c r="A82" s="39"/>
      <c r="B82" s="40"/>
      <c r="C82" s="33" t="s">
        <v>3218</v>
      </c>
      <c r="D82" s="41"/>
      <c r="E82" s="41"/>
      <c r="F82" s="41"/>
      <c r="G82" s="41"/>
      <c r="H82" s="41"/>
      <c r="I82" s="41"/>
      <c r="J82" s="41"/>
      <c r="K82" s="41"/>
      <c r="L82" s="118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pans="1:65" s="2" customFormat="1" ht="16.5" customHeight="1">
      <c r="A83" s="39"/>
      <c r="B83" s="40"/>
      <c r="C83" s="41"/>
      <c r="D83" s="41"/>
      <c r="E83" s="384" t="str">
        <f>E11</f>
        <v>ZTI-PV - Přípojka vodovodu</v>
      </c>
      <c r="F83" s="432"/>
      <c r="G83" s="432"/>
      <c r="H83" s="432"/>
      <c r="I83" s="41"/>
      <c r="J83" s="41"/>
      <c r="K83" s="41"/>
      <c r="L83" s="118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pans="1:65" s="2" customFormat="1" ht="6.95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18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pans="1:65" s="2" customFormat="1" ht="12" customHeight="1">
      <c r="A85" s="39"/>
      <c r="B85" s="40"/>
      <c r="C85" s="33" t="s">
        <v>22</v>
      </c>
      <c r="D85" s="41"/>
      <c r="E85" s="41"/>
      <c r="F85" s="31" t="str">
        <f>F14</f>
        <v>Na Habrové, 152 00 Praha 5 - Hlubočepy</v>
      </c>
      <c r="G85" s="41"/>
      <c r="H85" s="41"/>
      <c r="I85" s="33" t="s">
        <v>24</v>
      </c>
      <c r="J85" s="64" t="str">
        <f>IF(J14="","",J14)</f>
        <v>4. 7. 2025</v>
      </c>
      <c r="K85" s="41"/>
      <c r="L85" s="118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pans="1:65" s="2" customFormat="1" ht="6.95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18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pans="1:65" s="2" customFormat="1" ht="25.7" customHeight="1">
      <c r="A87" s="39"/>
      <c r="B87" s="40"/>
      <c r="C87" s="33" t="s">
        <v>30</v>
      </c>
      <c r="D87" s="41"/>
      <c r="E87" s="41"/>
      <c r="F87" s="31" t="str">
        <f>E17</f>
        <v>MČ Praha 5, nám. 14. října, 150 22 Praha 5</v>
      </c>
      <c r="G87" s="41"/>
      <c r="H87" s="41"/>
      <c r="I87" s="33" t="s">
        <v>37</v>
      </c>
      <c r="J87" s="37" t="str">
        <f>E23</f>
        <v>AHK Architekti a VOPS ProArch s.r.o.</v>
      </c>
      <c r="K87" s="41"/>
      <c r="L87" s="118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pans="1:65" s="2" customFormat="1" ht="15.2" customHeight="1">
      <c r="A88" s="39"/>
      <c r="B88" s="40"/>
      <c r="C88" s="33" t="s">
        <v>35</v>
      </c>
      <c r="D88" s="41"/>
      <c r="E88" s="41"/>
      <c r="F88" s="31" t="str">
        <f>IF(E20="","",E20)</f>
        <v>Vyplň údaj</v>
      </c>
      <c r="G88" s="41"/>
      <c r="H88" s="41"/>
      <c r="I88" s="33" t="s">
        <v>40</v>
      </c>
      <c r="J88" s="37" t="str">
        <f>E26</f>
        <v xml:space="preserve"> </v>
      </c>
      <c r="K88" s="41"/>
      <c r="L88" s="118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pans="1:65" s="2" customFormat="1" ht="10.35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18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pans="1:65" s="11" customFormat="1" ht="29.25" customHeight="1">
      <c r="A90" s="156"/>
      <c r="B90" s="157"/>
      <c r="C90" s="158" t="s">
        <v>138</v>
      </c>
      <c r="D90" s="159" t="s">
        <v>63</v>
      </c>
      <c r="E90" s="159" t="s">
        <v>59</v>
      </c>
      <c r="F90" s="159" t="s">
        <v>60</v>
      </c>
      <c r="G90" s="159" t="s">
        <v>139</v>
      </c>
      <c r="H90" s="159" t="s">
        <v>140</v>
      </c>
      <c r="I90" s="159" t="s">
        <v>141</v>
      </c>
      <c r="J90" s="159" t="s">
        <v>130</v>
      </c>
      <c r="K90" s="160" t="s">
        <v>142</v>
      </c>
      <c r="L90" s="161"/>
      <c r="M90" s="73" t="s">
        <v>32</v>
      </c>
      <c r="N90" s="74" t="s">
        <v>48</v>
      </c>
      <c r="O90" s="74" t="s">
        <v>143</v>
      </c>
      <c r="P90" s="74" t="s">
        <v>144</v>
      </c>
      <c r="Q90" s="74" t="s">
        <v>145</v>
      </c>
      <c r="R90" s="74" t="s">
        <v>146</v>
      </c>
      <c r="S90" s="74" t="s">
        <v>147</v>
      </c>
      <c r="T90" s="75" t="s">
        <v>148</v>
      </c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</row>
    <row r="91" spans="1:65" s="2" customFormat="1" ht="22.9" customHeight="1">
      <c r="A91" s="39"/>
      <c r="B91" s="40"/>
      <c r="C91" s="80" t="s">
        <v>149</v>
      </c>
      <c r="D91" s="41"/>
      <c r="E91" s="41"/>
      <c r="F91" s="41"/>
      <c r="G91" s="41"/>
      <c r="H91" s="41"/>
      <c r="I91" s="41"/>
      <c r="J91" s="162">
        <f>BK91</f>
        <v>0</v>
      </c>
      <c r="K91" s="41"/>
      <c r="L91" s="44"/>
      <c r="M91" s="76"/>
      <c r="N91" s="163"/>
      <c r="O91" s="77"/>
      <c r="P91" s="164">
        <f>P92</f>
        <v>0</v>
      </c>
      <c r="Q91" s="77"/>
      <c r="R91" s="164">
        <f>R92</f>
        <v>3.8944953500000006</v>
      </c>
      <c r="S91" s="77"/>
      <c r="T91" s="165">
        <f>T92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21" t="s">
        <v>77</v>
      </c>
      <c r="AU91" s="21" t="s">
        <v>131</v>
      </c>
      <c r="BK91" s="166">
        <f>BK92</f>
        <v>0</v>
      </c>
    </row>
    <row r="92" spans="1:65" s="12" customFormat="1" ht="25.9" customHeight="1">
      <c r="B92" s="167"/>
      <c r="C92" s="168"/>
      <c r="D92" s="169" t="s">
        <v>77</v>
      </c>
      <c r="E92" s="170" t="s">
        <v>313</v>
      </c>
      <c r="F92" s="170" t="s">
        <v>314</v>
      </c>
      <c r="G92" s="168"/>
      <c r="H92" s="168"/>
      <c r="I92" s="171"/>
      <c r="J92" s="172">
        <f>BK92</f>
        <v>0</v>
      </c>
      <c r="K92" s="168"/>
      <c r="L92" s="173"/>
      <c r="M92" s="174"/>
      <c r="N92" s="175"/>
      <c r="O92" s="175"/>
      <c r="P92" s="176">
        <f>P93+P140+P145+P150+P189</f>
        <v>0</v>
      </c>
      <c r="Q92" s="175"/>
      <c r="R92" s="176">
        <f>R93+R140+R145+R150+R189</f>
        <v>3.8944953500000006</v>
      </c>
      <c r="S92" s="175"/>
      <c r="T92" s="177">
        <f>T93+T140+T145+T150+T189</f>
        <v>0</v>
      </c>
      <c r="AR92" s="178" t="s">
        <v>86</v>
      </c>
      <c r="AT92" s="179" t="s">
        <v>77</v>
      </c>
      <c r="AU92" s="179" t="s">
        <v>78</v>
      </c>
      <c r="AY92" s="178" t="s">
        <v>151</v>
      </c>
      <c r="BK92" s="180">
        <f>BK93+BK140+BK145+BK150+BK189</f>
        <v>0</v>
      </c>
    </row>
    <row r="93" spans="1:65" s="12" customFormat="1" ht="22.9" customHeight="1">
      <c r="B93" s="167"/>
      <c r="C93" s="168"/>
      <c r="D93" s="169" t="s">
        <v>77</v>
      </c>
      <c r="E93" s="181" t="s">
        <v>86</v>
      </c>
      <c r="F93" s="181" t="s">
        <v>315</v>
      </c>
      <c r="G93" s="168"/>
      <c r="H93" s="168"/>
      <c r="I93" s="171"/>
      <c r="J93" s="182">
        <f>BK93</f>
        <v>0</v>
      </c>
      <c r="K93" s="168"/>
      <c r="L93" s="173"/>
      <c r="M93" s="174"/>
      <c r="N93" s="175"/>
      <c r="O93" s="175"/>
      <c r="P93" s="176">
        <f>SUM(P94:P139)</f>
        <v>0</v>
      </c>
      <c r="Q93" s="175"/>
      <c r="R93" s="176">
        <f>SUM(R94:R139)</f>
        <v>1.1919900000000001</v>
      </c>
      <c r="S93" s="175"/>
      <c r="T93" s="177">
        <f>SUM(T94:T139)</f>
        <v>0</v>
      </c>
      <c r="AR93" s="178" t="s">
        <v>86</v>
      </c>
      <c r="AT93" s="179" t="s">
        <v>77</v>
      </c>
      <c r="AU93" s="179" t="s">
        <v>86</v>
      </c>
      <c r="AY93" s="178" t="s">
        <v>151</v>
      </c>
      <c r="BK93" s="180">
        <f>SUM(BK94:BK139)</f>
        <v>0</v>
      </c>
    </row>
    <row r="94" spans="1:65" s="2" customFormat="1" ht="49.15" customHeight="1">
      <c r="A94" s="39"/>
      <c r="B94" s="40"/>
      <c r="C94" s="183" t="s">
        <v>86</v>
      </c>
      <c r="D94" s="183" t="s">
        <v>154</v>
      </c>
      <c r="E94" s="184" t="s">
        <v>3689</v>
      </c>
      <c r="F94" s="185" t="s">
        <v>3690</v>
      </c>
      <c r="G94" s="186" t="s">
        <v>213</v>
      </c>
      <c r="H94" s="187">
        <v>4</v>
      </c>
      <c r="I94" s="188"/>
      <c r="J94" s="189">
        <f>ROUND(I94*H94,2)</f>
        <v>0</v>
      </c>
      <c r="K94" s="185" t="s">
        <v>158</v>
      </c>
      <c r="L94" s="44"/>
      <c r="M94" s="190" t="s">
        <v>32</v>
      </c>
      <c r="N94" s="191" t="s">
        <v>49</v>
      </c>
      <c r="O94" s="69"/>
      <c r="P94" s="192">
        <f>O94*H94</f>
        <v>0</v>
      </c>
      <c r="Q94" s="192">
        <v>3.6900000000000002E-2</v>
      </c>
      <c r="R94" s="192">
        <f>Q94*H94</f>
        <v>0.14760000000000001</v>
      </c>
      <c r="S94" s="192">
        <v>0</v>
      </c>
      <c r="T94" s="193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194" t="s">
        <v>159</v>
      </c>
      <c r="AT94" s="194" t="s">
        <v>154</v>
      </c>
      <c r="AU94" s="194" t="s">
        <v>88</v>
      </c>
      <c r="AY94" s="21" t="s">
        <v>151</v>
      </c>
      <c r="BE94" s="195">
        <f>IF(N94="základní",J94,0)</f>
        <v>0</v>
      </c>
      <c r="BF94" s="195">
        <f>IF(N94="snížená",J94,0)</f>
        <v>0</v>
      </c>
      <c r="BG94" s="195">
        <f>IF(N94="zákl. přenesená",J94,0)</f>
        <v>0</v>
      </c>
      <c r="BH94" s="195">
        <f>IF(N94="sníž. přenesená",J94,0)</f>
        <v>0</v>
      </c>
      <c r="BI94" s="195">
        <f>IF(N94="nulová",J94,0)</f>
        <v>0</v>
      </c>
      <c r="BJ94" s="21" t="s">
        <v>86</v>
      </c>
      <c r="BK94" s="195">
        <f>ROUND(I94*H94,2)</f>
        <v>0</v>
      </c>
      <c r="BL94" s="21" t="s">
        <v>159</v>
      </c>
      <c r="BM94" s="194" t="s">
        <v>88</v>
      </c>
    </row>
    <row r="95" spans="1:65" s="2" customFormat="1" ht="11.25">
      <c r="A95" s="39"/>
      <c r="B95" s="40"/>
      <c r="C95" s="41"/>
      <c r="D95" s="196" t="s">
        <v>161</v>
      </c>
      <c r="E95" s="41"/>
      <c r="F95" s="197" t="s">
        <v>3691</v>
      </c>
      <c r="G95" s="41"/>
      <c r="H95" s="41"/>
      <c r="I95" s="198"/>
      <c r="J95" s="41"/>
      <c r="K95" s="41"/>
      <c r="L95" s="44"/>
      <c r="M95" s="199"/>
      <c r="N95" s="200"/>
      <c r="O95" s="69"/>
      <c r="P95" s="69"/>
      <c r="Q95" s="69"/>
      <c r="R95" s="69"/>
      <c r="S95" s="69"/>
      <c r="T95" s="70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21" t="s">
        <v>161</v>
      </c>
      <c r="AU95" s="21" t="s">
        <v>88</v>
      </c>
    </row>
    <row r="96" spans="1:65" s="2" customFormat="1" ht="24.2" customHeight="1">
      <c r="A96" s="39"/>
      <c r="B96" s="40"/>
      <c r="C96" s="183" t="s">
        <v>88</v>
      </c>
      <c r="D96" s="183" t="s">
        <v>154</v>
      </c>
      <c r="E96" s="184" t="s">
        <v>3692</v>
      </c>
      <c r="F96" s="185" t="s">
        <v>3693</v>
      </c>
      <c r="G96" s="186" t="s">
        <v>213</v>
      </c>
      <c r="H96" s="187">
        <v>6</v>
      </c>
      <c r="I96" s="188"/>
      <c r="J96" s="189">
        <f>ROUND(I96*H96,2)</f>
        <v>0</v>
      </c>
      <c r="K96" s="185" t="s">
        <v>158</v>
      </c>
      <c r="L96" s="44"/>
      <c r="M96" s="190" t="s">
        <v>32</v>
      </c>
      <c r="N96" s="191" t="s">
        <v>49</v>
      </c>
      <c r="O96" s="69"/>
      <c r="P96" s="192">
        <f>O96*H96</f>
        <v>0</v>
      </c>
      <c r="Q96" s="192">
        <v>4.0999999999999999E-4</v>
      </c>
      <c r="R96" s="192">
        <f>Q96*H96</f>
        <v>2.4599999999999999E-3</v>
      </c>
      <c r="S96" s="192">
        <v>0</v>
      </c>
      <c r="T96" s="19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194" t="s">
        <v>159</v>
      </c>
      <c r="AT96" s="194" t="s">
        <v>154</v>
      </c>
      <c r="AU96" s="194" t="s">
        <v>88</v>
      </c>
      <c r="AY96" s="21" t="s">
        <v>151</v>
      </c>
      <c r="BE96" s="195">
        <f>IF(N96="základní",J96,0)</f>
        <v>0</v>
      </c>
      <c r="BF96" s="195">
        <f>IF(N96="snížená",J96,0)</f>
        <v>0</v>
      </c>
      <c r="BG96" s="195">
        <f>IF(N96="zákl. přenesená",J96,0)</f>
        <v>0</v>
      </c>
      <c r="BH96" s="195">
        <f>IF(N96="sníž. přenesená",J96,0)</f>
        <v>0</v>
      </c>
      <c r="BI96" s="195">
        <f>IF(N96="nulová",J96,0)</f>
        <v>0</v>
      </c>
      <c r="BJ96" s="21" t="s">
        <v>86</v>
      </c>
      <c r="BK96" s="195">
        <f>ROUND(I96*H96,2)</f>
        <v>0</v>
      </c>
      <c r="BL96" s="21" t="s">
        <v>159</v>
      </c>
      <c r="BM96" s="194" t="s">
        <v>159</v>
      </c>
    </row>
    <row r="97" spans="1:65" s="2" customFormat="1" ht="11.25">
      <c r="A97" s="39"/>
      <c r="B97" s="40"/>
      <c r="C97" s="41"/>
      <c r="D97" s="196" t="s">
        <v>161</v>
      </c>
      <c r="E97" s="41"/>
      <c r="F97" s="197" t="s">
        <v>3694</v>
      </c>
      <c r="G97" s="41"/>
      <c r="H97" s="41"/>
      <c r="I97" s="198"/>
      <c r="J97" s="41"/>
      <c r="K97" s="41"/>
      <c r="L97" s="44"/>
      <c r="M97" s="199"/>
      <c r="N97" s="200"/>
      <c r="O97" s="69"/>
      <c r="P97" s="69"/>
      <c r="Q97" s="69"/>
      <c r="R97" s="69"/>
      <c r="S97" s="69"/>
      <c r="T97" s="70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21" t="s">
        <v>161</v>
      </c>
      <c r="AU97" s="21" t="s">
        <v>88</v>
      </c>
    </row>
    <row r="98" spans="1:65" s="2" customFormat="1" ht="24.2" customHeight="1">
      <c r="A98" s="39"/>
      <c r="B98" s="40"/>
      <c r="C98" s="183" t="s">
        <v>170</v>
      </c>
      <c r="D98" s="183" t="s">
        <v>154</v>
      </c>
      <c r="E98" s="184" t="s">
        <v>3695</v>
      </c>
      <c r="F98" s="185" t="s">
        <v>3696</v>
      </c>
      <c r="G98" s="186" t="s">
        <v>213</v>
      </c>
      <c r="H98" s="187">
        <v>6</v>
      </c>
      <c r="I98" s="188"/>
      <c r="J98" s="189">
        <f>ROUND(I98*H98,2)</f>
        <v>0</v>
      </c>
      <c r="K98" s="185" t="s">
        <v>158</v>
      </c>
      <c r="L98" s="44"/>
      <c r="M98" s="190" t="s">
        <v>32</v>
      </c>
      <c r="N98" s="191" t="s">
        <v>49</v>
      </c>
      <c r="O98" s="69"/>
      <c r="P98" s="192">
        <f>O98*H98</f>
        <v>0</v>
      </c>
      <c r="Q98" s="192">
        <v>0</v>
      </c>
      <c r="R98" s="192">
        <f>Q98*H98</f>
        <v>0</v>
      </c>
      <c r="S98" s="192">
        <v>0</v>
      </c>
      <c r="T98" s="19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194" t="s">
        <v>159</v>
      </c>
      <c r="AT98" s="194" t="s">
        <v>154</v>
      </c>
      <c r="AU98" s="194" t="s">
        <v>88</v>
      </c>
      <c r="AY98" s="21" t="s">
        <v>151</v>
      </c>
      <c r="BE98" s="195">
        <f>IF(N98="základní",J98,0)</f>
        <v>0</v>
      </c>
      <c r="BF98" s="195">
        <f>IF(N98="snížená",J98,0)</f>
        <v>0</v>
      </c>
      <c r="BG98" s="195">
        <f>IF(N98="zákl. přenesená",J98,0)</f>
        <v>0</v>
      </c>
      <c r="BH98" s="195">
        <f>IF(N98="sníž. přenesená",J98,0)</f>
        <v>0</v>
      </c>
      <c r="BI98" s="195">
        <f>IF(N98="nulová",J98,0)</f>
        <v>0</v>
      </c>
      <c r="BJ98" s="21" t="s">
        <v>86</v>
      </c>
      <c r="BK98" s="195">
        <f>ROUND(I98*H98,2)</f>
        <v>0</v>
      </c>
      <c r="BL98" s="21" t="s">
        <v>159</v>
      </c>
      <c r="BM98" s="194" t="s">
        <v>188</v>
      </c>
    </row>
    <row r="99" spans="1:65" s="2" customFormat="1" ht="11.25">
      <c r="A99" s="39"/>
      <c r="B99" s="40"/>
      <c r="C99" s="41"/>
      <c r="D99" s="196" t="s">
        <v>161</v>
      </c>
      <c r="E99" s="41"/>
      <c r="F99" s="197" t="s">
        <v>3697</v>
      </c>
      <c r="G99" s="41"/>
      <c r="H99" s="41"/>
      <c r="I99" s="198"/>
      <c r="J99" s="41"/>
      <c r="K99" s="41"/>
      <c r="L99" s="44"/>
      <c r="M99" s="199"/>
      <c r="N99" s="200"/>
      <c r="O99" s="69"/>
      <c r="P99" s="69"/>
      <c r="Q99" s="69"/>
      <c r="R99" s="69"/>
      <c r="S99" s="69"/>
      <c r="T99" s="70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21" t="s">
        <v>161</v>
      </c>
      <c r="AU99" s="21" t="s">
        <v>88</v>
      </c>
    </row>
    <row r="100" spans="1:65" s="2" customFormat="1" ht="24.2" customHeight="1">
      <c r="A100" s="39"/>
      <c r="B100" s="40"/>
      <c r="C100" s="183" t="s">
        <v>159</v>
      </c>
      <c r="D100" s="183" t="s">
        <v>154</v>
      </c>
      <c r="E100" s="184" t="s">
        <v>3698</v>
      </c>
      <c r="F100" s="185" t="s">
        <v>3699</v>
      </c>
      <c r="G100" s="186" t="s">
        <v>253</v>
      </c>
      <c r="H100" s="187">
        <v>7.2</v>
      </c>
      <c r="I100" s="188"/>
      <c r="J100" s="189">
        <f>ROUND(I100*H100,2)</f>
        <v>0</v>
      </c>
      <c r="K100" s="185" t="s">
        <v>158</v>
      </c>
      <c r="L100" s="44"/>
      <c r="M100" s="190" t="s">
        <v>32</v>
      </c>
      <c r="N100" s="191" t="s">
        <v>49</v>
      </c>
      <c r="O100" s="69"/>
      <c r="P100" s="192">
        <f>O100*H100</f>
        <v>0</v>
      </c>
      <c r="Q100" s="192">
        <v>0</v>
      </c>
      <c r="R100" s="192">
        <f>Q100*H100</f>
        <v>0</v>
      </c>
      <c r="S100" s="192">
        <v>0</v>
      </c>
      <c r="T100" s="19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194" t="s">
        <v>159</v>
      </c>
      <c r="AT100" s="194" t="s">
        <v>154</v>
      </c>
      <c r="AU100" s="194" t="s">
        <v>88</v>
      </c>
      <c r="AY100" s="21" t="s">
        <v>151</v>
      </c>
      <c r="BE100" s="195">
        <f>IF(N100="základní",J100,0)</f>
        <v>0</v>
      </c>
      <c r="BF100" s="195">
        <f>IF(N100="snížená",J100,0)</f>
        <v>0</v>
      </c>
      <c r="BG100" s="195">
        <f>IF(N100="zákl. přenesená",J100,0)</f>
        <v>0</v>
      </c>
      <c r="BH100" s="195">
        <f>IF(N100="sníž. přenesená",J100,0)</f>
        <v>0</v>
      </c>
      <c r="BI100" s="195">
        <f>IF(N100="nulová",J100,0)</f>
        <v>0</v>
      </c>
      <c r="BJ100" s="21" t="s">
        <v>86</v>
      </c>
      <c r="BK100" s="195">
        <f>ROUND(I100*H100,2)</f>
        <v>0</v>
      </c>
      <c r="BL100" s="21" t="s">
        <v>159</v>
      </c>
      <c r="BM100" s="194" t="s">
        <v>202</v>
      </c>
    </row>
    <row r="101" spans="1:65" s="2" customFormat="1" ht="11.25">
      <c r="A101" s="39"/>
      <c r="B101" s="40"/>
      <c r="C101" s="41"/>
      <c r="D101" s="196" t="s">
        <v>161</v>
      </c>
      <c r="E101" s="41"/>
      <c r="F101" s="197" t="s">
        <v>3700</v>
      </c>
      <c r="G101" s="41"/>
      <c r="H101" s="41"/>
      <c r="I101" s="198"/>
      <c r="J101" s="41"/>
      <c r="K101" s="41"/>
      <c r="L101" s="44"/>
      <c r="M101" s="199"/>
      <c r="N101" s="200"/>
      <c r="O101" s="69"/>
      <c r="P101" s="69"/>
      <c r="Q101" s="69"/>
      <c r="R101" s="69"/>
      <c r="S101" s="69"/>
      <c r="T101" s="70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21" t="s">
        <v>161</v>
      </c>
      <c r="AU101" s="21" t="s">
        <v>88</v>
      </c>
    </row>
    <row r="102" spans="1:65" s="14" customFormat="1" ht="11.25">
      <c r="B102" s="218"/>
      <c r="C102" s="219"/>
      <c r="D102" s="201" t="s">
        <v>320</v>
      </c>
      <c r="E102" s="220" t="s">
        <v>32</v>
      </c>
      <c r="F102" s="221" t="s">
        <v>3870</v>
      </c>
      <c r="G102" s="219"/>
      <c r="H102" s="222">
        <v>7.2</v>
      </c>
      <c r="I102" s="223"/>
      <c r="J102" s="219"/>
      <c r="K102" s="219"/>
      <c r="L102" s="224"/>
      <c r="M102" s="225"/>
      <c r="N102" s="226"/>
      <c r="O102" s="226"/>
      <c r="P102" s="226"/>
      <c r="Q102" s="226"/>
      <c r="R102" s="226"/>
      <c r="S102" s="226"/>
      <c r="T102" s="227"/>
      <c r="AT102" s="228" t="s">
        <v>320</v>
      </c>
      <c r="AU102" s="228" t="s">
        <v>88</v>
      </c>
      <c r="AV102" s="14" t="s">
        <v>88</v>
      </c>
      <c r="AW102" s="14" t="s">
        <v>39</v>
      </c>
      <c r="AX102" s="14" t="s">
        <v>78</v>
      </c>
      <c r="AY102" s="228" t="s">
        <v>151</v>
      </c>
    </row>
    <row r="103" spans="1:65" s="15" customFormat="1" ht="11.25">
      <c r="B103" s="229"/>
      <c r="C103" s="230"/>
      <c r="D103" s="201" t="s">
        <v>320</v>
      </c>
      <c r="E103" s="231" t="s">
        <v>32</v>
      </c>
      <c r="F103" s="232" t="s">
        <v>323</v>
      </c>
      <c r="G103" s="230"/>
      <c r="H103" s="233">
        <v>7.2</v>
      </c>
      <c r="I103" s="234"/>
      <c r="J103" s="230"/>
      <c r="K103" s="230"/>
      <c r="L103" s="235"/>
      <c r="M103" s="236"/>
      <c r="N103" s="237"/>
      <c r="O103" s="237"/>
      <c r="P103" s="237"/>
      <c r="Q103" s="237"/>
      <c r="R103" s="237"/>
      <c r="S103" s="237"/>
      <c r="T103" s="238"/>
      <c r="AT103" s="239" t="s">
        <v>320</v>
      </c>
      <c r="AU103" s="239" t="s">
        <v>88</v>
      </c>
      <c r="AV103" s="15" t="s">
        <v>159</v>
      </c>
      <c r="AW103" s="15" t="s">
        <v>39</v>
      </c>
      <c r="AX103" s="15" t="s">
        <v>86</v>
      </c>
      <c r="AY103" s="239" t="s">
        <v>151</v>
      </c>
    </row>
    <row r="104" spans="1:65" s="2" customFormat="1" ht="24.2" customHeight="1">
      <c r="A104" s="39"/>
      <c r="B104" s="40"/>
      <c r="C104" s="183" t="s">
        <v>150</v>
      </c>
      <c r="D104" s="183" t="s">
        <v>154</v>
      </c>
      <c r="E104" s="184" t="s">
        <v>3780</v>
      </c>
      <c r="F104" s="185" t="s">
        <v>3781</v>
      </c>
      <c r="G104" s="186" t="s">
        <v>253</v>
      </c>
      <c r="H104" s="187">
        <v>4.5599999999999996</v>
      </c>
      <c r="I104" s="188"/>
      <c r="J104" s="189">
        <f>ROUND(I104*H104,2)</f>
        <v>0</v>
      </c>
      <c r="K104" s="185" t="s">
        <v>158</v>
      </c>
      <c r="L104" s="44"/>
      <c r="M104" s="190" t="s">
        <v>32</v>
      </c>
      <c r="N104" s="191" t="s">
        <v>49</v>
      </c>
      <c r="O104" s="69"/>
      <c r="P104" s="192">
        <f>O104*H104</f>
        <v>0</v>
      </c>
      <c r="Q104" s="192">
        <v>0</v>
      </c>
      <c r="R104" s="192">
        <f>Q104*H104</f>
        <v>0</v>
      </c>
      <c r="S104" s="192">
        <v>0</v>
      </c>
      <c r="T104" s="19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194" t="s">
        <v>159</v>
      </c>
      <c r="AT104" s="194" t="s">
        <v>154</v>
      </c>
      <c r="AU104" s="194" t="s">
        <v>88</v>
      </c>
      <c r="AY104" s="21" t="s">
        <v>151</v>
      </c>
      <c r="BE104" s="195">
        <f>IF(N104="základní",J104,0)</f>
        <v>0</v>
      </c>
      <c r="BF104" s="195">
        <f>IF(N104="snížená",J104,0)</f>
        <v>0</v>
      </c>
      <c r="BG104" s="195">
        <f>IF(N104="zákl. přenesená",J104,0)</f>
        <v>0</v>
      </c>
      <c r="BH104" s="195">
        <f>IF(N104="sníž. přenesená",J104,0)</f>
        <v>0</v>
      </c>
      <c r="BI104" s="195">
        <f>IF(N104="nulová",J104,0)</f>
        <v>0</v>
      </c>
      <c r="BJ104" s="21" t="s">
        <v>86</v>
      </c>
      <c r="BK104" s="195">
        <f>ROUND(I104*H104,2)</f>
        <v>0</v>
      </c>
      <c r="BL104" s="21" t="s">
        <v>159</v>
      </c>
      <c r="BM104" s="194" t="s">
        <v>370</v>
      </c>
    </row>
    <row r="105" spans="1:65" s="2" customFormat="1" ht="11.25">
      <c r="A105" s="39"/>
      <c r="B105" s="40"/>
      <c r="C105" s="41"/>
      <c r="D105" s="196" t="s">
        <v>161</v>
      </c>
      <c r="E105" s="41"/>
      <c r="F105" s="197" t="s">
        <v>3782</v>
      </c>
      <c r="G105" s="41"/>
      <c r="H105" s="41"/>
      <c r="I105" s="198"/>
      <c r="J105" s="41"/>
      <c r="K105" s="41"/>
      <c r="L105" s="44"/>
      <c r="M105" s="199"/>
      <c r="N105" s="200"/>
      <c r="O105" s="69"/>
      <c r="P105" s="69"/>
      <c r="Q105" s="69"/>
      <c r="R105" s="69"/>
      <c r="S105" s="69"/>
      <c r="T105" s="70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21" t="s">
        <v>161</v>
      </c>
      <c r="AU105" s="21" t="s">
        <v>88</v>
      </c>
    </row>
    <row r="106" spans="1:65" s="14" customFormat="1" ht="11.25">
      <c r="B106" s="218"/>
      <c r="C106" s="219"/>
      <c r="D106" s="201" t="s">
        <v>320</v>
      </c>
      <c r="E106" s="220" t="s">
        <v>32</v>
      </c>
      <c r="F106" s="221" t="s">
        <v>3871</v>
      </c>
      <c r="G106" s="219"/>
      <c r="H106" s="222">
        <v>4.5599999999999996</v>
      </c>
      <c r="I106" s="223"/>
      <c r="J106" s="219"/>
      <c r="K106" s="219"/>
      <c r="L106" s="224"/>
      <c r="M106" s="225"/>
      <c r="N106" s="226"/>
      <c r="O106" s="226"/>
      <c r="P106" s="226"/>
      <c r="Q106" s="226"/>
      <c r="R106" s="226"/>
      <c r="S106" s="226"/>
      <c r="T106" s="227"/>
      <c r="AT106" s="228" t="s">
        <v>320</v>
      </c>
      <c r="AU106" s="228" t="s">
        <v>88</v>
      </c>
      <c r="AV106" s="14" t="s">
        <v>88</v>
      </c>
      <c r="AW106" s="14" t="s">
        <v>39</v>
      </c>
      <c r="AX106" s="14" t="s">
        <v>78</v>
      </c>
      <c r="AY106" s="228" t="s">
        <v>151</v>
      </c>
    </row>
    <row r="107" spans="1:65" s="15" customFormat="1" ht="11.25">
      <c r="B107" s="229"/>
      <c r="C107" s="230"/>
      <c r="D107" s="201" t="s">
        <v>320</v>
      </c>
      <c r="E107" s="231" t="s">
        <v>32</v>
      </c>
      <c r="F107" s="232" t="s">
        <v>323</v>
      </c>
      <c r="G107" s="230"/>
      <c r="H107" s="233">
        <v>4.5599999999999996</v>
      </c>
      <c r="I107" s="234"/>
      <c r="J107" s="230"/>
      <c r="K107" s="230"/>
      <c r="L107" s="235"/>
      <c r="M107" s="236"/>
      <c r="N107" s="237"/>
      <c r="O107" s="237"/>
      <c r="P107" s="237"/>
      <c r="Q107" s="237"/>
      <c r="R107" s="237"/>
      <c r="S107" s="237"/>
      <c r="T107" s="238"/>
      <c r="AT107" s="239" t="s">
        <v>320</v>
      </c>
      <c r="AU107" s="239" t="s">
        <v>88</v>
      </c>
      <c r="AV107" s="15" t="s">
        <v>159</v>
      </c>
      <c r="AW107" s="15" t="s">
        <v>39</v>
      </c>
      <c r="AX107" s="15" t="s">
        <v>86</v>
      </c>
      <c r="AY107" s="239" t="s">
        <v>151</v>
      </c>
    </row>
    <row r="108" spans="1:65" s="2" customFormat="1" ht="24.2" customHeight="1">
      <c r="A108" s="39"/>
      <c r="B108" s="40"/>
      <c r="C108" s="183" t="s">
        <v>188</v>
      </c>
      <c r="D108" s="183" t="s">
        <v>154</v>
      </c>
      <c r="E108" s="184" t="s">
        <v>3706</v>
      </c>
      <c r="F108" s="185" t="s">
        <v>3707</v>
      </c>
      <c r="G108" s="186" t="s">
        <v>209</v>
      </c>
      <c r="H108" s="187">
        <v>25.8</v>
      </c>
      <c r="I108" s="188"/>
      <c r="J108" s="189">
        <f>ROUND(I108*H108,2)</f>
        <v>0</v>
      </c>
      <c r="K108" s="185" t="s">
        <v>158</v>
      </c>
      <c r="L108" s="44"/>
      <c r="M108" s="190" t="s">
        <v>32</v>
      </c>
      <c r="N108" s="191" t="s">
        <v>49</v>
      </c>
      <c r="O108" s="69"/>
      <c r="P108" s="192">
        <f>O108*H108</f>
        <v>0</v>
      </c>
      <c r="Q108" s="192">
        <v>8.4999999999999995E-4</v>
      </c>
      <c r="R108" s="192">
        <f>Q108*H108</f>
        <v>2.1929999999999998E-2</v>
      </c>
      <c r="S108" s="192">
        <v>0</v>
      </c>
      <c r="T108" s="19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94" t="s">
        <v>159</v>
      </c>
      <c r="AT108" s="194" t="s">
        <v>154</v>
      </c>
      <c r="AU108" s="194" t="s">
        <v>88</v>
      </c>
      <c r="AY108" s="21" t="s">
        <v>151</v>
      </c>
      <c r="BE108" s="195">
        <f>IF(N108="základní",J108,0)</f>
        <v>0</v>
      </c>
      <c r="BF108" s="195">
        <f>IF(N108="snížená",J108,0)</f>
        <v>0</v>
      </c>
      <c r="BG108" s="195">
        <f>IF(N108="zákl. přenesená",J108,0)</f>
        <v>0</v>
      </c>
      <c r="BH108" s="195">
        <f>IF(N108="sníž. přenesená",J108,0)</f>
        <v>0</v>
      </c>
      <c r="BI108" s="195">
        <f>IF(N108="nulová",J108,0)</f>
        <v>0</v>
      </c>
      <c r="BJ108" s="21" t="s">
        <v>86</v>
      </c>
      <c r="BK108" s="195">
        <f>ROUND(I108*H108,2)</f>
        <v>0</v>
      </c>
      <c r="BL108" s="21" t="s">
        <v>159</v>
      </c>
      <c r="BM108" s="194" t="s">
        <v>8</v>
      </c>
    </row>
    <row r="109" spans="1:65" s="2" customFormat="1" ht="11.25">
      <c r="A109" s="39"/>
      <c r="B109" s="40"/>
      <c r="C109" s="41"/>
      <c r="D109" s="196" t="s">
        <v>161</v>
      </c>
      <c r="E109" s="41"/>
      <c r="F109" s="197" t="s">
        <v>3708</v>
      </c>
      <c r="G109" s="41"/>
      <c r="H109" s="41"/>
      <c r="I109" s="198"/>
      <c r="J109" s="41"/>
      <c r="K109" s="41"/>
      <c r="L109" s="44"/>
      <c r="M109" s="199"/>
      <c r="N109" s="200"/>
      <c r="O109" s="69"/>
      <c r="P109" s="69"/>
      <c r="Q109" s="69"/>
      <c r="R109" s="69"/>
      <c r="S109" s="69"/>
      <c r="T109" s="70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1" t="s">
        <v>161</v>
      </c>
      <c r="AU109" s="21" t="s">
        <v>88</v>
      </c>
    </row>
    <row r="110" spans="1:65" s="14" customFormat="1" ht="11.25">
      <c r="B110" s="218"/>
      <c r="C110" s="219"/>
      <c r="D110" s="201" t="s">
        <v>320</v>
      </c>
      <c r="E110" s="220" t="s">
        <v>32</v>
      </c>
      <c r="F110" s="221" t="s">
        <v>3872</v>
      </c>
      <c r="G110" s="219"/>
      <c r="H110" s="222">
        <v>14.4</v>
      </c>
      <c r="I110" s="223"/>
      <c r="J110" s="219"/>
      <c r="K110" s="219"/>
      <c r="L110" s="224"/>
      <c r="M110" s="225"/>
      <c r="N110" s="226"/>
      <c r="O110" s="226"/>
      <c r="P110" s="226"/>
      <c r="Q110" s="226"/>
      <c r="R110" s="226"/>
      <c r="S110" s="226"/>
      <c r="T110" s="227"/>
      <c r="AT110" s="228" t="s">
        <v>320</v>
      </c>
      <c r="AU110" s="228" t="s">
        <v>88</v>
      </c>
      <c r="AV110" s="14" t="s">
        <v>88</v>
      </c>
      <c r="AW110" s="14" t="s">
        <v>39</v>
      </c>
      <c r="AX110" s="14" t="s">
        <v>78</v>
      </c>
      <c r="AY110" s="228" t="s">
        <v>151</v>
      </c>
    </row>
    <row r="111" spans="1:65" s="14" customFormat="1" ht="11.25">
      <c r="B111" s="218"/>
      <c r="C111" s="219"/>
      <c r="D111" s="201" t="s">
        <v>320</v>
      </c>
      <c r="E111" s="220" t="s">
        <v>32</v>
      </c>
      <c r="F111" s="221" t="s">
        <v>3873</v>
      </c>
      <c r="G111" s="219"/>
      <c r="H111" s="222">
        <v>11.4</v>
      </c>
      <c r="I111" s="223"/>
      <c r="J111" s="219"/>
      <c r="K111" s="219"/>
      <c r="L111" s="224"/>
      <c r="M111" s="225"/>
      <c r="N111" s="226"/>
      <c r="O111" s="226"/>
      <c r="P111" s="226"/>
      <c r="Q111" s="226"/>
      <c r="R111" s="226"/>
      <c r="S111" s="226"/>
      <c r="T111" s="227"/>
      <c r="AT111" s="228" t="s">
        <v>320</v>
      </c>
      <c r="AU111" s="228" t="s">
        <v>88</v>
      </c>
      <c r="AV111" s="14" t="s">
        <v>88</v>
      </c>
      <c r="AW111" s="14" t="s">
        <v>39</v>
      </c>
      <c r="AX111" s="14" t="s">
        <v>78</v>
      </c>
      <c r="AY111" s="228" t="s">
        <v>151</v>
      </c>
    </row>
    <row r="112" spans="1:65" s="15" customFormat="1" ht="11.25">
      <c r="B112" s="229"/>
      <c r="C112" s="230"/>
      <c r="D112" s="201" t="s">
        <v>320</v>
      </c>
      <c r="E112" s="231" t="s">
        <v>32</v>
      </c>
      <c r="F112" s="232" t="s">
        <v>323</v>
      </c>
      <c r="G112" s="230"/>
      <c r="H112" s="233">
        <v>25.8</v>
      </c>
      <c r="I112" s="234"/>
      <c r="J112" s="230"/>
      <c r="K112" s="230"/>
      <c r="L112" s="235"/>
      <c r="M112" s="236"/>
      <c r="N112" s="237"/>
      <c r="O112" s="237"/>
      <c r="P112" s="237"/>
      <c r="Q112" s="237"/>
      <c r="R112" s="237"/>
      <c r="S112" s="237"/>
      <c r="T112" s="238"/>
      <c r="AT112" s="239" t="s">
        <v>320</v>
      </c>
      <c r="AU112" s="239" t="s">
        <v>88</v>
      </c>
      <c r="AV112" s="15" t="s">
        <v>159</v>
      </c>
      <c r="AW112" s="15" t="s">
        <v>39</v>
      </c>
      <c r="AX112" s="15" t="s">
        <v>86</v>
      </c>
      <c r="AY112" s="239" t="s">
        <v>151</v>
      </c>
    </row>
    <row r="113" spans="1:65" s="2" customFormat="1" ht="24.2" customHeight="1">
      <c r="A113" s="39"/>
      <c r="B113" s="40"/>
      <c r="C113" s="183" t="s">
        <v>195</v>
      </c>
      <c r="D113" s="183" t="s">
        <v>154</v>
      </c>
      <c r="E113" s="184" t="s">
        <v>3710</v>
      </c>
      <c r="F113" s="185" t="s">
        <v>3711</v>
      </c>
      <c r="G113" s="186" t="s">
        <v>209</v>
      </c>
      <c r="H113" s="187">
        <v>25.8</v>
      </c>
      <c r="I113" s="188"/>
      <c r="J113" s="189">
        <f>ROUND(I113*H113,2)</f>
        <v>0</v>
      </c>
      <c r="K113" s="185" t="s">
        <v>158</v>
      </c>
      <c r="L113" s="44"/>
      <c r="M113" s="190" t="s">
        <v>32</v>
      </c>
      <c r="N113" s="191" t="s">
        <v>49</v>
      </c>
      <c r="O113" s="69"/>
      <c r="P113" s="192">
        <f>O113*H113</f>
        <v>0</v>
      </c>
      <c r="Q113" s="192">
        <v>0</v>
      </c>
      <c r="R113" s="192">
        <f>Q113*H113</f>
        <v>0</v>
      </c>
      <c r="S113" s="192">
        <v>0</v>
      </c>
      <c r="T113" s="19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194" t="s">
        <v>159</v>
      </c>
      <c r="AT113" s="194" t="s">
        <v>154</v>
      </c>
      <c r="AU113" s="194" t="s">
        <v>88</v>
      </c>
      <c r="AY113" s="21" t="s">
        <v>151</v>
      </c>
      <c r="BE113" s="195">
        <f>IF(N113="základní",J113,0)</f>
        <v>0</v>
      </c>
      <c r="BF113" s="195">
        <f>IF(N113="snížená",J113,0)</f>
        <v>0</v>
      </c>
      <c r="BG113" s="195">
        <f>IF(N113="zákl. přenesená",J113,0)</f>
        <v>0</v>
      </c>
      <c r="BH113" s="195">
        <f>IF(N113="sníž. přenesená",J113,0)</f>
        <v>0</v>
      </c>
      <c r="BI113" s="195">
        <f>IF(N113="nulová",J113,0)</f>
        <v>0</v>
      </c>
      <c r="BJ113" s="21" t="s">
        <v>86</v>
      </c>
      <c r="BK113" s="195">
        <f>ROUND(I113*H113,2)</f>
        <v>0</v>
      </c>
      <c r="BL113" s="21" t="s">
        <v>159</v>
      </c>
      <c r="BM113" s="194" t="s">
        <v>408</v>
      </c>
    </row>
    <row r="114" spans="1:65" s="2" customFormat="1" ht="11.25">
      <c r="A114" s="39"/>
      <c r="B114" s="40"/>
      <c r="C114" s="41"/>
      <c r="D114" s="196" t="s">
        <v>161</v>
      </c>
      <c r="E114" s="41"/>
      <c r="F114" s="197" t="s">
        <v>3712</v>
      </c>
      <c r="G114" s="41"/>
      <c r="H114" s="41"/>
      <c r="I114" s="198"/>
      <c r="J114" s="41"/>
      <c r="K114" s="41"/>
      <c r="L114" s="44"/>
      <c r="M114" s="199"/>
      <c r="N114" s="200"/>
      <c r="O114" s="69"/>
      <c r="P114" s="69"/>
      <c r="Q114" s="69"/>
      <c r="R114" s="69"/>
      <c r="S114" s="69"/>
      <c r="T114" s="70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21" t="s">
        <v>161</v>
      </c>
      <c r="AU114" s="21" t="s">
        <v>88</v>
      </c>
    </row>
    <row r="115" spans="1:65" s="2" customFormat="1" ht="37.9" customHeight="1">
      <c r="A115" s="39"/>
      <c r="B115" s="40"/>
      <c r="C115" s="183" t="s">
        <v>202</v>
      </c>
      <c r="D115" s="183" t="s">
        <v>154</v>
      </c>
      <c r="E115" s="184" t="s">
        <v>393</v>
      </c>
      <c r="F115" s="185" t="s">
        <v>394</v>
      </c>
      <c r="G115" s="186" t="s">
        <v>253</v>
      </c>
      <c r="H115" s="187">
        <v>3.34</v>
      </c>
      <c r="I115" s="188"/>
      <c r="J115" s="189">
        <f>ROUND(I115*H115,2)</f>
        <v>0</v>
      </c>
      <c r="K115" s="185" t="s">
        <v>158</v>
      </c>
      <c r="L115" s="44"/>
      <c r="M115" s="190" t="s">
        <v>32</v>
      </c>
      <c r="N115" s="191" t="s">
        <v>49</v>
      </c>
      <c r="O115" s="69"/>
      <c r="P115" s="192">
        <f>O115*H115</f>
        <v>0</v>
      </c>
      <c r="Q115" s="192">
        <v>0</v>
      </c>
      <c r="R115" s="192">
        <f>Q115*H115</f>
        <v>0</v>
      </c>
      <c r="S115" s="192">
        <v>0</v>
      </c>
      <c r="T115" s="19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194" t="s">
        <v>159</v>
      </c>
      <c r="AT115" s="194" t="s">
        <v>154</v>
      </c>
      <c r="AU115" s="194" t="s">
        <v>88</v>
      </c>
      <c r="AY115" s="21" t="s">
        <v>151</v>
      </c>
      <c r="BE115" s="195">
        <f>IF(N115="základní",J115,0)</f>
        <v>0</v>
      </c>
      <c r="BF115" s="195">
        <f>IF(N115="snížená",J115,0)</f>
        <v>0</v>
      </c>
      <c r="BG115" s="195">
        <f>IF(N115="zákl. přenesená",J115,0)</f>
        <v>0</v>
      </c>
      <c r="BH115" s="195">
        <f>IF(N115="sníž. přenesená",J115,0)</f>
        <v>0</v>
      </c>
      <c r="BI115" s="195">
        <f>IF(N115="nulová",J115,0)</f>
        <v>0</v>
      </c>
      <c r="BJ115" s="21" t="s">
        <v>86</v>
      </c>
      <c r="BK115" s="195">
        <f>ROUND(I115*H115,2)</f>
        <v>0</v>
      </c>
      <c r="BL115" s="21" t="s">
        <v>159</v>
      </c>
      <c r="BM115" s="194" t="s">
        <v>373</v>
      </c>
    </row>
    <row r="116" spans="1:65" s="2" customFormat="1" ht="11.25">
      <c r="A116" s="39"/>
      <c r="B116" s="40"/>
      <c r="C116" s="41"/>
      <c r="D116" s="196" t="s">
        <v>161</v>
      </c>
      <c r="E116" s="41"/>
      <c r="F116" s="197" t="s">
        <v>396</v>
      </c>
      <c r="G116" s="41"/>
      <c r="H116" s="41"/>
      <c r="I116" s="198"/>
      <c r="J116" s="41"/>
      <c r="K116" s="41"/>
      <c r="L116" s="44"/>
      <c r="M116" s="199"/>
      <c r="N116" s="200"/>
      <c r="O116" s="69"/>
      <c r="P116" s="69"/>
      <c r="Q116" s="69"/>
      <c r="R116" s="69"/>
      <c r="S116" s="69"/>
      <c r="T116" s="70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21" t="s">
        <v>161</v>
      </c>
      <c r="AU116" s="21" t="s">
        <v>88</v>
      </c>
    </row>
    <row r="117" spans="1:65" s="14" customFormat="1" ht="11.25">
      <c r="B117" s="218"/>
      <c r="C117" s="219"/>
      <c r="D117" s="201" t="s">
        <v>320</v>
      </c>
      <c r="E117" s="220" t="s">
        <v>32</v>
      </c>
      <c r="F117" s="221" t="s">
        <v>3874</v>
      </c>
      <c r="G117" s="219"/>
      <c r="H117" s="222">
        <v>3.34</v>
      </c>
      <c r="I117" s="223"/>
      <c r="J117" s="219"/>
      <c r="K117" s="219"/>
      <c r="L117" s="224"/>
      <c r="M117" s="225"/>
      <c r="N117" s="226"/>
      <c r="O117" s="226"/>
      <c r="P117" s="226"/>
      <c r="Q117" s="226"/>
      <c r="R117" s="226"/>
      <c r="S117" s="226"/>
      <c r="T117" s="227"/>
      <c r="AT117" s="228" t="s">
        <v>320</v>
      </c>
      <c r="AU117" s="228" t="s">
        <v>88</v>
      </c>
      <c r="AV117" s="14" t="s">
        <v>88</v>
      </c>
      <c r="AW117" s="14" t="s">
        <v>39</v>
      </c>
      <c r="AX117" s="14" t="s">
        <v>78</v>
      </c>
      <c r="AY117" s="228" t="s">
        <v>151</v>
      </c>
    </row>
    <row r="118" spans="1:65" s="15" customFormat="1" ht="11.25">
      <c r="B118" s="229"/>
      <c r="C118" s="230"/>
      <c r="D118" s="201" t="s">
        <v>320</v>
      </c>
      <c r="E118" s="231" t="s">
        <v>32</v>
      </c>
      <c r="F118" s="232" t="s">
        <v>323</v>
      </c>
      <c r="G118" s="230"/>
      <c r="H118" s="233">
        <v>3.34</v>
      </c>
      <c r="I118" s="234"/>
      <c r="J118" s="230"/>
      <c r="K118" s="230"/>
      <c r="L118" s="235"/>
      <c r="M118" s="236"/>
      <c r="N118" s="237"/>
      <c r="O118" s="237"/>
      <c r="P118" s="237"/>
      <c r="Q118" s="237"/>
      <c r="R118" s="237"/>
      <c r="S118" s="237"/>
      <c r="T118" s="238"/>
      <c r="AT118" s="239" t="s">
        <v>320</v>
      </c>
      <c r="AU118" s="239" t="s">
        <v>88</v>
      </c>
      <c r="AV118" s="15" t="s">
        <v>159</v>
      </c>
      <c r="AW118" s="15" t="s">
        <v>39</v>
      </c>
      <c r="AX118" s="15" t="s">
        <v>86</v>
      </c>
      <c r="AY118" s="239" t="s">
        <v>151</v>
      </c>
    </row>
    <row r="119" spans="1:65" s="2" customFormat="1" ht="37.9" customHeight="1">
      <c r="A119" s="39"/>
      <c r="B119" s="40"/>
      <c r="C119" s="183" t="s">
        <v>363</v>
      </c>
      <c r="D119" s="183" t="s">
        <v>154</v>
      </c>
      <c r="E119" s="184" t="s">
        <v>3714</v>
      </c>
      <c r="F119" s="185" t="s">
        <v>3715</v>
      </c>
      <c r="G119" s="186" t="s">
        <v>253</v>
      </c>
      <c r="H119" s="187">
        <v>33.4</v>
      </c>
      <c r="I119" s="188"/>
      <c r="J119" s="189">
        <f>ROUND(I119*H119,2)</f>
        <v>0</v>
      </c>
      <c r="K119" s="185" t="s">
        <v>158</v>
      </c>
      <c r="L119" s="44"/>
      <c r="M119" s="190" t="s">
        <v>32</v>
      </c>
      <c r="N119" s="191" t="s">
        <v>49</v>
      </c>
      <c r="O119" s="69"/>
      <c r="P119" s="192">
        <f>O119*H119</f>
        <v>0</v>
      </c>
      <c r="Q119" s="192">
        <v>0</v>
      </c>
      <c r="R119" s="192">
        <f>Q119*H119</f>
        <v>0</v>
      </c>
      <c r="S119" s="192">
        <v>0</v>
      </c>
      <c r="T119" s="193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194" t="s">
        <v>159</v>
      </c>
      <c r="AT119" s="194" t="s">
        <v>154</v>
      </c>
      <c r="AU119" s="194" t="s">
        <v>88</v>
      </c>
      <c r="AY119" s="21" t="s">
        <v>151</v>
      </c>
      <c r="BE119" s="195">
        <f>IF(N119="základní",J119,0)</f>
        <v>0</v>
      </c>
      <c r="BF119" s="195">
        <f>IF(N119="snížená",J119,0)</f>
        <v>0</v>
      </c>
      <c r="BG119" s="195">
        <f>IF(N119="zákl. přenesená",J119,0)</f>
        <v>0</v>
      </c>
      <c r="BH119" s="195">
        <f>IF(N119="sníž. přenesená",J119,0)</f>
        <v>0</v>
      </c>
      <c r="BI119" s="195">
        <f>IF(N119="nulová",J119,0)</f>
        <v>0</v>
      </c>
      <c r="BJ119" s="21" t="s">
        <v>86</v>
      </c>
      <c r="BK119" s="195">
        <f>ROUND(I119*H119,2)</f>
        <v>0</v>
      </c>
      <c r="BL119" s="21" t="s">
        <v>159</v>
      </c>
      <c r="BM119" s="194" t="s">
        <v>444</v>
      </c>
    </row>
    <row r="120" spans="1:65" s="2" customFormat="1" ht="11.25">
      <c r="A120" s="39"/>
      <c r="B120" s="40"/>
      <c r="C120" s="41"/>
      <c r="D120" s="196" t="s">
        <v>161</v>
      </c>
      <c r="E120" s="41"/>
      <c r="F120" s="197" t="s">
        <v>3716</v>
      </c>
      <c r="G120" s="41"/>
      <c r="H120" s="41"/>
      <c r="I120" s="198"/>
      <c r="J120" s="41"/>
      <c r="K120" s="41"/>
      <c r="L120" s="44"/>
      <c r="M120" s="199"/>
      <c r="N120" s="200"/>
      <c r="O120" s="69"/>
      <c r="P120" s="69"/>
      <c r="Q120" s="69"/>
      <c r="R120" s="69"/>
      <c r="S120" s="69"/>
      <c r="T120" s="70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21" t="s">
        <v>161</v>
      </c>
      <c r="AU120" s="21" t="s">
        <v>88</v>
      </c>
    </row>
    <row r="121" spans="1:65" s="14" customFormat="1" ht="11.25">
      <c r="B121" s="218"/>
      <c r="C121" s="219"/>
      <c r="D121" s="201" t="s">
        <v>320</v>
      </c>
      <c r="E121" s="220" t="s">
        <v>32</v>
      </c>
      <c r="F121" s="221" t="s">
        <v>3875</v>
      </c>
      <c r="G121" s="219"/>
      <c r="H121" s="222">
        <v>33.4</v>
      </c>
      <c r="I121" s="223"/>
      <c r="J121" s="219"/>
      <c r="K121" s="219"/>
      <c r="L121" s="224"/>
      <c r="M121" s="225"/>
      <c r="N121" s="226"/>
      <c r="O121" s="226"/>
      <c r="P121" s="226"/>
      <c r="Q121" s="226"/>
      <c r="R121" s="226"/>
      <c r="S121" s="226"/>
      <c r="T121" s="227"/>
      <c r="AT121" s="228" t="s">
        <v>320</v>
      </c>
      <c r="AU121" s="228" t="s">
        <v>88</v>
      </c>
      <c r="AV121" s="14" t="s">
        <v>88</v>
      </c>
      <c r="AW121" s="14" t="s">
        <v>39</v>
      </c>
      <c r="AX121" s="14" t="s">
        <v>78</v>
      </c>
      <c r="AY121" s="228" t="s">
        <v>151</v>
      </c>
    </row>
    <row r="122" spans="1:65" s="15" customFormat="1" ht="11.25">
      <c r="B122" s="229"/>
      <c r="C122" s="230"/>
      <c r="D122" s="201" t="s">
        <v>320</v>
      </c>
      <c r="E122" s="231" t="s">
        <v>32</v>
      </c>
      <c r="F122" s="232" t="s">
        <v>323</v>
      </c>
      <c r="G122" s="230"/>
      <c r="H122" s="233">
        <v>33.4</v>
      </c>
      <c r="I122" s="234"/>
      <c r="J122" s="230"/>
      <c r="K122" s="230"/>
      <c r="L122" s="235"/>
      <c r="M122" s="236"/>
      <c r="N122" s="237"/>
      <c r="O122" s="237"/>
      <c r="P122" s="237"/>
      <c r="Q122" s="237"/>
      <c r="R122" s="237"/>
      <c r="S122" s="237"/>
      <c r="T122" s="238"/>
      <c r="AT122" s="239" t="s">
        <v>320</v>
      </c>
      <c r="AU122" s="239" t="s">
        <v>88</v>
      </c>
      <c r="AV122" s="15" t="s">
        <v>159</v>
      </c>
      <c r="AW122" s="15" t="s">
        <v>39</v>
      </c>
      <c r="AX122" s="15" t="s">
        <v>86</v>
      </c>
      <c r="AY122" s="239" t="s">
        <v>151</v>
      </c>
    </row>
    <row r="123" spans="1:65" s="2" customFormat="1" ht="24.2" customHeight="1">
      <c r="A123" s="39"/>
      <c r="B123" s="40"/>
      <c r="C123" s="183" t="s">
        <v>370</v>
      </c>
      <c r="D123" s="183" t="s">
        <v>154</v>
      </c>
      <c r="E123" s="184" t="s">
        <v>3718</v>
      </c>
      <c r="F123" s="185" t="s">
        <v>3719</v>
      </c>
      <c r="G123" s="186" t="s">
        <v>428</v>
      </c>
      <c r="H123" s="187">
        <v>5.6779999999999999</v>
      </c>
      <c r="I123" s="188"/>
      <c r="J123" s="189">
        <f>ROUND(I123*H123,2)</f>
        <v>0</v>
      </c>
      <c r="K123" s="185" t="s">
        <v>158</v>
      </c>
      <c r="L123" s="44"/>
      <c r="M123" s="190" t="s">
        <v>32</v>
      </c>
      <c r="N123" s="191" t="s">
        <v>49</v>
      </c>
      <c r="O123" s="69"/>
      <c r="P123" s="192">
        <f>O123*H123</f>
        <v>0</v>
      </c>
      <c r="Q123" s="192">
        <v>0</v>
      </c>
      <c r="R123" s="192">
        <f>Q123*H123</f>
        <v>0</v>
      </c>
      <c r="S123" s="192">
        <v>0</v>
      </c>
      <c r="T123" s="193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194" t="s">
        <v>159</v>
      </c>
      <c r="AT123" s="194" t="s">
        <v>154</v>
      </c>
      <c r="AU123" s="194" t="s">
        <v>88</v>
      </c>
      <c r="AY123" s="21" t="s">
        <v>151</v>
      </c>
      <c r="BE123" s="195">
        <f>IF(N123="základní",J123,0)</f>
        <v>0</v>
      </c>
      <c r="BF123" s="195">
        <f>IF(N123="snížená",J123,0)</f>
        <v>0</v>
      </c>
      <c r="BG123" s="195">
        <f>IF(N123="zákl. přenesená",J123,0)</f>
        <v>0</v>
      </c>
      <c r="BH123" s="195">
        <f>IF(N123="sníž. přenesená",J123,0)</f>
        <v>0</v>
      </c>
      <c r="BI123" s="195">
        <f>IF(N123="nulová",J123,0)</f>
        <v>0</v>
      </c>
      <c r="BJ123" s="21" t="s">
        <v>86</v>
      </c>
      <c r="BK123" s="195">
        <f>ROUND(I123*H123,2)</f>
        <v>0</v>
      </c>
      <c r="BL123" s="21" t="s">
        <v>159</v>
      </c>
      <c r="BM123" s="194" t="s">
        <v>459</v>
      </c>
    </row>
    <row r="124" spans="1:65" s="2" customFormat="1" ht="11.25">
      <c r="A124" s="39"/>
      <c r="B124" s="40"/>
      <c r="C124" s="41"/>
      <c r="D124" s="196" t="s">
        <v>161</v>
      </c>
      <c r="E124" s="41"/>
      <c r="F124" s="197" t="s">
        <v>3720</v>
      </c>
      <c r="G124" s="41"/>
      <c r="H124" s="41"/>
      <c r="I124" s="198"/>
      <c r="J124" s="41"/>
      <c r="K124" s="41"/>
      <c r="L124" s="44"/>
      <c r="M124" s="199"/>
      <c r="N124" s="200"/>
      <c r="O124" s="69"/>
      <c r="P124" s="69"/>
      <c r="Q124" s="69"/>
      <c r="R124" s="69"/>
      <c r="S124" s="69"/>
      <c r="T124" s="70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21" t="s">
        <v>161</v>
      </c>
      <c r="AU124" s="21" t="s">
        <v>88</v>
      </c>
    </row>
    <row r="125" spans="1:65" s="14" customFormat="1" ht="11.25">
      <c r="B125" s="218"/>
      <c r="C125" s="219"/>
      <c r="D125" s="201" t="s">
        <v>320</v>
      </c>
      <c r="E125" s="220" t="s">
        <v>32</v>
      </c>
      <c r="F125" s="221" t="s">
        <v>3876</v>
      </c>
      <c r="G125" s="219"/>
      <c r="H125" s="222">
        <v>5.6779999999999999</v>
      </c>
      <c r="I125" s="223"/>
      <c r="J125" s="219"/>
      <c r="K125" s="219"/>
      <c r="L125" s="224"/>
      <c r="M125" s="225"/>
      <c r="N125" s="226"/>
      <c r="O125" s="226"/>
      <c r="P125" s="226"/>
      <c r="Q125" s="226"/>
      <c r="R125" s="226"/>
      <c r="S125" s="226"/>
      <c r="T125" s="227"/>
      <c r="AT125" s="228" t="s">
        <v>320</v>
      </c>
      <c r="AU125" s="228" t="s">
        <v>88</v>
      </c>
      <c r="AV125" s="14" t="s">
        <v>88</v>
      </c>
      <c r="AW125" s="14" t="s">
        <v>39</v>
      </c>
      <c r="AX125" s="14" t="s">
        <v>78</v>
      </c>
      <c r="AY125" s="228" t="s">
        <v>151</v>
      </c>
    </row>
    <row r="126" spans="1:65" s="15" customFormat="1" ht="11.25">
      <c r="B126" s="229"/>
      <c r="C126" s="230"/>
      <c r="D126" s="201" t="s">
        <v>320</v>
      </c>
      <c r="E126" s="231" t="s">
        <v>32</v>
      </c>
      <c r="F126" s="232" t="s">
        <v>323</v>
      </c>
      <c r="G126" s="230"/>
      <c r="H126" s="233">
        <v>5.6779999999999999</v>
      </c>
      <c r="I126" s="234"/>
      <c r="J126" s="230"/>
      <c r="K126" s="230"/>
      <c r="L126" s="235"/>
      <c r="M126" s="236"/>
      <c r="N126" s="237"/>
      <c r="O126" s="237"/>
      <c r="P126" s="237"/>
      <c r="Q126" s="237"/>
      <c r="R126" s="237"/>
      <c r="S126" s="237"/>
      <c r="T126" s="238"/>
      <c r="AT126" s="239" t="s">
        <v>320</v>
      </c>
      <c r="AU126" s="239" t="s">
        <v>88</v>
      </c>
      <c r="AV126" s="15" t="s">
        <v>159</v>
      </c>
      <c r="AW126" s="15" t="s">
        <v>39</v>
      </c>
      <c r="AX126" s="15" t="s">
        <v>86</v>
      </c>
      <c r="AY126" s="239" t="s">
        <v>151</v>
      </c>
    </row>
    <row r="127" spans="1:65" s="2" customFormat="1" ht="24.2" customHeight="1">
      <c r="A127" s="39"/>
      <c r="B127" s="40"/>
      <c r="C127" s="183" t="s">
        <v>377</v>
      </c>
      <c r="D127" s="183" t="s">
        <v>154</v>
      </c>
      <c r="E127" s="184" t="s">
        <v>434</v>
      </c>
      <c r="F127" s="185" t="s">
        <v>435</v>
      </c>
      <c r="G127" s="186" t="s">
        <v>253</v>
      </c>
      <c r="H127" s="187">
        <v>8.42</v>
      </c>
      <c r="I127" s="188"/>
      <c r="J127" s="189">
        <f>ROUND(I127*H127,2)</f>
        <v>0</v>
      </c>
      <c r="K127" s="185" t="s">
        <v>158</v>
      </c>
      <c r="L127" s="44"/>
      <c r="M127" s="190" t="s">
        <v>32</v>
      </c>
      <c r="N127" s="191" t="s">
        <v>49</v>
      </c>
      <c r="O127" s="69"/>
      <c r="P127" s="192">
        <f>O127*H127</f>
        <v>0</v>
      </c>
      <c r="Q127" s="192">
        <v>0</v>
      </c>
      <c r="R127" s="192">
        <f>Q127*H127</f>
        <v>0</v>
      </c>
      <c r="S127" s="192">
        <v>0</v>
      </c>
      <c r="T127" s="19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194" t="s">
        <v>159</v>
      </c>
      <c r="AT127" s="194" t="s">
        <v>154</v>
      </c>
      <c r="AU127" s="194" t="s">
        <v>88</v>
      </c>
      <c r="AY127" s="21" t="s">
        <v>151</v>
      </c>
      <c r="BE127" s="195">
        <f>IF(N127="základní",J127,0)</f>
        <v>0</v>
      </c>
      <c r="BF127" s="195">
        <f>IF(N127="snížená",J127,0)</f>
        <v>0</v>
      </c>
      <c r="BG127" s="195">
        <f>IF(N127="zákl. přenesená",J127,0)</f>
        <v>0</v>
      </c>
      <c r="BH127" s="195">
        <f>IF(N127="sníž. přenesená",J127,0)</f>
        <v>0</v>
      </c>
      <c r="BI127" s="195">
        <f>IF(N127="nulová",J127,0)</f>
        <v>0</v>
      </c>
      <c r="BJ127" s="21" t="s">
        <v>86</v>
      </c>
      <c r="BK127" s="195">
        <f>ROUND(I127*H127,2)</f>
        <v>0</v>
      </c>
      <c r="BL127" s="21" t="s">
        <v>159</v>
      </c>
      <c r="BM127" s="194" t="s">
        <v>469</v>
      </c>
    </row>
    <row r="128" spans="1:65" s="2" customFormat="1" ht="11.25">
      <c r="A128" s="39"/>
      <c r="B128" s="40"/>
      <c r="C128" s="41"/>
      <c r="D128" s="196" t="s">
        <v>161</v>
      </c>
      <c r="E128" s="41"/>
      <c r="F128" s="197" t="s">
        <v>437</v>
      </c>
      <c r="G128" s="41"/>
      <c r="H128" s="41"/>
      <c r="I128" s="198"/>
      <c r="J128" s="41"/>
      <c r="K128" s="41"/>
      <c r="L128" s="44"/>
      <c r="M128" s="199"/>
      <c r="N128" s="200"/>
      <c r="O128" s="69"/>
      <c r="P128" s="69"/>
      <c r="Q128" s="69"/>
      <c r="R128" s="69"/>
      <c r="S128" s="69"/>
      <c r="T128" s="70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21" t="s">
        <v>161</v>
      </c>
      <c r="AU128" s="21" t="s">
        <v>88</v>
      </c>
    </row>
    <row r="129" spans="1:65" s="14" customFormat="1" ht="11.25">
      <c r="B129" s="218"/>
      <c r="C129" s="219"/>
      <c r="D129" s="201" t="s">
        <v>320</v>
      </c>
      <c r="E129" s="220" t="s">
        <v>32</v>
      </c>
      <c r="F129" s="221" t="s">
        <v>3877</v>
      </c>
      <c r="G129" s="219"/>
      <c r="H129" s="222">
        <v>11.76</v>
      </c>
      <c r="I129" s="223"/>
      <c r="J129" s="219"/>
      <c r="K129" s="219"/>
      <c r="L129" s="224"/>
      <c r="M129" s="225"/>
      <c r="N129" s="226"/>
      <c r="O129" s="226"/>
      <c r="P129" s="226"/>
      <c r="Q129" s="226"/>
      <c r="R129" s="226"/>
      <c r="S129" s="226"/>
      <c r="T129" s="227"/>
      <c r="AT129" s="228" t="s">
        <v>320</v>
      </c>
      <c r="AU129" s="228" t="s">
        <v>88</v>
      </c>
      <c r="AV129" s="14" t="s">
        <v>88</v>
      </c>
      <c r="AW129" s="14" t="s">
        <v>39</v>
      </c>
      <c r="AX129" s="14" t="s">
        <v>78</v>
      </c>
      <c r="AY129" s="228" t="s">
        <v>151</v>
      </c>
    </row>
    <row r="130" spans="1:65" s="14" customFormat="1" ht="11.25">
      <c r="B130" s="218"/>
      <c r="C130" s="219"/>
      <c r="D130" s="201" t="s">
        <v>320</v>
      </c>
      <c r="E130" s="220" t="s">
        <v>32</v>
      </c>
      <c r="F130" s="221" t="s">
        <v>3878</v>
      </c>
      <c r="G130" s="219"/>
      <c r="H130" s="222">
        <v>-1.34</v>
      </c>
      <c r="I130" s="223"/>
      <c r="J130" s="219"/>
      <c r="K130" s="219"/>
      <c r="L130" s="224"/>
      <c r="M130" s="225"/>
      <c r="N130" s="226"/>
      <c r="O130" s="226"/>
      <c r="P130" s="226"/>
      <c r="Q130" s="226"/>
      <c r="R130" s="226"/>
      <c r="S130" s="226"/>
      <c r="T130" s="227"/>
      <c r="AT130" s="228" t="s">
        <v>320</v>
      </c>
      <c r="AU130" s="228" t="s">
        <v>88</v>
      </c>
      <c r="AV130" s="14" t="s">
        <v>88</v>
      </c>
      <c r="AW130" s="14" t="s">
        <v>39</v>
      </c>
      <c r="AX130" s="14" t="s">
        <v>78</v>
      </c>
      <c r="AY130" s="228" t="s">
        <v>151</v>
      </c>
    </row>
    <row r="131" spans="1:65" s="14" customFormat="1" ht="11.25">
      <c r="B131" s="218"/>
      <c r="C131" s="219"/>
      <c r="D131" s="201" t="s">
        <v>320</v>
      </c>
      <c r="E131" s="220" t="s">
        <v>32</v>
      </c>
      <c r="F131" s="221" t="s">
        <v>3879</v>
      </c>
      <c r="G131" s="219"/>
      <c r="H131" s="222">
        <v>-2</v>
      </c>
      <c r="I131" s="223"/>
      <c r="J131" s="219"/>
      <c r="K131" s="219"/>
      <c r="L131" s="224"/>
      <c r="M131" s="225"/>
      <c r="N131" s="226"/>
      <c r="O131" s="226"/>
      <c r="P131" s="226"/>
      <c r="Q131" s="226"/>
      <c r="R131" s="226"/>
      <c r="S131" s="226"/>
      <c r="T131" s="227"/>
      <c r="AT131" s="228" t="s">
        <v>320</v>
      </c>
      <c r="AU131" s="228" t="s">
        <v>88</v>
      </c>
      <c r="AV131" s="14" t="s">
        <v>88</v>
      </c>
      <c r="AW131" s="14" t="s">
        <v>39</v>
      </c>
      <c r="AX131" s="14" t="s">
        <v>78</v>
      </c>
      <c r="AY131" s="228" t="s">
        <v>151</v>
      </c>
    </row>
    <row r="132" spans="1:65" s="15" customFormat="1" ht="11.25">
      <c r="B132" s="229"/>
      <c r="C132" s="230"/>
      <c r="D132" s="201" t="s">
        <v>320</v>
      </c>
      <c r="E132" s="231" t="s">
        <v>32</v>
      </c>
      <c r="F132" s="232" t="s">
        <v>323</v>
      </c>
      <c r="G132" s="230"/>
      <c r="H132" s="233">
        <v>8.42</v>
      </c>
      <c r="I132" s="234"/>
      <c r="J132" s="230"/>
      <c r="K132" s="230"/>
      <c r="L132" s="235"/>
      <c r="M132" s="236"/>
      <c r="N132" s="237"/>
      <c r="O132" s="237"/>
      <c r="P132" s="237"/>
      <c r="Q132" s="237"/>
      <c r="R132" s="237"/>
      <c r="S132" s="237"/>
      <c r="T132" s="238"/>
      <c r="AT132" s="239" t="s">
        <v>320</v>
      </c>
      <c r="AU132" s="239" t="s">
        <v>88</v>
      </c>
      <c r="AV132" s="15" t="s">
        <v>159</v>
      </c>
      <c r="AW132" s="15" t="s">
        <v>39</v>
      </c>
      <c r="AX132" s="15" t="s">
        <v>86</v>
      </c>
      <c r="AY132" s="239" t="s">
        <v>151</v>
      </c>
    </row>
    <row r="133" spans="1:65" s="2" customFormat="1" ht="37.9" customHeight="1">
      <c r="A133" s="39"/>
      <c r="B133" s="40"/>
      <c r="C133" s="183" t="s">
        <v>8</v>
      </c>
      <c r="D133" s="183" t="s">
        <v>154</v>
      </c>
      <c r="E133" s="184" t="s">
        <v>3725</v>
      </c>
      <c r="F133" s="185" t="s">
        <v>3726</v>
      </c>
      <c r="G133" s="186" t="s">
        <v>253</v>
      </c>
      <c r="H133" s="187">
        <v>0.6</v>
      </c>
      <c r="I133" s="188"/>
      <c r="J133" s="189">
        <f>ROUND(I133*H133,2)</f>
        <v>0</v>
      </c>
      <c r="K133" s="185" t="s">
        <v>158</v>
      </c>
      <c r="L133" s="44"/>
      <c r="M133" s="190" t="s">
        <v>32</v>
      </c>
      <c r="N133" s="191" t="s">
        <v>49</v>
      </c>
      <c r="O133" s="69"/>
      <c r="P133" s="192">
        <f>O133*H133</f>
        <v>0</v>
      </c>
      <c r="Q133" s="192">
        <v>0</v>
      </c>
      <c r="R133" s="192">
        <f>Q133*H133</f>
        <v>0</v>
      </c>
      <c r="S133" s="192">
        <v>0</v>
      </c>
      <c r="T133" s="193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194" t="s">
        <v>159</v>
      </c>
      <c r="AT133" s="194" t="s">
        <v>154</v>
      </c>
      <c r="AU133" s="194" t="s">
        <v>88</v>
      </c>
      <c r="AY133" s="21" t="s">
        <v>151</v>
      </c>
      <c r="BE133" s="195">
        <f>IF(N133="základní",J133,0)</f>
        <v>0</v>
      </c>
      <c r="BF133" s="195">
        <f>IF(N133="snížená",J133,0)</f>
        <v>0</v>
      </c>
      <c r="BG133" s="195">
        <f>IF(N133="zákl. přenesená",J133,0)</f>
        <v>0</v>
      </c>
      <c r="BH133" s="195">
        <f>IF(N133="sníž. přenesená",J133,0)</f>
        <v>0</v>
      </c>
      <c r="BI133" s="195">
        <f>IF(N133="nulová",J133,0)</f>
        <v>0</v>
      </c>
      <c r="BJ133" s="21" t="s">
        <v>86</v>
      </c>
      <c r="BK133" s="195">
        <f>ROUND(I133*H133,2)</f>
        <v>0</v>
      </c>
      <c r="BL133" s="21" t="s">
        <v>159</v>
      </c>
      <c r="BM133" s="194" t="s">
        <v>483</v>
      </c>
    </row>
    <row r="134" spans="1:65" s="2" customFormat="1" ht="11.25">
      <c r="A134" s="39"/>
      <c r="B134" s="40"/>
      <c r="C134" s="41"/>
      <c r="D134" s="196" t="s">
        <v>161</v>
      </c>
      <c r="E134" s="41"/>
      <c r="F134" s="197" t="s">
        <v>3727</v>
      </c>
      <c r="G134" s="41"/>
      <c r="H134" s="41"/>
      <c r="I134" s="198"/>
      <c r="J134" s="41"/>
      <c r="K134" s="41"/>
      <c r="L134" s="44"/>
      <c r="M134" s="199"/>
      <c r="N134" s="200"/>
      <c r="O134" s="69"/>
      <c r="P134" s="69"/>
      <c r="Q134" s="69"/>
      <c r="R134" s="69"/>
      <c r="S134" s="69"/>
      <c r="T134" s="70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21" t="s">
        <v>161</v>
      </c>
      <c r="AU134" s="21" t="s">
        <v>88</v>
      </c>
    </row>
    <row r="135" spans="1:65" s="14" customFormat="1" ht="11.25">
      <c r="B135" s="218"/>
      <c r="C135" s="219"/>
      <c r="D135" s="201" t="s">
        <v>320</v>
      </c>
      <c r="E135" s="220" t="s">
        <v>32</v>
      </c>
      <c r="F135" s="221" t="s">
        <v>3880</v>
      </c>
      <c r="G135" s="219"/>
      <c r="H135" s="222">
        <v>0.6</v>
      </c>
      <c r="I135" s="223"/>
      <c r="J135" s="219"/>
      <c r="K135" s="219"/>
      <c r="L135" s="224"/>
      <c r="M135" s="225"/>
      <c r="N135" s="226"/>
      <c r="O135" s="226"/>
      <c r="P135" s="226"/>
      <c r="Q135" s="226"/>
      <c r="R135" s="226"/>
      <c r="S135" s="226"/>
      <c r="T135" s="227"/>
      <c r="AT135" s="228" t="s">
        <v>320</v>
      </c>
      <c r="AU135" s="228" t="s">
        <v>88</v>
      </c>
      <c r="AV135" s="14" t="s">
        <v>88</v>
      </c>
      <c r="AW135" s="14" t="s">
        <v>39</v>
      </c>
      <c r="AX135" s="14" t="s">
        <v>78</v>
      </c>
      <c r="AY135" s="228" t="s">
        <v>151</v>
      </c>
    </row>
    <row r="136" spans="1:65" s="15" customFormat="1" ht="11.25">
      <c r="B136" s="229"/>
      <c r="C136" s="230"/>
      <c r="D136" s="201" t="s">
        <v>320</v>
      </c>
      <c r="E136" s="231" t="s">
        <v>32</v>
      </c>
      <c r="F136" s="232" t="s">
        <v>323</v>
      </c>
      <c r="G136" s="230"/>
      <c r="H136" s="233">
        <v>0.6</v>
      </c>
      <c r="I136" s="234"/>
      <c r="J136" s="230"/>
      <c r="K136" s="230"/>
      <c r="L136" s="235"/>
      <c r="M136" s="236"/>
      <c r="N136" s="237"/>
      <c r="O136" s="237"/>
      <c r="P136" s="237"/>
      <c r="Q136" s="237"/>
      <c r="R136" s="237"/>
      <c r="S136" s="237"/>
      <c r="T136" s="238"/>
      <c r="AT136" s="239" t="s">
        <v>320</v>
      </c>
      <c r="AU136" s="239" t="s">
        <v>88</v>
      </c>
      <c r="AV136" s="15" t="s">
        <v>159</v>
      </c>
      <c r="AW136" s="15" t="s">
        <v>39</v>
      </c>
      <c r="AX136" s="15" t="s">
        <v>86</v>
      </c>
      <c r="AY136" s="239" t="s">
        <v>151</v>
      </c>
    </row>
    <row r="137" spans="1:65" s="2" customFormat="1" ht="16.5" customHeight="1">
      <c r="A137" s="39"/>
      <c r="B137" s="40"/>
      <c r="C137" s="251" t="s">
        <v>401</v>
      </c>
      <c r="D137" s="251" t="s">
        <v>445</v>
      </c>
      <c r="E137" s="252" t="s">
        <v>3729</v>
      </c>
      <c r="F137" s="253" t="s">
        <v>3730</v>
      </c>
      <c r="G137" s="254" t="s">
        <v>428</v>
      </c>
      <c r="H137" s="255">
        <v>1.02</v>
      </c>
      <c r="I137" s="256"/>
      <c r="J137" s="257">
        <f>ROUND(I137*H137,2)</f>
        <v>0</v>
      </c>
      <c r="K137" s="253" t="s">
        <v>158</v>
      </c>
      <c r="L137" s="258"/>
      <c r="M137" s="259" t="s">
        <v>32</v>
      </c>
      <c r="N137" s="260" t="s">
        <v>49</v>
      </c>
      <c r="O137" s="69"/>
      <c r="P137" s="192">
        <f>O137*H137</f>
        <v>0</v>
      </c>
      <c r="Q137" s="192">
        <v>1</v>
      </c>
      <c r="R137" s="192">
        <f>Q137*H137</f>
        <v>1.02</v>
      </c>
      <c r="S137" s="192">
        <v>0</v>
      </c>
      <c r="T137" s="193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194" t="s">
        <v>202</v>
      </c>
      <c r="AT137" s="194" t="s">
        <v>445</v>
      </c>
      <c r="AU137" s="194" t="s">
        <v>88</v>
      </c>
      <c r="AY137" s="21" t="s">
        <v>151</v>
      </c>
      <c r="BE137" s="195">
        <f>IF(N137="základní",J137,0)</f>
        <v>0</v>
      </c>
      <c r="BF137" s="195">
        <f>IF(N137="snížená",J137,0)</f>
        <v>0</v>
      </c>
      <c r="BG137" s="195">
        <f>IF(N137="zákl. přenesená",J137,0)</f>
        <v>0</v>
      </c>
      <c r="BH137" s="195">
        <f>IF(N137="sníž. přenesená",J137,0)</f>
        <v>0</v>
      </c>
      <c r="BI137" s="195">
        <f>IF(N137="nulová",J137,0)</f>
        <v>0</v>
      </c>
      <c r="BJ137" s="21" t="s">
        <v>86</v>
      </c>
      <c r="BK137" s="195">
        <f>ROUND(I137*H137,2)</f>
        <v>0</v>
      </c>
      <c r="BL137" s="21" t="s">
        <v>159</v>
      </c>
      <c r="BM137" s="194" t="s">
        <v>502</v>
      </c>
    </row>
    <row r="138" spans="1:65" s="14" customFormat="1" ht="11.25">
      <c r="B138" s="218"/>
      <c r="C138" s="219"/>
      <c r="D138" s="201" t="s">
        <v>320</v>
      </c>
      <c r="E138" s="220" t="s">
        <v>32</v>
      </c>
      <c r="F138" s="221" t="s">
        <v>3881</v>
      </c>
      <c r="G138" s="219"/>
      <c r="H138" s="222">
        <v>1.02</v>
      </c>
      <c r="I138" s="223"/>
      <c r="J138" s="219"/>
      <c r="K138" s="219"/>
      <c r="L138" s="224"/>
      <c r="M138" s="225"/>
      <c r="N138" s="226"/>
      <c r="O138" s="226"/>
      <c r="P138" s="226"/>
      <c r="Q138" s="226"/>
      <c r="R138" s="226"/>
      <c r="S138" s="226"/>
      <c r="T138" s="227"/>
      <c r="AT138" s="228" t="s">
        <v>320</v>
      </c>
      <c r="AU138" s="228" t="s">
        <v>88</v>
      </c>
      <c r="AV138" s="14" t="s">
        <v>88</v>
      </c>
      <c r="AW138" s="14" t="s">
        <v>39</v>
      </c>
      <c r="AX138" s="14" t="s">
        <v>78</v>
      </c>
      <c r="AY138" s="228" t="s">
        <v>151</v>
      </c>
    </row>
    <row r="139" spans="1:65" s="15" customFormat="1" ht="11.25">
      <c r="B139" s="229"/>
      <c r="C139" s="230"/>
      <c r="D139" s="201" t="s">
        <v>320</v>
      </c>
      <c r="E139" s="231" t="s">
        <v>32</v>
      </c>
      <c r="F139" s="232" t="s">
        <v>323</v>
      </c>
      <c r="G139" s="230"/>
      <c r="H139" s="233">
        <v>1.02</v>
      </c>
      <c r="I139" s="234"/>
      <c r="J139" s="230"/>
      <c r="K139" s="230"/>
      <c r="L139" s="235"/>
      <c r="M139" s="236"/>
      <c r="N139" s="237"/>
      <c r="O139" s="237"/>
      <c r="P139" s="237"/>
      <c r="Q139" s="237"/>
      <c r="R139" s="237"/>
      <c r="S139" s="237"/>
      <c r="T139" s="238"/>
      <c r="AT139" s="239" t="s">
        <v>320</v>
      </c>
      <c r="AU139" s="239" t="s">
        <v>88</v>
      </c>
      <c r="AV139" s="15" t="s">
        <v>159</v>
      </c>
      <c r="AW139" s="15" t="s">
        <v>39</v>
      </c>
      <c r="AX139" s="15" t="s">
        <v>86</v>
      </c>
      <c r="AY139" s="239" t="s">
        <v>151</v>
      </c>
    </row>
    <row r="140" spans="1:65" s="12" customFormat="1" ht="22.9" customHeight="1">
      <c r="B140" s="167"/>
      <c r="C140" s="168"/>
      <c r="D140" s="169" t="s">
        <v>77</v>
      </c>
      <c r="E140" s="181" t="s">
        <v>88</v>
      </c>
      <c r="F140" s="181" t="s">
        <v>538</v>
      </c>
      <c r="G140" s="168"/>
      <c r="H140" s="168"/>
      <c r="I140" s="171"/>
      <c r="J140" s="182">
        <f>BK140</f>
        <v>0</v>
      </c>
      <c r="K140" s="168"/>
      <c r="L140" s="173"/>
      <c r="M140" s="174"/>
      <c r="N140" s="175"/>
      <c r="O140" s="175"/>
      <c r="P140" s="176">
        <f>SUM(P141:P144)</f>
        <v>0</v>
      </c>
      <c r="Q140" s="175"/>
      <c r="R140" s="176">
        <f>SUM(R141:R144)</f>
        <v>0.79200000000000004</v>
      </c>
      <c r="S140" s="175"/>
      <c r="T140" s="177">
        <f>SUM(T141:T144)</f>
        <v>0</v>
      </c>
      <c r="AR140" s="178" t="s">
        <v>86</v>
      </c>
      <c r="AT140" s="179" t="s">
        <v>77</v>
      </c>
      <c r="AU140" s="179" t="s">
        <v>86</v>
      </c>
      <c r="AY140" s="178" t="s">
        <v>151</v>
      </c>
      <c r="BK140" s="180">
        <f>SUM(BK141:BK144)</f>
        <v>0</v>
      </c>
    </row>
    <row r="141" spans="1:65" s="2" customFormat="1" ht="16.5" customHeight="1">
      <c r="A141" s="39"/>
      <c r="B141" s="40"/>
      <c r="C141" s="183" t="s">
        <v>408</v>
      </c>
      <c r="D141" s="183" t="s">
        <v>154</v>
      </c>
      <c r="E141" s="184" t="s">
        <v>3732</v>
      </c>
      <c r="F141" s="185" t="s">
        <v>3733</v>
      </c>
      <c r="G141" s="186" t="s">
        <v>253</v>
      </c>
      <c r="H141" s="187">
        <v>0.4</v>
      </c>
      <c r="I141" s="188"/>
      <c r="J141" s="189">
        <f>ROUND(I141*H141,2)</f>
        <v>0</v>
      </c>
      <c r="K141" s="185" t="s">
        <v>158</v>
      </c>
      <c r="L141" s="44"/>
      <c r="M141" s="190" t="s">
        <v>32</v>
      </c>
      <c r="N141" s="191" t="s">
        <v>49</v>
      </c>
      <c r="O141" s="69"/>
      <c r="P141" s="192">
        <f>O141*H141</f>
        <v>0</v>
      </c>
      <c r="Q141" s="192">
        <v>1.98</v>
      </c>
      <c r="R141" s="192">
        <f>Q141*H141</f>
        <v>0.79200000000000004</v>
      </c>
      <c r="S141" s="192">
        <v>0</v>
      </c>
      <c r="T141" s="193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194" t="s">
        <v>159</v>
      </c>
      <c r="AT141" s="194" t="s">
        <v>154</v>
      </c>
      <c r="AU141" s="194" t="s">
        <v>88</v>
      </c>
      <c r="AY141" s="21" t="s">
        <v>151</v>
      </c>
      <c r="BE141" s="195">
        <f>IF(N141="základní",J141,0)</f>
        <v>0</v>
      </c>
      <c r="BF141" s="195">
        <f>IF(N141="snížená",J141,0)</f>
        <v>0</v>
      </c>
      <c r="BG141" s="195">
        <f>IF(N141="zákl. přenesená",J141,0)</f>
        <v>0</v>
      </c>
      <c r="BH141" s="195">
        <f>IF(N141="sníž. přenesená",J141,0)</f>
        <v>0</v>
      </c>
      <c r="BI141" s="195">
        <f>IF(N141="nulová",J141,0)</f>
        <v>0</v>
      </c>
      <c r="BJ141" s="21" t="s">
        <v>86</v>
      </c>
      <c r="BK141" s="195">
        <f>ROUND(I141*H141,2)</f>
        <v>0</v>
      </c>
      <c r="BL141" s="21" t="s">
        <v>159</v>
      </c>
      <c r="BM141" s="194" t="s">
        <v>515</v>
      </c>
    </row>
    <row r="142" spans="1:65" s="2" customFormat="1" ht="11.25">
      <c r="A142" s="39"/>
      <c r="B142" s="40"/>
      <c r="C142" s="41"/>
      <c r="D142" s="196" t="s">
        <v>161</v>
      </c>
      <c r="E142" s="41"/>
      <c r="F142" s="197" t="s">
        <v>3734</v>
      </c>
      <c r="G142" s="41"/>
      <c r="H142" s="41"/>
      <c r="I142" s="198"/>
      <c r="J142" s="41"/>
      <c r="K142" s="41"/>
      <c r="L142" s="44"/>
      <c r="M142" s="199"/>
      <c r="N142" s="200"/>
      <c r="O142" s="69"/>
      <c r="P142" s="69"/>
      <c r="Q142" s="69"/>
      <c r="R142" s="69"/>
      <c r="S142" s="69"/>
      <c r="T142" s="70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21" t="s">
        <v>161</v>
      </c>
      <c r="AU142" s="21" t="s">
        <v>88</v>
      </c>
    </row>
    <row r="143" spans="1:65" s="14" customFormat="1" ht="11.25">
      <c r="B143" s="218"/>
      <c r="C143" s="219"/>
      <c r="D143" s="201" t="s">
        <v>320</v>
      </c>
      <c r="E143" s="220" t="s">
        <v>32</v>
      </c>
      <c r="F143" s="221" t="s">
        <v>3735</v>
      </c>
      <c r="G143" s="219"/>
      <c r="H143" s="222">
        <v>0.4</v>
      </c>
      <c r="I143" s="223"/>
      <c r="J143" s="219"/>
      <c r="K143" s="219"/>
      <c r="L143" s="224"/>
      <c r="M143" s="225"/>
      <c r="N143" s="226"/>
      <c r="O143" s="226"/>
      <c r="P143" s="226"/>
      <c r="Q143" s="226"/>
      <c r="R143" s="226"/>
      <c r="S143" s="226"/>
      <c r="T143" s="227"/>
      <c r="AT143" s="228" t="s">
        <v>320</v>
      </c>
      <c r="AU143" s="228" t="s">
        <v>88</v>
      </c>
      <c r="AV143" s="14" t="s">
        <v>88</v>
      </c>
      <c r="AW143" s="14" t="s">
        <v>39</v>
      </c>
      <c r="AX143" s="14" t="s">
        <v>78</v>
      </c>
      <c r="AY143" s="228" t="s">
        <v>151</v>
      </c>
    </row>
    <row r="144" spans="1:65" s="15" customFormat="1" ht="11.25">
      <c r="B144" s="229"/>
      <c r="C144" s="230"/>
      <c r="D144" s="201" t="s">
        <v>320</v>
      </c>
      <c r="E144" s="231" t="s">
        <v>32</v>
      </c>
      <c r="F144" s="232" t="s">
        <v>323</v>
      </c>
      <c r="G144" s="230"/>
      <c r="H144" s="233">
        <v>0.4</v>
      </c>
      <c r="I144" s="234"/>
      <c r="J144" s="230"/>
      <c r="K144" s="230"/>
      <c r="L144" s="235"/>
      <c r="M144" s="236"/>
      <c r="N144" s="237"/>
      <c r="O144" s="237"/>
      <c r="P144" s="237"/>
      <c r="Q144" s="237"/>
      <c r="R144" s="237"/>
      <c r="S144" s="237"/>
      <c r="T144" s="238"/>
      <c r="AT144" s="239" t="s">
        <v>320</v>
      </c>
      <c r="AU144" s="239" t="s">
        <v>88</v>
      </c>
      <c r="AV144" s="15" t="s">
        <v>159</v>
      </c>
      <c r="AW144" s="15" t="s">
        <v>39</v>
      </c>
      <c r="AX144" s="15" t="s">
        <v>86</v>
      </c>
      <c r="AY144" s="239" t="s">
        <v>151</v>
      </c>
    </row>
    <row r="145" spans="1:65" s="12" customFormat="1" ht="22.9" customHeight="1">
      <c r="B145" s="167"/>
      <c r="C145" s="168"/>
      <c r="D145" s="169" t="s">
        <v>77</v>
      </c>
      <c r="E145" s="181" t="s">
        <v>159</v>
      </c>
      <c r="F145" s="181" t="s">
        <v>728</v>
      </c>
      <c r="G145" s="168"/>
      <c r="H145" s="168"/>
      <c r="I145" s="171"/>
      <c r="J145" s="182">
        <f>BK145</f>
        <v>0</v>
      </c>
      <c r="K145" s="168"/>
      <c r="L145" s="173"/>
      <c r="M145" s="174"/>
      <c r="N145" s="175"/>
      <c r="O145" s="175"/>
      <c r="P145" s="176">
        <f>SUM(P146:P149)</f>
        <v>0</v>
      </c>
      <c r="Q145" s="175"/>
      <c r="R145" s="176">
        <f>SUM(R146:R149)</f>
        <v>0.40881600000000001</v>
      </c>
      <c r="S145" s="175"/>
      <c r="T145" s="177">
        <f>SUM(T146:T149)</f>
        <v>0</v>
      </c>
      <c r="AR145" s="178" t="s">
        <v>86</v>
      </c>
      <c r="AT145" s="179" t="s">
        <v>77</v>
      </c>
      <c r="AU145" s="179" t="s">
        <v>86</v>
      </c>
      <c r="AY145" s="178" t="s">
        <v>151</v>
      </c>
      <c r="BK145" s="180">
        <f>SUM(BK146:BK149)</f>
        <v>0</v>
      </c>
    </row>
    <row r="146" spans="1:65" s="2" customFormat="1" ht="16.5" customHeight="1">
      <c r="A146" s="39"/>
      <c r="B146" s="40"/>
      <c r="C146" s="183" t="s">
        <v>417</v>
      </c>
      <c r="D146" s="183" t="s">
        <v>154</v>
      </c>
      <c r="E146" s="184" t="s">
        <v>3736</v>
      </c>
      <c r="F146" s="185" t="s">
        <v>3737</v>
      </c>
      <c r="G146" s="186" t="s">
        <v>253</v>
      </c>
      <c r="H146" s="187">
        <v>0.24</v>
      </c>
      <c r="I146" s="188"/>
      <c r="J146" s="189">
        <f>ROUND(I146*H146,2)</f>
        <v>0</v>
      </c>
      <c r="K146" s="185" t="s">
        <v>158</v>
      </c>
      <c r="L146" s="44"/>
      <c r="M146" s="190" t="s">
        <v>32</v>
      </c>
      <c r="N146" s="191" t="s">
        <v>49</v>
      </c>
      <c r="O146" s="69"/>
      <c r="P146" s="192">
        <f>O146*H146</f>
        <v>0</v>
      </c>
      <c r="Q146" s="192">
        <v>1.7034</v>
      </c>
      <c r="R146" s="192">
        <f>Q146*H146</f>
        <v>0.40881600000000001</v>
      </c>
      <c r="S146" s="192">
        <v>0</v>
      </c>
      <c r="T146" s="193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194" t="s">
        <v>159</v>
      </c>
      <c r="AT146" s="194" t="s">
        <v>154</v>
      </c>
      <c r="AU146" s="194" t="s">
        <v>88</v>
      </c>
      <c r="AY146" s="21" t="s">
        <v>151</v>
      </c>
      <c r="BE146" s="195">
        <f>IF(N146="základní",J146,0)</f>
        <v>0</v>
      </c>
      <c r="BF146" s="195">
        <f>IF(N146="snížená",J146,0)</f>
        <v>0</v>
      </c>
      <c r="BG146" s="195">
        <f>IF(N146="zákl. přenesená",J146,0)</f>
        <v>0</v>
      </c>
      <c r="BH146" s="195">
        <f>IF(N146="sníž. přenesená",J146,0)</f>
        <v>0</v>
      </c>
      <c r="BI146" s="195">
        <f>IF(N146="nulová",J146,0)</f>
        <v>0</v>
      </c>
      <c r="BJ146" s="21" t="s">
        <v>86</v>
      </c>
      <c r="BK146" s="195">
        <f>ROUND(I146*H146,2)</f>
        <v>0</v>
      </c>
      <c r="BL146" s="21" t="s">
        <v>159</v>
      </c>
      <c r="BM146" s="194" t="s">
        <v>525</v>
      </c>
    </row>
    <row r="147" spans="1:65" s="2" customFormat="1" ht="11.25">
      <c r="A147" s="39"/>
      <c r="B147" s="40"/>
      <c r="C147" s="41"/>
      <c r="D147" s="196" t="s">
        <v>161</v>
      </c>
      <c r="E147" s="41"/>
      <c r="F147" s="197" t="s">
        <v>3738</v>
      </c>
      <c r="G147" s="41"/>
      <c r="H147" s="41"/>
      <c r="I147" s="198"/>
      <c r="J147" s="41"/>
      <c r="K147" s="41"/>
      <c r="L147" s="44"/>
      <c r="M147" s="199"/>
      <c r="N147" s="200"/>
      <c r="O147" s="69"/>
      <c r="P147" s="69"/>
      <c r="Q147" s="69"/>
      <c r="R147" s="69"/>
      <c r="S147" s="69"/>
      <c r="T147" s="70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21" t="s">
        <v>161</v>
      </c>
      <c r="AU147" s="21" t="s">
        <v>88</v>
      </c>
    </row>
    <row r="148" spans="1:65" s="14" customFormat="1" ht="11.25">
      <c r="B148" s="218"/>
      <c r="C148" s="219"/>
      <c r="D148" s="201" t="s">
        <v>320</v>
      </c>
      <c r="E148" s="220" t="s">
        <v>32</v>
      </c>
      <c r="F148" s="221" t="s">
        <v>3882</v>
      </c>
      <c r="G148" s="219"/>
      <c r="H148" s="222">
        <v>0.24</v>
      </c>
      <c r="I148" s="223"/>
      <c r="J148" s="219"/>
      <c r="K148" s="219"/>
      <c r="L148" s="224"/>
      <c r="M148" s="225"/>
      <c r="N148" s="226"/>
      <c r="O148" s="226"/>
      <c r="P148" s="226"/>
      <c r="Q148" s="226"/>
      <c r="R148" s="226"/>
      <c r="S148" s="226"/>
      <c r="T148" s="227"/>
      <c r="AT148" s="228" t="s">
        <v>320</v>
      </c>
      <c r="AU148" s="228" t="s">
        <v>88</v>
      </c>
      <c r="AV148" s="14" t="s">
        <v>88</v>
      </c>
      <c r="AW148" s="14" t="s">
        <v>39</v>
      </c>
      <c r="AX148" s="14" t="s">
        <v>78</v>
      </c>
      <c r="AY148" s="228" t="s">
        <v>151</v>
      </c>
    </row>
    <row r="149" spans="1:65" s="15" customFormat="1" ht="11.25">
      <c r="B149" s="229"/>
      <c r="C149" s="230"/>
      <c r="D149" s="201" t="s">
        <v>320</v>
      </c>
      <c r="E149" s="231" t="s">
        <v>32</v>
      </c>
      <c r="F149" s="232" t="s">
        <v>323</v>
      </c>
      <c r="G149" s="230"/>
      <c r="H149" s="233">
        <v>0.24</v>
      </c>
      <c r="I149" s="234"/>
      <c r="J149" s="230"/>
      <c r="K149" s="230"/>
      <c r="L149" s="235"/>
      <c r="M149" s="236"/>
      <c r="N149" s="237"/>
      <c r="O149" s="237"/>
      <c r="P149" s="237"/>
      <c r="Q149" s="237"/>
      <c r="R149" s="237"/>
      <c r="S149" s="237"/>
      <c r="T149" s="238"/>
      <c r="AT149" s="239" t="s">
        <v>320</v>
      </c>
      <c r="AU149" s="239" t="s">
        <v>88</v>
      </c>
      <c r="AV149" s="15" t="s">
        <v>159</v>
      </c>
      <c r="AW149" s="15" t="s">
        <v>39</v>
      </c>
      <c r="AX149" s="15" t="s">
        <v>86</v>
      </c>
      <c r="AY149" s="239" t="s">
        <v>151</v>
      </c>
    </row>
    <row r="150" spans="1:65" s="12" customFormat="1" ht="22.9" customHeight="1">
      <c r="B150" s="167"/>
      <c r="C150" s="168"/>
      <c r="D150" s="169" t="s">
        <v>77</v>
      </c>
      <c r="E150" s="181" t="s">
        <v>202</v>
      </c>
      <c r="F150" s="181" t="s">
        <v>3746</v>
      </c>
      <c r="G150" s="168"/>
      <c r="H150" s="168"/>
      <c r="I150" s="171"/>
      <c r="J150" s="182">
        <f>BK150</f>
        <v>0</v>
      </c>
      <c r="K150" s="168"/>
      <c r="L150" s="173"/>
      <c r="M150" s="174"/>
      <c r="N150" s="175"/>
      <c r="O150" s="175"/>
      <c r="P150" s="176">
        <f>SUM(P151:P188)</f>
        <v>0</v>
      </c>
      <c r="Q150" s="175"/>
      <c r="R150" s="176">
        <f>SUM(R151:R188)</f>
        <v>1.5016893500000001</v>
      </c>
      <c r="S150" s="175"/>
      <c r="T150" s="177">
        <f>SUM(T151:T188)</f>
        <v>0</v>
      </c>
      <c r="AR150" s="178" t="s">
        <v>86</v>
      </c>
      <c r="AT150" s="179" t="s">
        <v>77</v>
      </c>
      <c r="AU150" s="179" t="s">
        <v>86</v>
      </c>
      <c r="AY150" s="178" t="s">
        <v>151</v>
      </c>
      <c r="BK150" s="180">
        <f>SUM(BK151:BK188)</f>
        <v>0</v>
      </c>
    </row>
    <row r="151" spans="1:65" s="2" customFormat="1" ht="24.2" customHeight="1">
      <c r="A151" s="39"/>
      <c r="B151" s="40"/>
      <c r="C151" s="183" t="s">
        <v>373</v>
      </c>
      <c r="D151" s="183" t="s">
        <v>154</v>
      </c>
      <c r="E151" s="184" t="s">
        <v>3883</v>
      </c>
      <c r="F151" s="185" t="s">
        <v>3884</v>
      </c>
      <c r="G151" s="186" t="s">
        <v>213</v>
      </c>
      <c r="H151" s="187">
        <v>3</v>
      </c>
      <c r="I151" s="188"/>
      <c r="J151" s="189">
        <f>ROUND(I151*H151,2)</f>
        <v>0</v>
      </c>
      <c r="K151" s="185" t="s">
        <v>158</v>
      </c>
      <c r="L151" s="44"/>
      <c r="M151" s="190" t="s">
        <v>32</v>
      </c>
      <c r="N151" s="191" t="s">
        <v>49</v>
      </c>
      <c r="O151" s="69"/>
      <c r="P151" s="192">
        <f>O151*H151</f>
        <v>0</v>
      </c>
      <c r="Q151" s="192">
        <v>0</v>
      </c>
      <c r="R151" s="192">
        <f>Q151*H151</f>
        <v>0</v>
      </c>
      <c r="S151" s="192">
        <v>0</v>
      </c>
      <c r="T151" s="193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194" t="s">
        <v>159</v>
      </c>
      <c r="AT151" s="194" t="s">
        <v>154</v>
      </c>
      <c r="AU151" s="194" t="s">
        <v>88</v>
      </c>
      <c r="AY151" s="21" t="s">
        <v>151</v>
      </c>
      <c r="BE151" s="195">
        <f>IF(N151="základní",J151,0)</f>
        <v>0</v>
      </c>
      <c r="BF151" s="195">
        <f>IF(N151="snížená",J151,0)</f>
        <v>0</v>
      </c>
      <c r="BG151" s="195">
        <f>IF(N151="zákl. přenesená",J151,0)</f>
        <v>0</v>
      </c>
      <c r="BH151" s="195">
        <f>IF(N151="sníž. přenesená",J151,0)</f>
        <v>0</v>
      </c>
      <c r="BI151" s="195">
        <f>IF(N151="nulová",J151,0)</f>
        <v>0</v>
      </c>
      <c r="BJ151" s="21" t="s">
        <v>86</v>
      </c>
      <c r="BK151" s="195">
        <f>ROUND(I151*H151,2)</f>
        <v>0</v>
      </c>
      <c r="BL151" s="21" t="s">
        <v>159</v>
      </c>
      <c r="BM151" s="194" t="s">
        <v>539</v>
      </c>
    </row>
    <row r="152" spans="1:65" s="2" customFormat="1" ht="11.25">
      <c r="A152" s="39"/>
      <c r="B152" s="40"/>
      <c r="C152" s="41"/>
      <c r="D152" s="196" t="s">
        <v>161</v>
      </c>
      <c r="E152" s="41"/>
      <c r="F152" s="197" t="s">
        <v>3885</v>
      </c>
      <c r="G152" s="41"/>
      <c r="H152" s="41"/>
      <c r="I152" s="198"/>
      <c r="J152" s="41"/>
      <c r="K152" s="41"/>
      <c r="L152" s="44"/>
      <c r="M152" s="199"/>
      <c r="N152" s="200"/>
      <c r="O152" s="69"/>
      <c r="P152" s="69"/>
      <c r="Q152" s="69"/>
      <c r="R152" s="69"/>
      <c r="S152" s="69"/>
      <c r="T152" s="70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21" t="s">
        <v>161</v>
      </c>
      <c r="AU152" s="21" t="s">
        <v>88</v>
      </c>
    </row>
    <row r="153" spans="1:65" s="2" customFormat="1" ht="16.5" customHeight="1">
      <c r="A153" s="39"/>
      <c r="B153" s="40"/>
      <c r="C153" s="251" t="s">
        <v>433</v>
      </c>
      <c r="D153" s="251" t="s">
        <v>445</v>
      </c>
      <c r="E153" s="252" t="s">
        <v>3886</v>
      </c>
      <c r="F153" s="253" t="s">
        <v>3887</v>
      </c>
      <c r="G153" s="254" t="s">
        <v>213</v>
      </c>
      <c r="H153" s="255">
        <v>3.0449999999999999</v>
      </c>
      <c r="I153" s="256"/>
      <c r="J153" s="257">
        <f>ROUND(I153*H153,2)</f>
        <v>0</v>
      </c>
      <c r="K153" s="253" t="s">
        <v>158</v>
      </c>
      <c r="L153" s="258"/>
      <c r="M153" s="259" t="s">
        <v>32</v>
      </c>
      <c r="N153" s="260" t="s">
        <v>49</v>
      </c>
      <c r="O153" s="69"/>
      <c r="P153" s="192">
        <f>O153*H153</f>
        <v>0</v>
      </c>
      <c r="Q153" s="192">
        <v>4.2999999999999999E-4</v>
      </c>
      <c r="R153" s="192">
        <f>Q153*H153</f>
        <v>1.3093499999999999E-3</v>
      </c>
      <c r="S153" s="192">
        <v>0</v>
      </c>
      <c r="T153" s="193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194" t="s">
        <v>202</v>
      </c>
      <c r="AT153" s="194" t="s">
        <v>445</v>
      </c>
      <c r="AU153" s="194" t="s">
        <v>88</v>
      </c>
      <c r="AY153" s="21" t="s">
        <v>151</v>
      </c>
      <c r="BE153" s="195">
        <f>IF(N153="základní",J153,0)</f>
        <v>0</v>
      </c>
      <c r="BF153" s="195">
        <f>IF(N153="snížená",J153,0)</f>
        <v>0</v>
      </c>
      <c r="BG153" s="195">
        <f>IF(N153="zákl. přenesená",J153,0)</f>
        <v>0</v>
      </c>
      <c r="BH153" s="195">
        <f>IF(N153="sníž. přenesená",J153,0)</f>
        <v>0</v>
      </c>
      <c r="BI153" s="195">
        <f>IF(N153="nulová",J153,0)</f>
        <v>0</v>
      </c>
      <c r="BJ153" s="21" t="s">
        <v>86</v>
      </c>
      <c r="BK153" s="195">
        <f>ROUND(I153*H153,2)</f>
        <v>0</v>
      </c>
      <c r="BL153" s="21" t="s">
        <v>159</v>
      </c>
      <c r="BM153" s="194" t="s">
        <v>553</v>
      </c>
    </row>
    <row r="154" spans="1:65" s="14" customFormat="1" ht="11.25">
      <c r="B154" s="218"/>
      <c r="C154" s="219"/>
      <c r="D154" s="201" t="s">
        <v>320</v>
      </c>
      <c r="E154" s="220" t="s">
        <v>32</v>
      </c>
      <c r="F154" s="221" t="s">
        <v>3888</v>
      </c>
      <c r="G154" s="219"/>
      <c r="H154" s="222">
        <v>3.0449999999999999</v>
      </c>
      <c r="I154" s="223"/>
      <c r="J154" s="219"/>
      <c r="K154" s="219"/>
      <c r="L154" s="224"/>
      <c r="M154" s="225"/>
      <c r="N154" s="226"/>
      <c r="O154" s="226"/>
      <c r="P154" s="226"/>
      <c r="Q154" s="226"/>
      <c r="R154" s="226"/>
      <c r="S154" s="226"/>
      <c r="T154" s="227"/>
      <c r="AT154" s="228" t="s">
        <v>320</v>
      </c>
      <c r="AU154" s="228" t="s">
        <v>88</v>
      </c>
      <c r="AV154" s="14" t="s">
        <v>88</v>
      </c>
      <c r="AW154" s="14" t="s">
        <v>39</v>
      </c>
      <c r="AX154" s="14" t="s">
        <v>78</v>
      </c>
      <c r="AY154" s="228" t="s">
        <v>151</v>
      </c>
    </row>
    <row r="155" spans="1:65" s="15" customFormat="1" ht="11.25">
      <c r="B155" s="229"/>
      <c r="C155" s="230"/>
      <c r="D155" s="201" t="s">
        <v>320</v>
      </c>
      <c r="E155" s="231" t="s">
        <v>32</v>
      </c>
      <c r="F155" s="232" t="s">
        <v>323</v>
      </c>
      <c r="G155" s="230"/>
      <c r="H155" s="233">
        <v>3.0449999999999999</v>
      </c>
      <c r="I155" s="234"/>
      <c r="J155" s="230"/>
      <c r="K155" s="230"/>
      <c r="L155" s="235"/>
      <c r="M155" s="236"/>
      <c r="N155" s="237"/>
      <c r="O155" s="237"/>
      <c r="P155" s="237"/>
      <c r="Q155" s="237"/>
      <c r="R155" s="237"/>
      <c r="S155" s="237"/>
      <c r="T155" s="238"/>
      <c r="AT155" s="239" t="s">
        <v>320</v>
      </c>
      <c r="AU155" s="239" t="s">
        <v>88</v>
      </c>
      <c r="AV155" s="15" t="s">
        <v>159</v>
      </c>
      <c r="AW155" s="15" t="s">
        <v>39</v>
      </c>
      <c r="AX155" s="15" t="s">
        <v>86</v>
      </c>
      <c r="AY155" s="239" t="s">
        <v>151</v>
      </c>
    </row>
    <row r="156" spans="1:65" s="2" customFormat="1" ht="24.2" customHeight="1">
      <c r="A156" s="39"/>
      <c r="B156" s="40"/>
      <c r="C156" s="183" t="s">
        <v>444</v>
      </c>
      <c r="D156" s="183" t="s">
        <v>154</v>
      </c>
      <c r="E156" s="184" t="s">
        <v>3889</v>
      </c>
      <c r="F156" s="185" t="s">
        <v>3890</v>
      </c>
      <c r="G156" s="186" t="s">
        <v>657</v>
      </c>
      <c r="H156" s="187">
        <v>1</v>
      </c>
      <c r="I156" s="188"/>
      <c r="J156" s="189">
        <f>ROUND(I156*H156,2)</f>
        <v>0</v>
      </c>
      <c r="K156" s="185" t="s">
        <v>158</v>
      </c>
      <c r="L156" s="44"/>
      <c r="M156" s="190" t="s">
        <v>32</v>
      </c>
      <c r="N156" s="191" t="s">
        <v>49</v>
      </c>
      <c r="O156" s="69"/>
      <c r="P156" s="192">
        <f>O156*H156</f>
        <v>0</v>
      </c>
      <c r="Q156" s="192">
        <v>0</v>
      </c>
      <c r="R156" s="192">
        <f>Q156*H156</f>
        <v>0</v>
      </c>
      <c r="S156" s="192">
        <v>0</v>
      </c>
      <c r="T156" s="193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194" t="s">
        <v>159</v>
      </c>
      <c r="AT156" s="194" t="s">
        <v>154</v>
      </c>
      <c r="AU156" s="194" t="s">
        <v>88</v>
      </c>
      <c r="AY156" s="21" t="s">
        <v>151</v>
      </c>
      <c r="BE156" s="195">
        <f>IF(N156="základní",J156,0)</f>
        <v>0</v>
      </c>
      <c r="BF156" s="195">
        <f>IF(N156="snížená",J156,0)</f>
        <v>0</v>
      </c>
      <c r="BG156" s="195">
        <f>IF(N156="zákl. přenesená",J156,0)</f>
        <v>0</v>
      </c>
      <c r="BH156" s="195">
        <f>IF(N156="sníž. přenesená",J156,0)</f>
        <v>0</v>
      </c>
      <c r="BI156" s="195">
        <f>IF(N156="nulová",J156,0)</f>
        <v>0</v>
      </c>
      <c r="BJ156" s="21" t="s">
        <v>86</v>
      </c>
      <c r="BK156" s="195">
        <f>ROUND(I156*H156,2)</f>
        <v>0</v>
      </c>
      <c r="BL156" s="21" t="s">
        <v>159</v>
      </c>
      <c r="BM156" s="194" t="s">
        <v>563</v>
      </c>
    </row>
    <row r="157" spans="1:65" s="2" customFormat="1" ht="11.25">
      <c r="A157" s="39"/>
      <c r="B157" s="40"/>
      <c r="C157" s="41"/>
      <c r="D157" s="196" t="s">
        <v>161</v>
      </c>
      <c r="E157" s="41"/>
      <c r="F157" s="197" t="s">
        <v>3891</v>
      </c>
      <c r="G157" s="41"/>
      <c r="H157" s="41"/>
      <c r="I157" s="198"/>
      <c r="J157" s="41"/>
      <c r="K157" s="41"/>
      <c r="L157" s="44"/>
      <c r="M157" s="199"/>
      <c r="N157" s="200"/>
      <c r="O157" s="69"/>
      <c r="P157" s="69"/>
      <c r="Q157" s="69"/>
      <c r="R157" s="69"/>
      <c r="S157" s="69"/>
      <c r="T157" s="70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21" t="s">
        <v>161</v>
      </c>
      <c r="AU157" s="21" t="s">
        <v>88</v>
      </c>
    </row>
    <row r="158" spans="1:65" s="2" customFormat="1" ht="16.5" customHeight="1">
      <c r="A158" s="39"/>
      <c r="B158" s="40"/>
      <c r="C158" s="251" t="s">
        <v>452</v>
      </c>
      <c r="D158" s="251" t="s">
        <v>445</v>
      </c>
      <c r="E158" s="252" t="s">
        <v>3892</v>
      </c>
      <c r="F158" s="253" t="s">
        <v>3893</v>
      </c>
      <c r="G158" s="254" t="s">
        <v>657</v>
      </c>
      <c r="H158" s="255">
        <v>1</v>
      </c>
      <c r="I158" s="256"/>
      <c r="J158" s="257">
        <f>ROUND(I158*H158,2)</f>
        <v>0</v>
      </c>
      <c r="K158" s="253" t="s">
        <v>158</v>
      </c>
      <c r="L158" s="258"/>
      <c r="M158" s="259" t="s">
        <v>32</v>
      </c>
      <c r="N158" s="260" t="s">
        <v>49</v>
      </c>
      <c r="O158" s="69"/>
      <c r="P158" s="192">
        <f>O158*H158</f>
        <v>0</v>
      </c>
      <c r="Q158" s="192">
        <v>5.0000000000000001E-3</v>
      </c>
      <c r="R158" s="192">
        <f>Q158*H158</f>
        <v>5.0000000000000001E-3</v>
      </c>
      <c r="S158" s="192">
        <v>0</v>
      </c>
      <c r="T158" s="193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194" t="s">
        <v>202</v>
      </c>
      <c r="AT158" s="194" t="s">
        <v>445</v>
      </c>
      <c r="AU158" s="194" t="s">
        <v>88</v>
      </c>
      <c r="AY158" s="21" t="s">
        <v>151</v>
      </c>
      <c r="BE158" s="195">
        <f>IF(N158="základní",J158,0)</f>
        <v>0</v>
      </c>
      <c r="BF158" s="195">
        <f>IF(N158="snížená",J158,0)</f>
        <v>0</v>
      </c>
      <c r="BG158" s="195">
        <f>IF(N158="zákl. přenesená",J158,0)</f>
        <v>0</v>
      </c>
      <c r="BH158" s="195">
        <f>IF(N158="sníž. přenesená",J158,0)</f>
        <v>0</v>
      </c>
      <c r="BI158" s="195">
        <f>IF(N158="nulová",J158,0)</f>
        <v>0</v>
      </c>
      <c r="BJ158" s="21" t="s">
        <v>86</v>
      </c>
      <c r="BK158" s="195">
        <f>ROUND(I158*H158,2)</f>
        <v>0</v>
      </c>
      <c r="BL158" s="21" t="s">
        <v>159</v>
      </c>
      <c r="BM158" s="194" t="s">
        <v>576</v>
      </c>
    </row>
    <row r="159" spans="1:65" s="2" customFormat="1" ht="24.2" customHeight="1">
      <c r="A159" s="39"/>
      <c r="B159" s="40"/>
      <c r="C159" s="183" t="s">
        <v>459</v>
      </c>
      <c r="D159" s="183" t="s">
        <v>154</v>
      </c>
      <c r="E159" s="184" t="s">
        <v>3894</v>
      </c>
      <c r="F159" s="185" t="s">
        <v>3895</v>
      </c>
      <c r="G159" s="186" t="s">
        <v>657</v>
      </c>
      <c r="H159" s="187">
        <v>2</v>
      </c>
      <c r="I159" s="188"/>
      <c r="J159" s="189">
        <f>ROUND(I159*H159,2)</f>
        <v>0</v>
      </c>
      <c r="K159" s="185" t="s">
        <v>158</v>
      </c>
      <c r="L159" s="44"/>
      <c r="M159" s="190" t="s">
        <v>32</v>
      </c>
      <c r="N159" s="191" t="s">
        <v>49</v>
      </c>
      <c r="O159" s="69"/>
      <c r="P159" s="192">
        <f>O159*H159</f>
        <v>0</v>
      </c>
      <c r="Q159" s="192">
        <v>7.2000000000000005E-4</v>
      </c>
      <c r="R159" s="192">
        <f>Q159*H159</f>
        <v>1.4400000000000001E-3</v>
      </c>
      <c r="S159" s="192">
        <v>0</v>
      </c>
      <c r="T159" s="193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194" t="s">
        <v>159</v>
      </c>
      <c r="AT159" s="194" t="s">
        <v>154</v>
      </c>
      <c r="AU159" s="194" t="s">
        <v>88</v>
      </c>
      <c r="AY159" s="21" t="s">
        <v>151</v>
      </c>
      <c r="BE159" s="195">
        <f>IF(N159="základní",J159,0)</f>
        <v>0</v>
      </c>
      <c r="BF159" s="195">
        <f>IF(N159="snížená",J159,0)</f>
        <v>0</v>
      </c>
      <c r="BG159" s="195">
        <f>IF(N159="zákl. přenesená",J159,0)</f>
        <v>0</v>
      </c>
      <c r="BH159" s="195">
        <f>IF(N159="sníž. přenesená",J159,0)</f>
        <v>0</v>
      </c>
      <c r="BI159" s="195">
        <f>IF(N159="nulová",J159,0)</f>
        <v>0</v>
      </c>
      <c r="BJ159" s="21" t="s">
        <v>86</v>
      </c>
      <c r="BK159" s="195">
        <f>ROUND(I159*H159,2)</f>
        <v>0</v>
      </c>
      <c r="BL159" s="21" t="s">
        <v>159</v>
      </c>
      <c r="BM159" s="194" t="s">
        <v>592</v>
      </c>
    </row>
    <row r="160" spans="1:65" s="2" customFormat="1" ht="11.25">
      <c r="A160" s="39"/>
      <c r="B160" s="40"/>
      <c r="C160" s="41"/>
      <c r="D160" s="196" t="s">
        <v>161</v>
      </c>
      <c r="E160" s="41"/>
      <c r="F160" s="197" t="s">
        <v>3896</v>
      </c>
      <c r="G160" s="41"/>
      <c r="H160" s="41"/>
      <c r="I160" s="198"/>
      <c r="J160" s="41"/>
      <c r="K160" s="41"/>
      <c r="L160" s="44"/>
      <c r="M160" s="199"/>
      <c r="N160" s="200"/>
      <c r="O160" s="69"/>
      <c r="P160" s="69"/>
      <c r="Q160" s="69"/>
      <c r="R160" s="69"/>
      <c r="S160" s="69"/>
      <c r="T160" s="70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21" t="s">
        <v>161</v>
      </c>
      <c r="AU160" s="21" t="s">
        <v>88</v>
      </c>
    </row>
    <row r="161" spans="1:65" s="2" customFormat="1" ht="16.5" customHeight="1">
      <c r="A161" s="39"/>
      <c r="B161" s="40"/>
      <c r="C161" s="251" t="s">
        <v>7</v>
      </c>
      <c r="D161" s="251" t="s">
        <v>445</v>
      </c>
      <c r="E161" s="252" t="s">
        <v>3897</v>
      </c>
      <c r="F161" s="253" t="s">
        <v>3898</v>
      </c>
      <c r="G161" s="254" t="s">
        <v>657</v>
      </c>
      <c r="H161" s="255">
        <v>2</v>
      </c>
      <c r="I161" s="256"/>
      <c r="J161" s="257">
        <f>ROUND(I161*H161,2)</f>
        <v>0</v>
      </c>
      <c r="K161" s="253" t="s">
        <v>32</v>
      </c>
      <c r="L161" s="258"/>
      <c r="M161" s="259" t="s">
        <v>32</v>
      </c>
      <c r="N161" s="260" t="s">
        <v>49</v>
      </c>
      <c r="O161" s="69"/>
      <c r="P161" s="192">
        <f>O161*H161</f>
        <v>0</v>
      </c>
      <c r="Q161" s="192">
        <v>0</v>
      </c>
      <c r="R161" s="192">
        <f>Q161*H161</f>
        <v>0</v>
      </c>
      <c r="S161" s="192">
        <v>0</v>
      </c>
      <c r="T161" s="193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94" t="s">
        <v>202</v>
      </c>
      <c r="AT161" s="194" t="s">
        <v>445</v>
      </c>
      <c r="AU161" s="194" t="s">
        <v>88</v>
      </c>
      <c r="AY161" s="21" t="s">
        <v>151</v>
      </c>
      <c r="BE161" s="195">
        <f>IF(N161="základní",J161,0)</f>
        <v>0</v>
      </c>
      <c r="BF161" s="195">
        <f>IF(N161="snížená",J161,0)</f>
        <v>0</v>
      </c>
      <c r="BG161" s="195">
        <f>IF(N161="zákl. přenesená",J161,0)</f>
        <v>0</v>
      </c>
      <c r="BH161" s="195">
        <f>IF(N161="sníž. přenesená",J161,0)</f>
        <v>0</v>
      </c>
      <c r="BI161" s="195">
        <f>IF(N161="nulová",J161,0)</f>
        <v>0</v>
      </c>
      <c r="BJ161" s="21" t="s">
        <v>86</v>
      </c>
      <c r="BK161" s="195">
        <f>ROUND(I161*H161,2)</f>
        <v>0</v>
      </c>
      <c r="BL161" s="21" t="s">
        <v>159</v>
      </c>
      <c r="BM161" s="194" t="s">
        <v>607</v>
      </c>
    </row>
    <row r="162" spans="1:65" s="2" customFormat="1" ht="16.5" customHeight="1">
      <c r="A162" s="39"/>
      <c r="B162" s="40"/>
      <c r="C162" s="183" t="s">
        <v>469</v>
      </c>
      <c r="D162" s="183" t="s">
        <v>154</v>
      </c>
      <c r="E162" s="184" t="s">
        <v>3899</v>
      </c>
      <c r="F162" s="185" t="s">
        <v>3900</v>
      </c>
      <c r="G162" s="186" t="s">
        <v>657</v>
      </c>
      <c r="H162" s="187">
        <v>1</v>
      </c>
      <c r="I162" s="188"/>
      <c r="J162" s="189">
        <f>ROUND(I162*H162,2)</f>
        <v>0</v>
      </c>
      <c r="K162" s="185" t="s">
        <v>158</v>
      </c>
      <c r="L162" s="44"/>
      <c r="M162" s="190" t="s">
        <v>32</v>
      </c>
      <c r="N162" s="191" t="s">
        <v>49</v>
      </c>
      <c r="O162" s="69"/>
      <c r="P162" s="192">
        <f>O162*H162</f>
        <v>0</v>
      </c>
      <c r="Q162" s="192">
        <v>1.5399999999999999E-3</v>
      </c>
      <c r="R162" s="192">
        <f>Q162*H162</f>
        <v>1.5399999999999999E-3</v>
      </c>
      <c r="S162" s="192">
        <v>0</v>
      </c>
      <c r="T162" s="19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194" t="s">
        <v>159</v>
      </c>
      <c r="AT162" s="194" t="s">
        <v>154</v>
      </c>
      <c r="AU162" s="194" t="s">
        <v>88</v>
      </c>
      <c r="AY162" s="21" t="s">
        <v>151</v>
      </c>
      <c r="BE162" s="195">
        <f>IF(N162="základní",J162,0)</f>
        <v>0</v>
      </c>
      <c r="BF162" s="195">
        <f>IF(N162="snížená",J162,0)</f>
        <v>0</v>
      </c>
      <c r="BG162" s="195">
        <f>IF(N162="zákl. přenesená",J162,0)</f>
        <v>0</v>
      </c>
      <c r="BH162" s="195">
        <f>IF(N162="sníž. přenesená",J162,0)</f>
        <v>0</v>
      </c>
      <c r="BI162" s="195">
        <f>IF(N162="nulová",J162,0)</f>
        <v>0</v>
      </c>
      <c r="BJ162" s="21" t="s">
        <v>86</v>
      </c>
      <c r="BK162" s="195">
        <f>ROUND(I162*H162,2)</f>
        <v>0</v>
      </c>
      <c r="BL162" s="21" t="s">
        <v>159</v>
      </c>
      <c r="BM162" s="194" t="s">
        <v>626</v>
      </c>
    </row>
    <row r="163" spans="1:65" s="2" customFormat="1" ht="11.25">
      <c r="A163" s="39"/>
      <c r="B163" s="40"/>
      <c r="C163" s="41"/>
      <c r="D163" s="196" t="s">
        <v>161</v>
      </c>
      <c r="E163" s="41"/>
      <c r="F163" s="197" t="s">
        <v>3901</v>
      </c>
      <c r="G163" s="41"/>
      <c r="H163" s="41"/>
      <c r="I163" s="198"/>
      <c r="J163" s="41"/>
      <c r="K163" s="41"/>
      <c r="L163" s="44"/>
      <c r="M163" s="199"/>
      <c r="N163" s="200"/>
      <c r="O163" s="69"/>
      <c r="P163" s="69"/>
      <c r="Q163" s="69"/>
      <c r="R163" s="69"/>
      <c r="S163" s="69"/>
      <c r="T163" s="70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21" t="s">
        <v>161</v>
      </c>
      <c r="AU163" s="21" t="s">
        <v>88</v>
      </c>
    </row>
    <row r="164" spans="1:65" s="2" customFormat="1" ht="16.5" customHeight="1">
      <c r="A164" s="39"/>
      <c r="B164" s="40"/>
      <c r="C164" s="251" t="s">
        <v>477</v>
      </c>
      <c r="D164" s="251" t="s">
        <v>445</v>
      </c>
      <c r="E164" s="252" t="s">
        <v>3902</v>
      </c>
      <c r="F164" s="253" t="s">
        <v>3903</v>
      </c>
      <c r="G164" s="254" t="s">
        <v>657</v>
      </c>
      <c r="H164" s="255">
        <v>1</v>
      </c>
      <c r="I164" s="256"/>
      <c r="J164" s="257">
        <f>ROUND(I164*H164,2)</f>
        <v>0</v>
      </c>
      <c r="K164" s="253" t="s">
        <v>32</v>
      </c>
      <c r="L164" s="258"/>
      <c r="M164" s="259" t="s">
        <v>32</v>
      </c>
      <c r="N164" s="260" t="s">
        <v>49</v>
      </c>
      <c r="O164" s="69"/>
      <c r="P164" s="192">
        <f>O164*H164</f>
        <v>0</v>
      </c>
      <c r="Q164" s="192">
        <v>0</v>
      </c>
      <c r="R164" s="192">
        <f>Q164*H164</f>
        <v>0</v>
      </c>
      <c r="S164" s="192">
        <v>0</v>
      </c>
      <c r="T164" s="193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194" t="s">
        <v>202</v>
      </c>
      <c r="AT164" s="194" t="s">
        <v>445</v>
      </c>
      <c r="AU164" s="194" t="s">
        <v>88</v>
      </c>
      <c r="AY164" s="21" t="s">
        <v>151</v>
      </c>
      <c r="BE164" s="195">
        <f>IF(N164="základní",J164,0)</f>
        <v>0</v>
      </c>
      <c r="BF164" s="195">
        <f>IF(N164="snížená",J164,0)</f>
        <v>0</v>
      </c>
      <c r="BG164" s="195">
        <f>IF(N164="zákl. přenesená",J164,0)</f>
        <v>0</v>
      </c>
      <c r="BH164" s="195">
        <f>IF(N164="sníž. přenesená",J164,0)</f>
        <v>0</v>
      </c>
      <c r="BI164" s="195">
        <f>IF(N164="nulová",J164,0)</f>
        <v>0</v>
      </c>
      <c r="BJ164" s="21" t="s">
        <v>86</v>
      </c>
      <c r="BK164" s="195">
        <f>ROUND(I164*H164,2)</f>
        <v>0</v>
      </c>
      <c r="BL164" s="21" t="s">
        <v>159</v>
      </c>
      <c r="BM164" s="194" t="s">
        <v>640</v>
      </c>
    </row>
    <row r="165" spans="1:65" s="2" customFormat="1" ht="16.5" customHeight="1">
      <c r="A165" s="39"/>
      <c r="B165" s="40"/>
      <c r="C165" s="183" t="s">
        <v>483</v>
      </c>
      <c r="D165" s="183" t="s">
        <v>154</v>
      </c>
      <c r="E165" s="184" t="s">
        <v>3904</v>
      </c>
      <c r="F165" s="185" t="s">
        <v>3905</v>
      </c>
      <c r="G165" s="186" t="s">
        <v>657</v>
      </c>
      <c r="H165" s="187">
        <v>1</v>
      </c>
      <c r="I165" s="188"/>
      <c r="J165" s="189">
        <f>ROUND(I165*H165,2)</f>
        <v>0</v>
      </c>
      <c r="K165" s="185" t="s">
        <v>158</v>
      </c>
      <c r="L165" s="44"/>
      <c r="M165" s="190" t="s">
        <v>32</v>
      </c>
      <c r="N165" s="191" t="s">
        <v>49</v>
      </c>
      <c r="O165" s="69"/>
      <c r="P165" s="192">
        <f>O165*H165</f>
        <v>0</v>
      </c>
      <c r="Q165" s="192">
        <v>7.2000000000000005E-4</v>
      </c>
      <c r="R165" s="192">
        <f>Q165*H165</f>
        <v>7.2000000000000005E-4</v>
      </c>
      <c r="S165" s="192">
        <v>0</v>
      </c>
      <c r="T165" s="193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194" t="s">
        <v>159</v>
      </c>
      <c r="AT165" s="194" t="s">
        <v>154</v>
      </c>
      <c r="AU165" s="194" t="s">
        <v>88</v>
      </c>
      <c r="AY165" s="21" t="s">
        <v>151</v>
      </c>
      <c r="BE165" s="195">
        <f>IF(N165="základní",J165,0)</f>
        <v>0</v>
      </c>
      <c r="BF165" s="195">
        <f>IF(N165="snížená",J165,0)</f>
        <v>0</v>
      </c>
      <c r="BG165" s="195">
        <f>IF(N165="zákl. přenesená",J165,0)</f>
        <v>0</v>
      </c>
      <c r="BH165" s="195">
        <f>IF(N165="sníž. přenesená",J165,0)</f>
        <v>0</v>
      </c>
      <c r="BI165" s="195">
        <f>IF(N165="nulová",J165,0)</f>
        <v>0</v>
      </c>
      <c r="BJ165" s="21" t="s">
        <v>86</v>
      </c>
      <c r="BK165" s="195">
        <f>ROUND(I165*H165,2)</f>
        <v>0</v>
      </c>
      <c r="BL165" s="21" t="s">
        <v>159</v>
      </c>
      <c r="BM165" s="194" t="s">
        <v>654</v>
      </c>
    </row>
    <row r="166" spans="1:65" s="2" customFormat="1" ht="11.25">
      <c r="A166" s="39"/>
      <c r="B166" s="40"/>
      <c r="C166" s="41"/>
      <c r="D166" s="196" t="s">
        <v>161</v>
      </c>
      <c r="E166" s="41"/>
      <c r="F166" s="197" t="s">
        <v>3906</v>
      </c>
      <c r="G166" s="41"/>
      <c r="H166" s="41"/>
      <c r="I166" s="198"/>
      <c r="J166" s="41"/>
      <c r="K166" s="41"/>
      <c r="L166" s="44"/>
      <c r="M166" s="199"/>
      <c r="N166" s="200"/>
      <c r="O166" s="69"/>
      <c r="P166" s="69"/>
      <c r="Q166" s="69"/>
      <c r="R166" s="69"/>
      <c r="S166" s="69"/>
      <c r="T166" s="70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21" t="s">
        <v>161</v>
      </c>
      <c r="AU166" s="21" t="s">
        <v>88</v>
      </c>
    </row>
    <row r="167" spans="1:65" s="2" customFormat="1" ht="16.5" customHeight="1">
      <c r="A167" s="39"/>
      <c r="B167" s="40"/>
      <c r="C167" s="251" t="s">
        <v>488</v>
      </c>
      <c r="D167" s="251" t="s">
        <v>445</v>
      </c>
      <c r="E167" s="252" t="s">
        <v>3907</v>
      </c>
      <c r="F167" s="253" t="s">
        <v>3908</v>
      </c>
      <c r="G167" s="254" t="s">
        <v>657</v>
      </c>
      <c r="H167" s="255">
        <v>1</v>
      </c>
      <c r="I167" s="256"/>
      <c r="J167" s="257">
        <f>ROUND(I167*H167,2)</f>
        <v>0</v>
      </c>
      <c r="K167" s="253" t="s">
        <v>32</v>
      </c>
      <c r="L167" s="258"/>
      <c r="M167" s="259" t="s">
        <v>32</v>
      </c>
      <c r="N167" s="260" t="s">
        <v>49</v>
      </c>
      <c r="O167" s="69"/>
      <c r="P167" s="192">
        <f>O167*H167</f>
        <v>0</v>
      </c>
      <c r="Q167" s="192">
        <v>0</v>
      </c>
      <c r="R167" s="192">
        <f>Q167*H167</f>
        <v>0</v>
      </c>
      <c r="S167" s="192">
        <v>0</v>
      </c>
      <c r="T167" s="193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194" t="s">
        <v>202</v>
      </c>
      <c r="AT167" s="194" t="s">
        <v>445</v>
      </c>
      <c r="AU167" s="194" t="s">
        <v>88</v>
      </c>
      <c r="AY167" s="21" t="s">
        <v>151</v>
      </c>
      <c r="BE167" s="195">
        <f>IF(N167="základní",J167,0)</f>
        <v>0</v>
      </c>
      <c r="BF167" s="195">
        <f>IF(N167="snížená",J167,0)</f>
        <v>0</v>
      </c>
      <c r="BG167" s="195">
        <f>IF(N167="zákl. přenesená",J167,0)</f>
        <v>0</v>
      </c>
      <c r="BH167" s="195">
        <f>IF(N167="sníž. přenesená",J167,0)</f>
        <v>0</v>
      </c>
      <c r="BI167" s="195">
        <f>IF(N167="nulová",J167,0)</f>
        <v>0</v>
      </c>
      <c r="BJ167" s="21" t="s">
        <v>86</v>
      </c>
      <c r="BK167" s="195">
        <f>ROUND(I167*H167,2)</f>
        <v>0</v>
      </c>
      <c r="BL167" s="21" t="s">
        <v>159</v>
      </c>
      <c r="BM167" s="194" t="s">
        <v>667</v>
      </c>
    </row>
    <row r="168" spans="1:65" s="2" customFormat="1" ht="24.2" customHeight="1">
      <c r="A168" s="39"/>
      <c r="B168" s="40"/>
      <c r="C168" s="183" t="s">
        <v>502</v>
      </c>
      <c r="D168" s="183" t="s">
        <v>154</v>
      </c>
      <c r="E168" s="184" t="s">
        <v>3909</v>
      </c>
      <c r="F168" s="185" t="s">
        <v>3910</v>
      </c>
      <c r="G168" s="186" t="s">
        <v>657</v>
      </c>
      <c r="H168" s="187">
        <v>1</v>
      </c>
      <c r="I168" s="188"/>
      <c r="J168" s="189">
        <f>ROUND(I168*H168,2)</f>
        <v>0</v>
      </c>
      <c r="K168" s="185" t="s">
        <v>158</v>
      </c>
      <c r="L168" s="44"/>
      <c r="M168" s="190" t="s">
        <v>32</v>
      </c>
      <c r="N168" s="191" t="s">
        <v>49</v>
      </c>
      <c r="O168" s="69"/>
      <c r="P168" s="192">
        <f>O168*H168</f>
        <v>0</v>
      </c>
      <c r="Q168" s="192">
        <v>0</v>
      </c>
      <c r="R168" s="192">
        <f>Q168*H168</f>
        <v>0</v>
      </c>
      <c r="S168" s="192">
        <v>0</v>
      </c>
      <c r="T168" s="193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194" t="s">
        <v>159</v>
      </c>
      <c r="AT168" s="194" t="s">
        <v>154</v>
      </c>
      <c r="AU168" s="194" t="s">
        <v>88</v>
      </c>
      <c r="AY168" s="21" t="s">
        <v>151</v>
      </c>
      <c r="BE168" s="195">
        <f>IF(N168="základní",J168,0)</f>
        <v>0</v>
      </c>
      <c r="BF168" s="195">
        <f>IF(N168="snížená",J168,0)</f>
        <v>0</v>
      </c>
      <c r="BG168" s="195">
        <f>IF(N168="zákl. přenesená",J168,0)</f>
        <v>0</v>
      </c>
      <c r="BH168" s="195">
        <f>IF(N168="sníž. přenesená",J168,0)</f>
        <v>0</v>
      </c>
      <c r="BI168" s="195">
        <f>IF(N168="nulová",J168,0)</f>
        <v>0</v>
      </c>
      <c r="BJ168" s="21" t="s">
        <v>86</v>
      </c>
      <c r="BK168" s="195">
        <f>ROUND(I168*H168,2)</f>
        <v>0</v>
      </c>
      <c r="BL168" s="21" t="s">
        <v>159</v>
      </c>
      <c r="BM168" s="194" t="s">
        <v>683</v>
      </c>
    </row>
    <row r="169" spans="1:65" s="2" customFormat="1" ht="11.25">
      <c r="A169" s="39"/>
      <c r="B169" s="40"/>
      <c r="C169" s="41"/>
      <c r="D169" s="196" t="s">
        <v>161</v>
      </c>
      <c r="E169" s="41"/>
      <c r="F169" s="197" t="s">
        <v>3911</v>
      </c>
      <c r="G169" s="41"/>
      <c r="H169" s="41"/>
      <c r="I169" s="198"/>
      <c r="J169" s="41"/>
      <c r="K169" s="41"/>
      <c r="L169" s="44"/>
      <c r="M169" s="199"/>
      <c r="N169" s="200"/>
      <c r="O169" s="69"/>
      <c r="P169" s="69"/>
      <c r="Q169" s="69"/>
      <c r="R169" s="69"/>
      <c r="S169" s="69"/>
      <c r="T169" s="70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21" t="s">
        <v>161</v>
      </c>
      <c r="AU169" s="21" t="s">
        <v>88</v>
      </c>
    </row>
    <row r="170" spans="1:65" s="2" customFormat="1" ht="16.5" customHeight="1">
      <c r="A170" s="39"/>
      <c r="B170" s="40"/>
      <c r="C170" s="251" t="s">
        <v>510</v>
      </c>
      <c r="D170" s="251" t="s">
        <v>445</v>
      </c>
      <c r="E170" s="252" t="s">
        <v>3912</v>
      </c>
      <c r="F170" s="253" t="s">
        <v>3913</v>
      </c>
      <c r="G170" s="254" t="s">
        <v>657</v>
      </c>
      <c r="H170" s="255">
        <v>1</v>
      </c>
      <c r="I170" s="256"/>
      <c r="J170" s="257">
        <f>ROUND(I170*H170,2)</f>
        <v>0</v>
      </c>
      <c r="K170" s="253" t="s">
        <v>32</v>
      </c>
      <c r="L170" s="258"/>
      <c r="M170" s="259" t="s">
        <v>32</v>
      </c>
      <c r="N170" s="260" t="s">
        <v>49</v>
      </c>
      <c r="O170" s="69"/>
      <c r="P170" s="192">
        <f>O170*H170</f>
        <v>0</v>
      </c>
      <c r="Q170" s="192">
        <v>0</v>
      </c>
      <c r="R170" s="192">
        <f>Q170*H170</f>
        <v>0</v>
      </c>
      <c r="S170" s="192">
        <v>0</v>
      </c>
      <c r="T170" s="193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194" t="s">
        <v>202</v>
      </c>
      <c r="AT170" s="194" t="s">
        <v>445</v>
      </c>
      <c r="AU170" s="194" t="s">
        <v>88</v>
      </c>
      <c r="AY170" s="21" t="s">
        <v>151</v>
      </c>
      <c r="BE170" s="195">
        <f>IF(N170="základní",J170,0)</f>
        <v>0</v>
      </c>
      <c r="BF170" s="195">
        <f>IF(N170="snížená",J170,0)</f>
        <v>0</v>
      </c>
      <c r="BG170" s="195">
        <f>IF(N170="zákl. přenesená",J170,0)</f>
        <v>0</v>
      </c>
      <c r="BH170" s="195">
        <f>IF(N170="sníž. přenesená",J170,0)</f>
        <v>0</v>
      </c>
      <c r="BI170" s="195">
        <f>IF(N170="nulová",J170,0)</f>
        <v>0</v>
      </c>
      <c r="BJ170" s="21" t="s">
        <v>86</v>
      </c>
      <c r="BK170" s="195">
        <f>ROUND(I170*H170,2)</f>
        <v>0</v>
      </c>
      <c r="BL170" s="21" t="s">
        <v>159</v>
      </c>
      <c r="BM170" s="194" t="s">
        <v>698</v>
      </c>
    </row>
    <row r="171" spans="1:65" s="2" customFormat="1" ht="16.5" customHeight="1">
      <c r="A171" s="39"/>
      <c r="B171" s="40"/>
      <c r="C171" s="183" t="s">
        <v>515</v>
      </c>
      <c r="D171" s="183" t="s">
        <v>154</v>
      </c>
      <c r="E171" s="184" t="s">
        <v>3914</v>
      </c>
      <c r="F171" s="185" t="s">
        <v>3915</v>
      </c>
      <c r="G171" s="186" t="s">
        <v>213</v>
      </c>
      <c r="H171" s="187">
        <v>3</v>
      </c>
      <c r="I171" s="188"/>
      <c r="J171" s="189">
        <f>ROUND(I171*H171,2)</f>
        <v>0</v>
      </c>
      <c r="K171" s="185" t="s">
        <v>158</v>
      </c>
      <c r="L171" s="44"/>
      <c r="M171" s="190" t="s">
        <v>32</v>
      </c>
      <c r="N171" s="191" t="s">
        <v>49</v>
      </c>
      <c r="O171" s="69"/>
      <c r="P171" s="192">
        <f>O171*H171</f>
        <v>0</v>
      </c>
      <c r="Q171" s="192">
        <v>0</v>
      </c>
      <c r="R171" s="192">
        <f>Q171*H171</f>
        <v>0</v>
      </c>
      <c r="S171" s="192">
        <v>0</v>
      </c>
      <c r="T171" s="193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194" t="s">
        <v>159</v>
      </c>
      <c r="AT171" s="194" t="s">
        <v>154</v>
      </c>
      <c r="AU171" s="194" t="s">
        <v>88</v>
      </c>
      <c r="AY171" s="21" t="s">
        <v>151</v>
      </c>
      <c r="BE171" s="195">
        <f>IF(N171="základní",J171,0)</f>
        <v>0</v>
      </c>
      <c r="BF171" s="195">
        <f>IF(N171="snížená",J171,0)</f>
        <v>0</v>
      </c>
      <c r="BG171" s="195">
        <f>IF(N171="zákl. přenesená",J171,0)</f>
        <v>0</v>
      </c>
      <c r="BH171" s="195">
        <f>IF(N171="sníž. přenesená",J171,0)</f>
        <v>0</v>
      </c>
      <c r="BI171" s="195">
        <f>IF(N171="nulová",J171,0)</f>
        <v>0</v>
      </c>
      <c r="BJ171" s="21" t="s">
        <v>86</v>
      </c>
      <c r="BK171" s="195">
        <f>ROUND(I171*H171,2)</f>
        <v>0</v>
      </c>
      <c r="BL171" s="21" t="s">
        <v>159</v>
      </c>
      <c r="BM171" s="194" t="s">
        <v>714</v>
      </c>
    </row>
    <row r="172" spans="1:65" s="2" customFormat="1" ht="11.25">
      <c r="A172" s="39"/>
      <c r="B172" s="40"/>
      <c r="C172" s="41"/>
      <c r="D172" s="196" t="s">
        <v>161</v>
      </c>
      <c r="E172" s="41"/>
      <c r="F172" s="197" t="s">
        <v>3916</v>
      </c>
      <c r="G172" s="41"/>
      <c r="H172" s="41"/>
      <c r="I172" s="198"/>
      <c r="J172" s="41"/>
      <c r="K172" s="41"/>
      <c r="L172" s="44"/>
      <c r="M172" s="199"/>
      <c r="N172" s="200"/>
      <c r="O172" s="69"/>
      <c r="P172" s="69"/>
      <c r="Q172" s="69"/>
      <c r="R172" s="69"/>
      <c r="S172" s="69"/>
      <c r="T172" s="70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21" t="s">
        <v>161</v>
      </c>
      <c r="AU172" s="21" t="s">
        <v>88</v>
      </c>
    </row>
    <row r="173" spans="1:65" s="2" customFormat="1" ht="16.5" customHeight="1">
      <c r="A173" s="39"/>
      <c r="B173" s="40"/>
      <c r="C173" s="183" t="s">
        <v>520</v>
      </c>
      <c r="D173" s="183" t="s">
        <v>154</v>
      </c>
      <c r="E173" s="184" t="s">
        <v>3917</v>
      </c>
      <c r="F173" s="185" t="s">
        <v>3918</v>
      </c>
      <c r="G173" s="186" t="s">
        <v>213</v>
      </c>
      <c r="H173" s="187">
        <v>3</v>
      </c>
      <c r="I173" s="188"/>
      <c r="J173" s="189">
        <f>ROUND(I173*H173,2)</f>
        <v>0</v>
      </c>
      <c r="K173" s="185" t="s">
        <v>158</v>
      </c>
      <c r="L173" s="44"/>
      <c r="M173" s="190" t="s">
        <v>32</v>
      </c>
      <c r="N173" s="191" t="s">
        <v>49</v>
      </c>
      <c r="O173" s="69"/>
      <c r="P173" s="192">
        <f>O173*H173</f>
        <v>0</v>
      </c>
      <c r="Q173" s="192">
        <v>0</v>
      </c>
      <c r="R173" s="192">
        <f>Q173*H173</f>
        <v>0</v>
      </c>
      <c r="S173" s="192">
        <v>0</v>
      </c>
      <c r="T173" s="193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194" t="s">
        <v>159</v>
      </c>
      <c r="AT173" s="194" t="s">
        <v>154</v>
      </c>
      <c r="AU173" s="194" t="s">
        <v>88</v>
      </c>
      <c r="AY173" s="21" t="s">
        <v>151</v>
      </c>
      <c r="BE173" s="195">
        <f>IF(N173="základní",J173,0)</f>
        <v>0</v>
      </c>
      <c r="BF173" s="195">
        <f>IF(N173="snížená",J173,0)</f>
        <v>0</v>
      </c>
      <c r="BG173" s="195">
        <f>IF(N173="zákl. přenesená",J173,0)</f>
        <v>0</v>
      </c>
      <c r="BH173" s="195">
        <f>IF(N173="sníž. přenesená",J173,0)</f>
        <v>0</v>
      </c>
      <c r="BI173" s="195">
        <f>IF(N173="nulová",J173,0)</f>
        <v>0</v>
      </c>
      <c r="BJ173" s="21" t="s">
        <v>86</v>
      </c>
      <c r="BK173" s="195">
        <f>ROUND(I173*H173,2)</f>
        <v>0</v>
      </c>
      <c r="BL173" s="21" t="s">
        <v>159</v>
      </c>
      <c r="BM173" s="194" t="s">
        <v>729</v>
      </c>
    </row>
    <row r="174" spans="1:65" s="2" customFormat="1" ht="11.25">
      <c r="A174" s="39"/>
      <c r="B174" s="40"/>
      <c r="C174" s="41"/>
      <c r="D174" s="196" t="s">
        <v>161</v>
      </c>
      <c r="E174" s="41"/>
      <c r="F174" s="197" t="s">
        <v>3919</v>
      </c>
      <c r="G174" s="41"/>
      <c r="H174" s="41"/>
      <c r="I174" s="198"/>
      <c r="J174" s="41"/>
      <c r="K174" s="41"/>
      <c r="L174" s="44"/>
      <c r="M174" s="199"/>
      <c r="N174" s="200"/>
      <c r="O174" s="69"/>
      <c r="P174" s="69"/>
      <c r="Q174" s="69"/>
      <c r="R174" s="69"/>
      <c r="S174" s="69"/>
      <c r="T174" s="70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21" t="s">
        <v>161</v>
      </c>
      <c r="AU174" s="21" t="s">
        <v>88</v>
      </c>
    </row>
    <row r="175" spans="1:65" s="2" customFormat="1" ht="16.5" customHeight="1">
      <c r="A175" s="39"/>
      <c r="B175" s="40"/>
      <c r="C175" s="183" t="s">
        <v>525</v>
      </c>
      <c r="D175" s="183" t="s">
        <v>154</v>
      </c>
      <c r="E175" s="184" t="s">
        <v>3762</v>
      </c>
      <c r="F175" s="185" t="s">
        <v>3763</v>
      </c>
      <c r="G175" s="186" t="s">
        <v>657</v>
      </c>
      <c r="H175" s="187">
        <v>2</v>
      </c>
      <c r="I175" s="188"/>
      <c r="J175" s="189">
        <f>ROUND(I175*H175,2)</f>
        <v>0</v>
      </c>
      <c r="K175" s="185" t="s">
        <v>158</v>
      </c>
      <c r="L175" s="44"/>
      <c r="M175" s="190" t="s">
        <v>32</v>
      </c>
      <c r="N175" s="191" t="s">
        <v>49</v>
      </c>
      <c r="O175" s="69"/>
      <c r="P175" s="192">
        <f>O175*H175</f>
        <v>0</v>
      </c>
      <c r="Q175" s="192">
        <v>0.45937</v>
      </c>
      <c r="R175" s="192">
        <f>Q175*H175</f>
        <v>0.91874</v>
      </c>
      <c r="S175" s="192">
        <v>0</v>
      </c>
      <c r="T175" s="193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194" t="s">
        <v>159</v>
      </c>
      <c r="AT175" s="194" t="s">
        <v>154</v>
      </c>
      <c r="AU175" s="194" t="s">
        <v>88</v>
      </c>
      <c r="AY175" s="21" t="s">
        <v>151</v>
      </c>
      <c r="BE175" s="195">
        <f>IF(N175="základní",J175,0)</f>
        <v>0</v>
      </c>
      <c r="BF175" s="195">
        <f>IF(N175="snížená",J175,0)</f>
        <v>0</v>
      </c>
      <c r="BG175" s="195">
        <f>IF(N175="zákl. přenesená",J175,0)</f>
        <v>0</v>
      </c>
      <c r="BH175" s="195">
        <f>IF(N175="sníž. přenesená",J175,0)</f>
        <v>0</v>
      </c>
      <c r="BI175" s="195">
        <f>IF(N175="nulová",J175,0)</f>
        <v>0</v>
      </c>
      <c r="BJ175" s="21" t="s">
        <v>86</v>
      </c>
      <c r="BK175" s="195">
        <f>ROUND(I175*H175,2)</f>
        <v>0</v>
      </c>
      <c r="BL175" s="21" t="s">
        <v>159</v>
      </c>
      <c r="BM175" s="194" t="s">
        <v>742</v>
      </c>
    </row>
    <row r="176" spans="1:65" s="2" customFormat="1" ht="11.25">
      <c r="A176" s="39"/>
      <c r="B176" s="40"/>
      <c r="C176" s="41"/>
      <c r="D176" s="196" t="s">
        <v>161</v>
      </c>
      <c r="E176" s="41"/>
      <c r="F176" s="197" t="s">
        <v>3764</v>
      </c>
      <c r="G176" s="41"/>
      <c r="H176" s="41"/>
      <c r="I176" s="198"/>
      <c r="J176" s="41"/>
      <c r="K176" s="41"/>
      <c r="L176" s="44"/>
      <c r="M176" s="199"/>
      <c r="N176" s="200"/>
      <c r="O176" s="69"/>
      <c r="P176" s="69"/>
      <c r="Q176" s="69"/>
      <c r="R176" s="69"/>
      <c r="S176" s="69"/>
      <c r="T176" s="70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21" t="s">
        <v>161</v>
      </c>
      <c r="AU176" s="21" t="s">
        <v>88</v>
      </c>
    </row>
    <row r="177" spans="1:65" s="2" customFormat="1" ht="24.2" customHeight="1">
      <c r="A177" s="39"/>
      <c r="B177" s="40"/>
      <c r="C177" s="183" t="s">
        <v>530</v>
      </c>
      <c r="D177" s="183" t="s">
        <v>154</v>
      </c>
      <c r="E177" s="184" t="s">
        <v>3920</v>
      </c>
      <c r="F177" s="185" t="s">
        <v>3921</v>
      </c>
      <c r="G177" s="186" t="s">
        <v>657</v>
      </c>
      <c r="H177" s="187">
        <v>1</v>
      </c>
      <c r="I177" s="188"/>
      <c r="J177" s="189">
        <f>ROUND(I177*H177,2)</f>
        <v>0</v>
      </c>
      <c r="K177" s="185" t="s">
        <v>158</v>
      </c>
      <c r="L177" s="44"/>
      <c r="M177" s="190" t="s">
        <v>32</v>
      </c>
      <c r="N177" s="191" t="s">
        <v>49</v>
      </c>
      <c r="O177" s="69"/>
      <c r="P177" s="192">
        <f>O177*H177</f>
        <v>0</v>
      </c>
      <c r="Q177" s="192">
        <v>0.43786000000000003</v>
      </c>
      <c r="R177" s="192">
        <f>Q177*H177</f>
        <v>0.43786000000000003</v>
      </c>
      <c r="S177" s="192">
        <v>0</v>
      </c>
      <c r="T177" s="193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194" t="s">
        <v>159</v>
      </c>
      <c r="AT177" s="194" t="s">
        <v>154</v>
      </c>
      <c r="AU177" s="194" t="s">
        <v>88</v>
      </c>
      <c r="AY177" s="21" t="s">
        <v>151</v>
      </c>
      <c r="BE177" s="195">
        <f>IF(N177="základní",J177,0)</f>
        <v>0</v>
      </c>
      <c r="BF177" s="195">
        <f>IF(N177="snížená",J177,0)</f>
        <v>0</v>
      </c>
      <c r="BG177" s="195">
        <f>IF(N177="zákl. přenesená",J177,0)</f>
        <v>0</v>
      </c>
      <c r="BH177" s="195">
        <f>IF(N177="sníž. přenesená",J177,0)</f>
        <v>0</v>
      </c>
      <c r="BI177" s="195">
        <f>IF(N177="nulová",J177,0)</f>
        <v>0</v>
      </c>
      <c r="BJ177" s="21" t="s">
        <v>86</v>
      </c>
      <c r="BK177" s="195">
        <f>ROUND(I177*H177,2)</f>
        <v>0</v>
      </c>
      <c r="BL177" s="21" t="s">
        <v>159</v>
      </c>
      <c r="BM177" s="194" t="s">
        <v>757</v>
      </c>
    </row>
    <row r="178" spans="1:65" s="2" customFormat="1" ht="11.25">
      <c r="A178" s="39"/>
      <c r="B178" s="40"/>
      <c r="C178" s="41"/>
      <c r="D178" s="196" t="s">
        <v>161</v>
      </c>
      <c r="E178" s="41"/>
      <c r="F178" s="197" t="s">
        <v>3922</v>
      </c>
      <c r="G178" s="41"/>
      <c r="H178" s="41"/>
      <c r="I178" s="198"/>
      <c r="J178" s="41"/>
      <c r="K178" s="41"/>
      <c r="L178" s="44"/>
      <c r="M178" s="199"/>
      <c r="N178" s="200"/>
      <c r="O178" s="69"/>
      <c r="P178" s="69"/>
      <c r="Q178" s="69"/>
      <c r="R178" s="69"/>
      <c r="S178" s="69"/>
      <c r="T178" s="70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21" t="s">
        <v>161</v>
      </c>
      <c r="AU178" s="21" t="s">
        <v>88</v>
      </c>
    </row>
    <row r="179" spans="1:65" s="2" customFormat="1" ht="16.5" customHeight="1">
      <c r="A179" s="39"/>
      <c r="B179" s="40"/>
      <c r="C179" s="251" t="s">
        <v>539</v>
      </c>
      <c r="D179" s="251" t="s">
        <v>445</v>
      </c>
      <c r="E179" s="252" t="s">
        <v>3923</v>
      </c>
      <c r="F179" s="253" t="s">
        <v>3924</v>
      </c>
      <c r="G179" s="254" t="s">
        <v>657</v>
      </c>
      <c r="H179" s="255">
        <v>1</v>
      </c>
      <c r="I179" s="256"/>
      <c r="J179" s="257">
        <f>ROUND(I179*H179,2)</f>
        <v>0</v>
      </c>
      <c r="K179" s="253" t="s">
        <v>158</v>
      </c>
      <c r="L179" s="258"/>
      <c r="M179" s="259" t="s">
        <v>32</v>
      </c>
      <c r="N179" s="260" t="s">
        <v>49</v>
      </c>
      <c r="O179" s="69"/>
      <c r="P179" s="192">
        <f>O179*H179</f>
        <v>0</v>
      </c>
      <c r="Q179" s="192">
        <v>8.1000000000000003E-2</v>
      </c>
      <c r="R179" s="192">
        <f>Q179*H179</f>
        <v>8.1000000000000003E-2</v>
      </c>
      <c r="S179" s="192">
        <v>0</v>
      </c>
      <c r="T179" s="193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194" t="s">
        <v>202</v>
      </c>
      <c r="AT179" s="194" t="s">
        <v>445</v>
      </c>
      <c r="AU179" s="194" t="s">
        <v>88</v>
      </c>
      <c r="AY179" s="21" t="s">
        <v>151</v>
      </c>
      <c r="BE179" s="195">
        <f>IF(N179="základní",J179,0)</f>
        <v>0</v>
      </c>
      <c r="BF179" s="195">
        <f>IF(N179="snížená",J179,0)</f>
        <v>0</v>
      </c>
      <c r="BG179" s="195">
        <f>IF(N179="zákl. přenesená",J179,0)</f>
        <v>0</v>
      </c>
      <c r="BH179" s="195">
        <f>IF(N179="sníž. přenesená",J179,0)</f>
        <v>0</v>
      </c>
      <c r="BI179" s="195">
        <f>IF(N179="nulová",J179,0)</f>
        <v>0</v>
      </c>
      <c r="BJ179" s="21" t="s">
        <v>86</v>
      </c>
      <c r="BK179" s="195">
        <f>ROUND(I179*H179,2)</f>
        <v>0</v>
      </c>
      <c r="BL179" s="21" t="s">
        <v>159</v>
      </c>
      <c r="BM179" s="194" t="s">
        <v>770</v>
      </c>
    </row>
    <row r="180" spans="1:65" s="14" customFormat="1" ht="11.25">
      <c r="B180" s="218"/>
      <c r="C180" s="219"/>
      <c r="D180" s="201" t="s">
        <v>320</v>
      </c>
      <c r="E180" s="220" t="s">
        <v>32</v>
      </c>
      <c r="F180" s="221" t="s">
        <v>3925</v>
      </c>
      <c r="G180" s="219"/>
      <c r="H180" s="222">
        <v>1</v>
      </c>
      <c r="I180" s="223"/>
      <c r="J180" s="219"/>
      <c r="K180" s="219"/>
      <c r="L180" s="224"/>
      <c r="M180" s="225"/>
      <c r="N180" s="226"/>
      <c r="O180" s="226"/>
      <c r="P180" s="226"/>
      <c r="Q180" s="226"/>
      <c r="R180" s="226"/>
      <c r="S180" s="226"/>
      <c r="T180" s="227"/>
      <c r="AT180" s="228" t="s">
        <v>320</v>
      </c>
      <c r="AU180" s="228" t="s">
        <v>88</v>
      </c>
      <c r="AV180" s="14" t="s">
        <v>88</v>
      </c>
      <c r="AW180" s="14" t="s">
        <v>39</v>
      </c>
      <c r="AX180" s="14" t="s">
        <v>78</v>
      </c>
      <c r="AY180" s="228" t="s">
        <v>151</v>
      </c>
    </row>
    <row r="181" spans="1:65" s="15" customFormat="1" ht="11.25">
      <c r="B181" s="229"/>
      <c r="C181" s="230"/>
      <c r="D181" s="201" t="s">
        <v>320</v>
      </c>
      <c r="E181" s="231" t="s">
        <v>32</v>
      </c>
      <c r="F181" s="232" t="s">
        <v>323</v>
      </c>
      <c r="G181" s="230"/>
      <c r="H181" s="233">
        <v>1</v>
      </c>
      <c r="I181" s="234"/>
      <c r="J181" s="230"/>
      <c r="K181" s="230"/>
      <c r="L181" s="235"/>
      <c r="M181" s="236"/>
      <c r="N181" s="237"/>
      <c r="O181" s="237"/>
      <c r="P181" s="237"/>
      <c r="Q181" s="237"/>
      <c r="R181" s="237"/>
      <c r="S181" s="237"/>
      <c r="T181" s="238"/>
      <c r="AT181" s="239" t="s">
        <v>320</v>
      </c>
      <c r="AU181" s="239" t="s">
        <v>88</v>
      </c>
      <c r="AV181" s="15" t="s">
        <v>159</v>
      </c>
      <c r="AW181" s="15" t="s">
        <v>39</v>
      </c>
      <c r="AX181" s="15" t="s">
        <v>86</v>
      </c>
      <c r="AY181" s="239" t="s">
        <v>151</v>
      </c>
    </row>
    <row r="182" spans="1:65" s="2" customFormat="1" ht="16.5" customHeight="1">
      <c r="A182" s="39"/>
      <c r="B182" s="40"/>
      <c r="C182" s="183" t="s">
        <v>546</v>
      </c>
      <c r="D182" s="183" t="s">
        <v>154</v>
      </c>
      <c r="E182" s="184" t="s">
        <v>3926</v>
      </c>
      <c r="F182" s="185" t="s">
        <v>3927</v>
      </c>
      <c r="G182" s="186" t="s">
        <v>657</v>
      </c>
      <c r="H182" s="187">
        <v>1</v>
      </c>
      <c r="I182" s="188"/>
      <c r="J182" s="189">
        <f>ROUND(I182*H182,2)</f>
        <v>0</v>
      </c>
      <c r="K182" s="185" t="s">
        <v>158</v>
      </c>
      <c r="L182" s="44"/>
      <c r="M182" s="190" t="s">
        <v>32</v>
      </c>
      <c r="N182" s="191" t="s">
        <v>49</v>
      </c>
      <c r="O182" s="69"/>
      <c r="P182" s="192">
        <f>O182*H182</f>
        <v>0</v>
      </c>
      <c r="Q182" s="192">
        <v>0.04</v>
      </c>
      <c r="R182" s="192">
        <f>Q182*H182</f>
        <v>0.04</v>
      </c>
      <c r="S182" s="192">
        <v>0</v>
      </c>
      <c r="T182" s="193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194" t="s">
        <v>159</v>
      </c>
      <c r="AT182" s="194" t="s">
        <v>154</v>
      </c>
      <c r="AU182" s="194" t="s">
        <v>88</v>
      </c>
      <c r="AY182" s="21" t="s">
        <v>151</v>
      </c>
      <c r="BE182" s="195">
        <f>IF(N182="základní",J182,0)</f>
        <v>0</v>
      </c>
      <c r="BF182" s="195">
        <f>IF(N182="snížená",J182,0)</f>
        <v>0</v>
      </c>
      <c r="BG182" s="195">
        <f>IF(N182="zákl. přenesená",J182,0)</f>
        <v>0</v>
      </c>
      <c r="BH182" s="195">
        <f>IF(N182="sníž. přenesená",J182,0)</f>
        <v>0</v>
      </c>
      <c r="BI182" s="195">
        <f>IF(N182="nulová",J182,0)</f>
        <v>0</v>
      </c>
      <c r="BJ182" s="21" t="s">
        <v>86</v>
      </c>
      <c r="BK182" s="195">
        <f>ROUND(I182*H182,2)</f>
        <v>0</v>
      </c>
      <c r="BL182" s="21" t="s">
        <v>159</v>
      </c>
      <c r="BM182" s="194" t="s">
        <v>795</v>
      </c>
    </row>
    <row r="183" spans="1:65" s="2" customFormat="1" ht="11.25">
      <c r="A183" s="39"/>
      <c r="B183" s="40"/>
      <c r="C183" s="41"/>
      <c r="D183" s="196" t="s">
        <v>161</v>
      </c>
      <c r="E183" s="41"/>
      <c r="F183" s="197" t="s">
        <v>3928</v>
      </c>
      <c r="G183" s="41"/>
      <c r="H183" s="41"/>
      <c r="I183" s="198"/>
      <c r="J183" s="41"/>
      <c r="K183" s="41"/>
      <c r="L183" s="44"/>
      <c r="M183" s="199"/>
      <c r="N183" s="200"/>
      <c r="O183" s="69"/>
      <c r="P183" s="69"/>
      <c r="Q183" s="69"/>
      <c r="R183" s="69"/>
      <c r="S183" s="69"/>
      <c r="T183" s="70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21" t="s">
        <v>161</v>
      </c>
      <c r="AU183" s="21" t="s">
        <v>88</v>
      </c>
    </row>
    <row r="184" spans="1:65" s="2" customFormat="1" ht="16.5" customHeight="1">
      <c r="A184" s="39"/>
      <c r="B184" s="40"/>
      <c r="C184" s="251" t="s">
        <v>553</v>
      </c>
      <c r="D184" s="251" t="s">
        <v>445</v>
      </c>
      <c r="E184" s="252" t="s">
        <v>3929</v>
      </c>
      <c r="F184" s="253" t="s">
        <v>3930</v>
      </c>
      <c r="G184" s="254" t="s">
        <v>657</v>
      </c>
      <c r="H184" s="255">
        <v>1</v>
      </c>
      <c r="I184" s="256"/>
      <c r="J184" s="257">
        <f>ROUND(I184*H184,2)</f>
        <v>0</v>
      </c>
      <c r="K184" s="253" t="s">
        <v>158</v>
      </c>
      <c r="L184" s="258"/>
      <c r="M184" s="259" t="s">
        <v>32</v>
      </c>
      <c r="N184" s="260" t="s">
        <v>49</v>
      </c>
      <c r="O184" s="69"/>
      <c r="P184" s="192">
        <f>O184*H184</f>
        <v>0</v>
      </c>
      <c r="Q184" s="192">
        <v>1.3299999999999999E-2</v>
      </c>
      <c r="R184" s="192">
        <f>Q184*H184</f>
        <v>1.3299999999999999E-2</v>
      </c>
      <c r="S184" s="192">
        <v>0</v>
      </c>
      <c r="T184" s="193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194" t="s">
        <v>202</v>
      </c>
      <c r="AT184" s="194" t="s">
        <v>445</v>
      </c>
      <c r="AU184" s="194" t="s">
        <v>88</v>
      </c>
      <c r="AY184" s="21" t="s">
        <v>151</v>
      </c>
      <c r="BE184" s="195">
        <f>IF(N184="základní",J184,0)</f>
        <v>0</v>
      </c>
      <c r="BF184" s="195">
        <f>IF(N184="snížená",J184,0)</f>
        <v>0</v>
      </c>
      <c r="BG184" s="195">
        <f>IF(N184="zákl. přenesená",J184,0)</f>
        <v>0</v>
      </c>
      <c r="BH184" s="195">
        <f>IF(N184="sníž. přenesená",J184,0)</f>
        <v>0</v>
      </c>
      <c r="BI184" s="195">
        <f>IF(N184="nulová",J184,0)</f>
        <v>0</v>
      </c>
      <c r="BJ184" s="21" t="s">
        <v>86</v>
      </c>
      <c r="BK184" s="195">
        <f>ROUND(I184*H184,2)</f>
        <v>0</v>
      </c>
      <c r="BL184" s="21" t="s">
        <v>159</v>
      </c>
      <c r="BM184" s="194" t="s">
        <v>807</v>
      </c>
    </row>
    <row r="185" spans="1:65" s="2" customFormat="1" ht="16.5" customHeight="1">
      <c r="A185" s="39"/>
      <c r="B185" s="40"/>
      <c r="C185" s="183" t="s">
        <v>558</v>
      </c>
      <c r="D185" s="183" t="s">
        <v>154</v>
      </c>
      <c r="E185" s="184" t="s">
        <v>1170</v>
      </c>
      <c r="F185" s="185" t="s">
        <v>1171</v>
      </c>
      <c r="G185" s="186" t="s">
        <v>213</v>
      </c>
      <c r="H185" s="187">
        <v>3</v>
      </c>
      <c r="I185" s="188"/>
      <c r="J185" s="189">
        <f>ROUND(I185*H185,2)</f>
        <v>0</v>
      </c>
      <c r="K185" s="185" t="s">
        <v>158</v>
      </c>
      <c r="L185" s="44"/>
      <c r="M185" s="190" t="s">
        <v>32</v>
      </c>
      <c r="N185" s="191" t="s">
        <v>49</v>
      </c>
      <c r="O185" s="69"/>
      <c r="P185" s="192">
        <f>O185*H185</f>
        <v>0</v>
      </c>
      <c r="Q185" s="192">
        <v>1.9000000000000001E-4</v>
      </c>
      <c r="R185" s="192">
        <f>Q185*H185</f>
        <v>5.6999999999999998E-4</v>
      </c>
      <c r="S185" s="192">
        <v>0</v>
      </c>
      <c r="T185" s="193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194" t="s">
        <v>159</v>
      </c>
      <c r="AT185" s="194" t="s">
        <v>154</v>
      </c>
      <c r="AU185" s="194" t="s">
        <v>88</v>
      </c>
      <c r="AY185" s="21" t="s">
        <v>151</v>
      </c>
      <c r="BE185" s="195">
        <f>IF(N185="základní",J185,0)</f>
        <v>0</v>
      </c>
      <c r="BF185" s="195">
        <f>IF(N185="snížená",J185,0)</f>
        <v>0</v>
      </c>
      <c r="BG185" s="195">
        <f>IF(N185="zákl. přenesená",J185,0)</f>
        <v>0</v>
      </c>
      <c r="BH185" s="195">
        <f>IF(N185="sníž. přenesená",J185,0)</f>
        <v>0</v>
      </c>
      <c r="BI185" s="195">
        <f>IF(N185="nulová",J185,0)</f>
        <v>0</v>
      </c>
      <c r="BJ185" s="21" t="s">
        <v>86</v>
      </c>
      <c r="BK185" s="195">
        <f>ROUND(I185*H185,2)</f>
        <v>0</v>
      </c>
      <c r="BL185" s="21" t="s">
        <v>159</v>
      </c>
      <c r="BM185" s="194" t="s">
        <v>819</v>
      </c>
    </row>
    <row r="186" spans="1:65" s="2" customFormat="1" ht="11.25">
      <c r="A186" s="39"/>
      <c r="B186" s="40"/>
      <c r="C186" s="41"/>
      <c r="D186" s="196" t="s">
        <v>161</v>
      </c>
      <c r="E186" s="41"/>
      <c r="F186" s="197" t="s">
        <v>1173</v>
      </c>
      <c r="G186" s="41"/>
      <c r="H186" s="41"/>
      <c r="I186" s="198"/>
      <c r="J186" s="41"/>
      <c r="K186" s="41"/>
      <c r="L186" s="44"/>
      <c r="M186" s="199"/>
      <c r="N186" s="200"/>
      <c r="O186" s="69"/>
      <c r="P186" s="69"/>
      <c r="Q186" s="69"/>
      <c r="R186" s="69"/>
      <c r="S186" s="69"/>
      <c r="T186" s="70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21" t="s">
        <v>161</v>
      </c>
      <c r="AU186" s="21" t="s">
        <v>88</v>
      </c>
    </row>
    <row r="187" spans="1:65" s="2" customFormat="1" ht="16.5" customHeight="1">
      <c r="A187" s="39"/>
      <c r="B187" s="40"/>
      <c r="C187" s="183" t="s">
        <v>563</v>
      </c>
      <c r="D187" s="183" t="s">
        <v>154</v>
      </c>
      <c r="E187" s="184" t="s">
        <v>3931</v>
      </c>
      <c r="F187" s="185" t="s">
        <v>3932</v>
      </c>
      <c r="G187" s="186" t="s">
        <v>213</v>
      </c>
      <c r="H187" s="187">
        <v>3</v>
      </c>
      <c r="I187" s="188"/>
      <c r="J187" s="189">
        <f>ROUND(I187*H187,2)</f>
        <v>0</v>
      </c>
      <c r="K187" s="185" t="s">
        <v>158</v>
      </c>
      <c r="L187" s="44"/>
      <c r="M187" s="190" t="s">
        <v>32</v>
      </c>
      <c r="N187" s="191" t="s">
        <v>49</v>
      </c>
      <c r="O187" s="69"/>
      <c r="P187" s="192">
        <f>O187*H187</f>
        <v>0</v>
      </c>
      <c r="Q187" s="192">
        <v>6.9999999999999994E-5</v>
      </c>
      <c r="R187" s="192">
        <f>Q187*H187</f>
        <v>2.0999999999999998E-4</v>
      </c>
      <c r="S187" s="192">
        <v>0</v>
      </c>
      <c r="T187" s="193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194" t="s">
        <v>159</v>
      </c>
      <c r="AT187" s="194" t="s">
        <v>154</v>
      </c>
      <c r="AU187" s="194" t="s">
        <v>88</v>
      </c>
      <c r="AY187" s="21" t="s">
        <v>151</v>
      </c>
      <c r="BE187" s="195">
        <f>IF(N187="základní",J187,0)</f>
        <v>0</v>
      </c>
      <c r="BF187" s="195">
        <f>IF(N187="snížená",J187,0)</f>
        <v>0</v>
      </c>
      <c r="BG187" s="195">
        <f>IF(N187="zákl. přenesená",J187,0)</f>
        <v>0</v>
      </c>
      <c r="BH187" s="195">
        <f>IF(N187="sníž. přenesená",J187,0)</f>
        <v>0</v>
      </c>
      <c r="BI187" s="195">
        <f>IF(N187="nulová",J187,0)</f>
        <v>0</v>
      </c>
      <c r="BJ187" s="21" t="s">
        <v>86</v>
      </c>
      <c r="BK187" s="195">
        <f>ROUND(I187*H187,2)</f>
        <v>0</v>
      </c>
      <c r="BL187" s="21" t="s">
        <v>159</v>
      </c>
      <c r="BM187" s="194" t="s">
        <v>835</v>
      </c>
    </row>
    <row r="188" spans="1:65" s="2" customFormat="1" ht="11.25">
      <c r="A188" s="39"/>
      <c r="B188" s="40"/>
      <c r="C188" s="41"/>
      <c r="D188" s="196" t="s">
        <v>161</v>
      </c>
      <c r="E188" s="41"/>
      <c r="F188" s="197" t="s">
        <v>3933</v>
      </c>
      <c r="G188" s="41"/>
      <c r="H188" s="41"/>
      <c r="I188" s="198"/>
      <c r="J188" s="41"/>
      <c r="K188" s="41"/>
      <c r="L188" s="44"/>
      <c r="M188" s="199"/>
      <c r="N188" s="200"/>
      <c r="O188" s="69"/>
      <c r="P188" s="69"/>
      <c r="Q188" s="69"/>
      <c r="R188" s="69"/>
      <c r="S188" s="69"/>
      <c r="T188" s="70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21" t="s">
        <v>161</v>
      </c>
      <c r="AU188" s="21" t="s">
        <v>88</v>
      </c>
    </row>
    <row r="189" spans="1:65" s="12" customFormat="1" ht="22.9" customHeight="1">
      <c r="B189" s="167"/>
      <c r="C189" s="168"/>
      <c r="D189" s="169" t="s">
        <v>77</v>
      </c>
      <c r="E189" s="181" t="s">
        <v>1017</v>
      </c>
      <c r="F189" s="181" t="s">
        <v>3934</v>
      </c>
      <c r="G189" s="168"/>
      <c r="H189" s="168"/>
      <c r="I189" s="171"/>
      <c r="J189" s="182">
        <f>BK189</f>
        <v>0</v>
      </c>
      <c r="K189" s="168"/>
      <c r="L189" s="173"/>
      <c r="M189" s="174"/>
      <c r="N189" s="175"/>
      <c r="O189" s="175"/>
      <c r="P189" s="176">
        <f>SUM(P190:P191)</f>
        <v>0</v>
      </c>
      <c r="Q189" s="175"/>
      <c r="R189" s="176">
        <f>SUM(R190:R191)</f>
        <v>0</v>
      </c>
      <c r="S189" s="175"/>
      <c r="T189" s="177">
        <f>SUM(T190:T191)</f>
        <v>0</v>
      </c>
      <c r="AR189" s="178" t="s">
        <v>86</v>
      </c>
      <c r="AT189" s="179" t="s">
        <v>77</v>
      </c>
      <c r="AU189" s="179" t="s">
        <v>86</v>
      </c>
      <c r="AY189" s="178" t="s">
        <v>151</v>
      </c>
      <c r="BK189" s="180">
        <f>SUM(BK190:BK191)</f>
        <v>0</v>
      </c>
    </row>
    <row r="190" spans="1:65" s="2" customFormat="1" ht="24.2" customHeight="1">
      <c r="A190" s="39"/>
      <c r="B190" s="40"/>
      <c r="C190" s="183" t="s">
        <v>570</v>
      </c>
      <c r="D190" s="183" t="s">
        <v>154</v>
      </c>
      <c r="E190" s="184" t="s">
        <v>3801</v>
      </c>
      <c r="F190" s="185" t="s">
        <v>3802</v>
      </c>
      <c r="G190" s="186" t="s">
        <v>428</v>
      </c>
      <c r="H190" s="187">
        <v>2.601</v>
      </c>
      <c r="I190" s="188"/>
      <c r="J190" s="189">
        <f>ROUND(I190*H190,2)</f>
        <v>0</v>
      </c>
      <c r="K190" s="185" t="s">
        <v>158</v>
      </c>
      <c r="L190" s="44"/>
      <c r="M190" s="190" t="s">
        <v>32</v>
      </c>
      <c r="N190" s="191" t="s">
        <v>49</v>
      </c>
      <c r="O190" s="69"/>
      <c r="P190" s="192">
        <f>O190*H190</f>
        <v>0</v>
      </c>
      <c r="Q190" s="192">
        <v>0</v>
      </c>
      <c r="R190" s="192">
        <f>Q190*H190</f>
        <v>0</v>
      </c>
      <c r="S190" s="192">
        <v>0</v>
      </c>
      <c r="T190" s="193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194" t="s">
        <v>159</v>
      </c>
      <c r="AT190" s="194" t="s">
        <v>154</v>
      </c>
      <c r="AU190" s="194" t="s">
        <v>88</v>
      </c>
      <c r="AY190" s="21" t="s">
        <v>151</v>
      </c>
      <c r="BE190" s="195">
        <f>IF(N190="základní",J190,0)</f>
        <v>0</v>
      </c>
      <c r="BF190" s="195">
        <f>IF(N190="snížená",J190,0)</f>
        <v>0</v>
      </c>
      <c r="BG190" s="195">
        <f>IF(N190="zákl. přenesená",J190,0)</f>
        <v>0</v>
      </c>
      <c r="BH190" s="195">
        <f>IF(N190="sníž. přenesená",J190,0)</f>
        <v>0</v>
      </c>
      <c r="BI190" s="195">
        <f>IF(N190="nulová",J190,0)</f>
        <v>0</v>
      </c>
      <c r="BJ190" s="21" t="s">
        <v>86</v>
      </c>
      <c r="BK190" s="195">
        <f>ROUND(I190*H190,2)</f>
        <v>0</v>
      </c>
      <c r="BL190" s="21" t="s">
        <v>159</v>
      </c>
      <c r="BM190" s="194" t="s">
        <v>850</v>
      </c>
    </row>
    <row r="191" spans="1:65" s="2" customFormat="1" ht="11.25">
      <c r="A191" s="39"/>
      <c r="B191" s="40"/>
      <c r="C191" s="41"/>
      <c r="D191" s="196" t="s">
        <v>161</v>
      </c>
      <c r="E191" s="41"/>
      <c r="F191" s="197" t="s">
        <v>3803</v>
      </c>
      <c r="G191" s="41"/>
      <c r="H191" s="41"/>
      <c r="I191" s="198"/>
      <c r="J191" s="41"/>
      <c r="K191" s="41"/>
      <c r="L191" s="44"/>
      <c r="M191" s="203"/>
      <c r="N191" s="204"/>
      <c r="O191" s="205"/>
      <c r="P191" s="205"/>
      <c r="Q191" s="205"/>
      <c r="R191" s="205"/>
      <c r="S191" s="205"/>
      <c r="T191" s="20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21" t="s">
        <v>161</v>
      </c>
      <c r="AU191" s="21" t="s">
        <v>88</v>
      </c>
    </row>
    <row r="192" spans="1:65" s="2" customFormat="1" ht="6.95" customHeight="1">
      <c r="A192" s="39"/>
      <c r="B192" s="52"/>
      <c r="C192" s="53"/>
      <c r="D192" s="53"/>
      <c r="E192" s="53"/>
      <c r="F192" s="53"/>
      <c r="G192" s="53"/>
      <c r="H192" s="53"/>
      <c r="I192" s="53"/>
      <c r="J192" s="53"/>
      <c r="K192" s="53"/>
      <c r="L192" s="44"/>
      <c r="M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</row>
  </sheetData>
  <sheetProtection algorithmName="SHA-512" hashValue="N/m+cVESiCDW14CTUmXZ0x4bjIENB2E0xHzQv4c8pQKg1/txpP8r1GdHojhVkJHLub9raavOqroIvp3lgkUEUg==" saltValue="RWX+ZVmFR91nEgfl03myDDS6Q1Rbr0xXzx1pyZQg3lZY8HUEUtMBO8kmv6SF4JTwdZWJBKCnygF7b8MHBHLzMg==" spinCount="100000" sheet="1" objects="1" scenarios="1" formatColumns="0" formatRows="0" autoFilter="0"/>
  <autoFilter ref="C90:K191" xr:uid="{00000000-0009-0000-0000-00000A000000}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hyperlinks>
    <hyperlink ref="F95" r:id="rId1" xr:uid="{00000000-0004-0000-0A00-000000000000}"/>
    <hyperlink ref="F97" r:id="rId2" xr:uid="{00000000-0004-0000-0A00-000001000000}"/>
    <hyperlink ref="F99" r:id="rId3" xr:uid="{00000000-0004-0000-0A00-000002000000}"/>
    <hyperlink ref="F101" r:id="rId4" xr:uid="{00000000-0004-0000-0A00-000003000000}"/>
    <hyperlink ref="F105" r:id="rId5" xr:uid="{00000000-0004-0000-0A00-000004000000}"/>
    <hyperlink ref="F109" r:id="rId6" xr:uid="{00000000-0004-0000-0A00-000005000000}"/>
    <hyperlink ref="F114" r:id="rId7" xr:uid="{00000000-0004-0000-0A00-000006000000}"/>
    <hyperlink ref="F116" r:id="rId8" xr:uid="{00000000-0004-0000-0A00-000007000000}"/>
    <hyperlink ref="F120" r:id="rId9" xr:uid="{00000000-0004-0000-0A00-000008000000}"/>
    <hyperlink ref="F124" r:id="rId10" xr:uid="{00000000-0004-0000-0A00-000009000000}"/>
    <hyperlink ref="F128" r:id="rId11" xr:uid="{00000000-0004-0000-0A00-00000A000000}"/>
    <hyperlink ref="F134" r:id="rId12" xr:uid="{00000000-0004-0000-0A00-00000B000000}"/>
    <hyperlink ref="F142" r:id="rId13" xr:uid="{00000000-0004-0000-0A00-00000C000000}"/>
    <hyperlink ref="F147" r:id="rId14" xr:uid="{00000000-0004-0000-0A00-00000D000000}"/>
    <hyperlink ref="F152" r:id="rId15" xr:uid="{00000000-0004-0000-0A00-00000E000000}"/>
    <hyperlink ref="F157" r:id="rId16" xr:uid="{00000000-0004-0000-0A00-00000F000000}"/>
    <hyperlink ref="F160" r:id="rId17" xr:uid="{00000000-0004-0000-0A00-000010000000}"/>
    <hyperlink ref="F163" r:id="rId18" xr:uid="{00000000-0004-0000-0A00-000011000000}"/>
    <hyperlink ref="F166" r:id="rId19" xr:uid="{00000000-0004-0000-0A00-000012000000}"/>
    <hyperlink ref="F169" r:id="rId20" xr:uid="{00000000-0004-0000-0A00-000013000000}"/>
    <hyperlink ref="F172" r:id="rId21" xr:uid="{00000000-0004-0000-0A00-000014000000}"/>
    <hyperlink ref="F174" r:id="rId22" xr:uid="{00000000-0004-0000-0A00-000015000000}"/>
    <hyperlink ref="F176" r:id="rId23" xr:uid="{00000000-0004-0000-0A00-000016000000}"/>
    <hyperlink ref="F178" r:id="rId24" xr:uid="{00000000-0004-0000-0A00-000017000000}"/>
    <hyperlink ref="F183" r:id="rId25" xr:uid="{00000000-0004-0000-0A00-000018000000}"/>
    <hyperlink ref="F186" r:id="rId26" xr:uid="{00000000-0004-0000-0A00-000019000000}"/>
    <hyperlink ref="F188" r:id="rId27" xr:uid="{00000000-0004-0000-0A00-00001A000000}"/>
    <hyperlink ref="F191" r:id="rId28" xr:uid="{00000000-0004-0000-0A00-00001B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29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AT2" s="21" t="s">
        <v>124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88</v>
      </c>
    </row>
    <row r="4" spans="1:46" s="1" customFormat="1" ht="24.95" customHeight="1">
      <c r="B4" s="24"/>
      <c r="D4" s="115" t="s">
        <v>125</v>
      </c>
      <c r="L4" s="24"/>
      <c r="M4" s="116" t="s">
        <v>10</v>
      </c>
      <c r="AT4" s="21" t="s">
        <v>4</v>
      </c>
    </row>
    <row r="5" spans="1:46" s="1" customFormat="1" ht="6.95" customHeight="1">
      <c r="B5" s="24"/>
      <c r="L5" s="24"/>
    </row>
    <row r="6" spans="1:46" s="1" customFormat="1" ht="12" customHeight="1">
      <c r="B6" s="24"/>
      <c r="D6" s="117" t="s">
        <v>16</v>
      </c>
      <c r="L6" s="24"/>
    </row>
    <row r="7" spans="1:46" s="1" customFormat="1" ht="16.5" customHeight="1">
      <c r="B7" s="24"/>
      <c r="E7" s="423" t="str">
        <f>'Rekapitulace stavby'!K6</f>
        <v>Přestavba býv. trafostanice na dětskou skupinu</v>
      </c>
      <c r="F7" s="424"/>
      <c r="G7" s="424"/>
      <c r="H7" s="424"/>
      <c r="L7" s="24"/>
    </row>
    <row r="8" spans="1:46" s="1" customFormat="1" ht="12" customHeight="1">
      <c r="B8" s="24"/>
      <c r="D8" s="117" t="s">
        <v>126</v>
      </c>
      <c r="L8" s="24"/>
    </row>
    <row r="9" spans="1:46" s="2" customFormat="1" ht="16.5" customHeight="1">
      <c r="A9" s="39"/>
      <c r="B9" s="44"/>
      <c r="C9" s="39"/>
      <c r="D9" s="39"/>
      <c r="E9" s="423" t="s">
        <v>3217</v>
      </c>
      <c r="F9" s="426"/>
      <c r="G9" s="426"/>
      <c r="H9" s="426"/>
      <c r="I9" s="39"/>
      <c r="J9" s="39"/>
      <c r="K9" s="39"/>
      <c r="L9" s="118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pans="1:46" s="2" customFormat="1" ht="12" customHeight="1">
      <c r="A10" s="39"/>
      <c r="B10" s="44"/>
      <c r="C10" s="39"/>
      <c r="D10" s="117" t="s">
        <v>3218</v>
      </c>
      <c r="E10" s="39"/>
      <c r="F10" s="39"/>
      <c r="G10" s="39"/>
      <c r="H10" s="39"/>
      <c r="I10" s="39"/>
      <c r="J10" s="39"/>
      <c r="K10" s="39"/>
      <c r="L10" s="118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pans="1:46" s="2" customFormat="1" ht="16.5" customHeight="1">
      <c r="A11" s="39"/>
      <c r="B11" s="44"/>
      <c r="C11" s="39"/>
      <c r="D11" s="39"/>
      <c r="E11" s="425" t="s">
        <v>3935</v>
      </c>
      <c r="F11" s="426"/>
      <c r="G11" s="426"/>
      <c r="H11" s="426"/>
      <c r="I11" s="39"/>
      <c r="J11" s="39"/>
      <c r="K11" s="39"/>
      <c r="L11" s="118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pans="1:46" s="2" customFormat="1" ht="11.25">
      <c r="A12" s="39"/>
      <c r="B12" s="44"/>
      <c r="C12" s="39"/>
      <c r="D12" s="39"/>
      <c r="E12" s="39"/>
      <c r="F12" s="39"/>
      <c r="G12" s="39"/>
      <c r="H12" s="39"/>
      <c r="I12" s="39"/>
      <c r="J12" s="39"/>
      <c r="K12" s="39"/>
      <c r="L12" s="118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pans="1:46" s="2" customFormat="1" ht="12" customHeight="1">
      <c r="A13" s="39"/>
      <c r="B13" s="44"/>
      <c r="C13" s="39"/>
      <c r="D13" s="117" t="s">
        <v>18</v>
      </c>
      <c r="E13" s="39"/>
      <c r="F13" s="108" t="s">
        <v>32</v>
      </c>
      <c r="G13" s="39"/>
      <c r="H13" s="39"/>
      <c r="I13" s="117" t="s">
        <v>20</v>
      </c>
      <c r="J13" s="108" t="s">
        <v>32</v>
      </c>
      <c r="K13" s="39"/>
      <c r="L13" s="118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pans="1:46" s="2" customFormat="1" ht="12" customHeight="1">
      <c r="A14" s="39"/>
      <c r="B14" s="44"/>
      <c r="C14" s="39"/>
      <c r="D14" s="117" t="s">
        <v>22</v>
      </c>
      <c r="E14" s="39"/>
      <c r="F14" s="108" t="s">
        <v>23</v>
      </c>
      <c r="G14" s="39"/>
      <c r="H14" s="39"/>
      <c r="I14" s="117" t="s">
        <v>24</v>
      </c>
      <c r="J14" s="119" t="str">
        <f>'Rekapitulace stavby'!AN8</f>
        <v>4. 7. 2025</v>
      </c>
      <c r="K14" s="39"/>
      <c r="L14" s="11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pans="1:46" s="2" customFormat="1" ht="10.9" customHeight="1">
      <c r="A15" s="39"/>
      <c r="B15" s="44"/>
      <c r="C15" s="39"/>
      <c r="D15" s="39"/>
      <c r="E15" s="39"/>
      <c r="F15" s="39"/>
      <c r="G15" s="39"/>
      <c r="H15" s="39"/>
      <c r="I15" s="39"/>
      <c r="J15" s="39"/>
      <c r="K15" s="39"/>
      <c r="L15" s="118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pans="1:46" s="2" customFormat="1" ht="12" customHeight="1">
      <c r="A16" s="39"/>
      <c r="B16" s="44"/>
      <c r="C16" s="39"/>
      <c r="D16" s="117" t="s">
        <v>30</v>
      </c>
      <c r="E16" s="39"/>
      <c r="F16" s="39"/>
      <c r="G16" s="39"/>
      <c r="H16" s="39"/>
      <c r="I16" s="117" t="s">
        <v>31</v>
      </c>
      <c r="J16" s="108" t="s">
        <v>32</v>
      </c>
      <c r="K16" s="39"/>
      <c r="L16" s="118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pans="1:31" s="2" customFormat="1" ht="18" customHeight="1">
      <c r="A17" s="39"/>
      <c r="B17" s="44"/>
      <c r="C17" s="39"/>
      <c r="D17" s="39"/>
      <c r="E17" s="108" t="s">
        <v>33</v>
      </c>
      <c r="F17" s="39"/>
      <c r="G17" s="39"/>
      <c r="H17" s="39"/>
      <c r="I17" s="117" t="s">
        <v>34</v>
      </c>
      <c r="J17" s="108" t="s">
        <v>32</v>
      </c>
      <c r="K17" s="39"/>
      <c r="L17" s="118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pans="1:31" s="2" customFormat="1" ht="6.95" customHeight="1">
      <c r="A18" s="39"/>
      <c r="B18" s="44"/>
      <c r="C18" s="39"/>
      <c r="D18" s="39"/>
      <c r="E18" s="39"/>
      <c r="F18" s="39"/>
      <c r="G18" s="39"/>
      <c r="H18" s="39"/>
      <c r="I18" s="39"/>
      <c r="J18" s="39"/>
      <c r="K18" s="39"/>
      <c r="L18" s="118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pans="1:31" s="2" customFormat="1" ht="12" customHeight="1">
      <c r="A19" s="39"/>
      <c r="B19" s="44"/>
      <c r="C19" s="39"/>
      <c r="D19" s="117" t="s">
        <v>35</v>
      </c>
      <c r="E19" s="39"/>
      <c r="F19" s="39"/>
      <c r="G19" s="39"/>
      <c r="H19" s="39"/>
      <c r="I19" s="117" t="s">
        <v>31</v>
      </c>
      <c r="J19" s="34" t="str">
        <f>'Rekapitulace stavby'!AN13</f>
        <v>Vyplň údaj</v>
      </c>
      <c r="K19" s="39"/>
      <c r="L19" s="118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pans="1:31" s="2" customFormat="1" ht="18" customHeight="1">
      <c r="A20" s="39"/>
      <c r="B20" s="44"/>
      <c r="C20" s="39"/>
      <c r="D20" s="39"/>
      <c r="E20" s="427" t="str">
        <f>'Rekapitulace stavby'!E14</f>
        <v>Vyplň údaj</v>
      </c>
      <c r="F20" s="428"/>
      <c r="G20" s="428"/>
      <c r="H20" s="428"/>
      <c r="I20" s="117" t="s">
        <v>34</v>
      </c>
      <c r="J20" s="34" t="str">
        <f>'Rekapitulace stavby'!AN14</f>
        <v>Vyplň údaj</v>
      </c>
      <c r="K20" s="39"/>
      <c r="L20" s="118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pans="1:31" s="2" customFormat="1" ht="6.95" customHeight="1">
      <c r="A21" s="39"/>
      <c r="B21" s="44"/>
      <c r="C21" s="39"/>
      <c r="D21" s="39"/>
      <c r="E21" s="39"/>
      <c r="F21" s="39"/>
      <c r="G21" s="39"/>
      <c r="H21" s="39"/>
      <c r="I21" s="39"/>
      <c r="J21" s="39"/>
      <c r="K21" s="39"/>
      <c r="L21" s="118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pans="1:31" s="2" customFormat="1" ht="12" customHeight="1">
      <c r="A22" s="39"/>
      <c r="B22" s="44"/>
      <c r="C22" s="39"/>
      <c r="D22" s="117" t="s">
        <v>37</v>
      </c>
      <c r="E22" s="39"/>
      <c r="F22" s="39"/>
      <c r="G22" s="39"/>
      <c r="H22" s="39"/>
      <c r="I22" s="117" t="s">
        <v>31</v>
      </c>
      <c r="J22" s="108" t="s">
        <v>32</v>
      </c>
      <c r="K22" s="39"/>
      <c r="L22" s="118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pans="1:31" s="2" customFormat="1" ht="18" customHeight="1">
      <c r="A23" s="39"/>
      <c r="B23" s="44"/>
      <c r="C23" s="39"/>
      <c r="D23" s="39"/>
      <c r="E23" s="108" t="s">
        <v>38</v>
      </c>
      <c r="F23" s="39"/>
      <c r="G23" s="39"/>
      <c r="H23" s="39"/>
      <c r="I23" s="117" t="s">
        <v>34</v>
      </c>
      <c r="J23" s="108" t="s">
        <v>32</v>
      </c>
      <c r="K23" s="39"/>
      <c r="L23" s="118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pans="1:31" s="2" customFormat="1" ht="6.95" customHeight="1">
      <c r="A24" s="39"/>
      <c r="B24" s="44"/>
      <c r="C24" s="39"/>
      <c r="D24" s="39"/>
      <c r="E24" s="39"/>
      <c r="F24" s="39"/>
      <c r="G24" s="39"/>
      <c r="H24" s="39"/>
      <c r="I24" s="39"/>
      <c r="J24" s="39"/>
      <c r="K24" s="39"/>
      <c r="L24" s="118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pans="1:31" s="2" customFormat="1" ht="12" customHeight="1">
      <c r="A25" s="39"/>
      <c r="B25" s="44"/>
      <c r="C25" s="39"/>
      <c r="D25" s="117" t="s">
        <v>40</v>
      </c>
      <c r="E25" s="39"/>
      <c r="F25" s="39"/>
      <c r="G25" s="39"/>
      <c r="H25" s="39"/>
      <c r="I25" s="117" t="s">
        <v>31</v>
      </c>
      <c r="J25" s="108" t="str">
        <f>IF('Rekapitulace stavby'!AN19="","",'Rekapitulace stavby'!AN19)</f>
        <v/>
      </c>
      <c r="K25" s="39"/>
      <c r="L25" s="118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pans="1:31" s="2" customFormat="1" ht="18" customHeight="1">
      <c r="A26" s="39"/>
      <c r="B26" s="44"/>
      <c r="C26" s="39"/>
      <c r="D26" s="39"/>
      <c r="E26" s="108" t="str">
        <f>IF('Rekapitulace stavby'!E20="","",'Rekapitulace stavby'!E20)</f>
        <v xml:space="preserve"> </v>
      </c>
      <c r="F26" s="39"/>
      <c r="G26" s="39"/>
      <c r="H26" s="39"/>
      <c r="I26" s="117" t="s">
        <v>34</v>
      </c>
      <c r="J26" s="108" t="str">
        <f>IF('Rekapitulace stavby'!AN20="","",'Rekapitulace stavby'!AN20)</f>
        <v/>
      </c>
      <c r="K26" s="39"/>
      <c r="L26" s="118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pans="1:31" s="2" customFormat="1" ht="6.95" customHeight="1">
      <c r="A27" s="39"/>
      <c r="B27" s="44"/>
      <c r="C27" s="39"/>
      <c r="D27" s="39"/>
      <c r="E27" s="39"/>
      <c r="F27" s="39"/>
      <c r="G27" s="39"/>
      <c r="H27" s="39"/>
      <c r="I27" s="39"/>
      <c r="J27" s="39"/>
      <c r="K27" s="39"/>
      <c r="L27" s="118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pans="1:31" s="2" customFormat="1" ht="12" customHeight="1">
      <c r="A28" s="39"/>
      <c r="B28" s="44"/>
      <c r="C28" s="39"/>
      <c r="D28" s="117" t="s">
        <v>42</v>
      </c>
      <c r="E28" s="39"/>
      <c r="F28" s="39"/>
      <c r="G28" s="39"/>
      <c r="H28" s="39"/>
      <c r="I28" s="39"/>
      <c r="J28" s="39"/>
      <c r="K28" s="39"/>
      <c r="L28" s="118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pans="1:31" s="8" customFormat="1" ht="16.5" customHeight="1">
      <c r="A29" s="120"/>
      <c r="B29" s="121"/>
      <c r="C29" s="120"/>
      <c r="D29" s="120"/>
      <c r="E29" s="429" t="s">
        <v>32</v>
      </c>
      <c r="F29" s="429"/>
      <c r="G29" s="429"/>
      <c r="H29" s="42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5" customHeight="1">
      <c r="A30" s="39"/>
      <c r="B30" s="44"/>
      <c r="C30" s="39"/>
      <c r="D30" s="39"/>
      <c r="E30" s="39"/>
      <c r="F30" s="39"/>
      <c r="G30" s="39"/>
      <c r="H30" s="39"/>
      <c r="I30" s="39"/>
      <c r="J30" s="39"/>
      <c r="K30" s="39"/>
      <c r="L30" s="118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pans="1:31" s="2" customFormat="1" ht="6.95" customHeight="1">
      <c r="A31" s="39"/>
      <c r="B31" s="44"/>
      <c r="C31" s="39"/>
      <c r="D31" s="123"/>
      <c r="E31" s="123"/>
      <c r="F31" s="123"/>
      <c r="G31" s="123"/>
      <c r="H31" s="123"/>
      <c r="I31" s="123"/>
      <c r="J31" s="123"/>
      <c r="K31" s="123"/>
      <c r="L31" s="118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pans="1:31" s="2" customFormat="1" ht="25.35" customHeight="1">
      <c r="A32" s="39"/>
      <c r="B32" s="44"/>
      <c r="C32" s="39"/>
      <c r="D32" s="124" t="s">
        <v>44</v>
      </c>
      <c r="E32" s="39"/>
      <c r="F32" s="39"/>
      <c r="G32" s="39"/>
      <c r="H32" s="39"/>
      <c r="I32" s="39"/>
      <c r="J32" s="125">
        <f>ROUND(J100, 2)</f>
        <v>0</v>
      </c>
      <c r="K32" s="39"/>
      <c r="L32" s="118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pans="1:31" s="2" customFormat="1" ht="6.95" customHeight="1">
      <c r="A33" s="39"/>
      <c r="B33" s="44"/>
      <c r="C33" s="39"/>
      <c r="D33" s="123"/>
      <c r="E33" s="123"/>
      <c r="F33" s="123"/>
      <c r="G33" s="123"/>
      <c r="H33" s="123"/>
      <c r="I33" s="123"/>
      <c r="J33" s="123"/>
      <c r="K33" s="123"/>
      <c r="L33" s="118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pans="1:31" s="2" customFormat="1" ht="14.45" customHeight="1">
      <c r="A34" s="39"/>
      <c r="B34" s="44"/>
      <c r="C34" s="39"/>
      <c r="D34" s="39"/>
      <c r="E34" s="39"/>
      <c r="F34" s="126" t="s">
        <v>46</v>
      </c>
      <c r="G34" s="39"/>
      <c r="H34" s="39"/>
      <c r="I34" s="126" t="s">
        <v>45</v>
      </c>
      <c r="J34" s="126" t="s">
        <v>47</v>
      </c>
      <c r="K34" s="39"/>
      <c r="L34" s="118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pans="1:31" s="2" customFormat="1" ht="14.45" customHeight="1">
      <c r="A35" s="39"/>
      <c r="B35" s="44"/>
      <c r="C35" s="39"/>
      <c r="D35" s="127" t="s">
        <v>48</v>
      </c>
      <c r="E35" s="117" t="s">
        <v>49</v>
      </c>
      <c r="F35" s="128">
        <f>ROUND((SUM(BE100:BE293)),  2)</f>
        <v>0</v>
      </c>
      <c r="G35" s="39"/>
      <c r="H35" s="39"/>
      <c r="I35" s="129">
        <v>0.21</v>
      </c>
      <c r="J35" s="128">
        <f>ROUND(((SUM(BE100:BE293))*I35),  2)</f>
        <v>0</v>
      </c>
      <c r="K35" s="39"/>
      <c r="L35" s="118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pans="1:31" s="2" customFormat="1" ht="14.45" customHeight="1">
      <c r="A36" s="39"/>
      <c r="B36" s="44"/>
      <c r="C36" s="39"/>
      <c r="D36" s="39"/>
      <c r="E36" s="117" t="s">
        <v>50</v>
      </c>
      <c r="F36" s="128">
        <f>ROUND((SUM(BF100:BF293)),  2)</f>
        <v>0</v>
      </c>
      <c r="G36" s="39"/>
      <c r="H36" s="39"/>
      <c r="I36" s="129">
        <v>0.12</v>
      </c>
      <c r="J36" s="128">
        <f>ROUND(((SUM(BF100:BF293))*I36),  2)</f>
        <v>0</v>
      </c>
      <c r="K36" s="39"/>
      <c r="L36" s="118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pans="1:31" s="2" customFormat="1" ht="14.45" hidden="1" customHeight="1">
      <c r="A37" s="39"/>
      <c r="B37" s="44"/>
      <c r="C37" s="39"/>
      <c r="D37" s="39"/>
      <c r="E37" s="117" t="s">
        <v>51</v>
      </c>
      <c r="F37" s="128">
        <f>ROUND((SUM(BG100:BG293)),  2)</f>
        <v>0</v>
      </c>
      <c r="G37" s="39"/>
      <c r="H37" s="39"/>
      <c r="I37" s="129">
        <v>0.21</v>
      </c>
      <c r="J37" s="128">
        <f>0</f>
        <v>0</v>
      </c>
      <c r="K37" s="39"/>
      <c r="L37" s="118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pans="1:31" s="2" customFormat="1" ht="14.45" hidden="1" customHeight="1">
      <c r="A38" s="39"/>
      <c r="B38" s="44"/>
      <c r="C38" s="39"/>
      <c r="D38" s="39"/>
      <c r="E38" s="117" t="s">
        <v>52</v>
      </c>
      <c r="F38" s="128">
        <f>ROUND((SUM(BH100:BH293)),  2)</f>
        <v>0</v>
      </c>
      <c r="G38" s="39"/>
      <c r="H38" s="39"/>
      <c r="I38" s="129">
        <v>0.12</v>
      </c>
      <c r="J38" s="128">
        <f>0</f>
        <v>0</v>
      </c>
      <c r="K38" s="39"/>
      <c r="L38" s="118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pans="1:31" s="2" customFormat="1" ht="14.45" hidden="1" customHeight="1">
      <c r="A39" s="39"/>
      <c r="B39" s="44"/>
      <c r="C39" s="39"/>
      <c r="D39" s="39"/>
      <c r="E39" s="117" t="s">
        <v>53</v>
      </c>
      <c r="F39" s="128">
        <f>ROUND((SUM(BI100:BI293)),  2)</f>
        <v>0</v>
      </c>
      <c r="G39" s="39"/>
      <c r="H39" s="39"/>
      <c r="I39" s="129">
        <v>0</v>
      </c>
      <c r="J39" s="128">
        <f>0</f>
        <v>0</v>
      </c>
      <c r="K39" s="39"/>
      <c r="L39" s="118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pans="1:31" s="2" customFormat="1" ht="6.95" customHeight="1">
      <c r="A40" s="39"/>
      <c r="B40" s="44"/>
      <c r="C40" s="39"/>
      <c r="D40" s="39"/>
      <c r="E40" s="39"/>
      <c r="F40" s="39"/>
      <c r="G40" s="39"/>
      <c r="H40" s="39"/>
      <c r="I40" s="39"/>
      <c r="J40" s="39"/>
      <c r="K40" s="39"/>
      <c r="L40" s="118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pans="1:31" s="2" customFormat="1" ht="25.35" customHeight="1">
      <c r="A41" s="39"/>
      <c r="B41" s="44"/>
      <c r="C41" s="130"/>
      <c r="D41" s="131" t="s">
        <v>54</v>
      </c>
      <c r="E41" s="132"/>
      <c r="F41" s="132"/>
      <c r="G41" s="133" t="s">
        <v>55</v>
      </c>
      <c r="H41" s="134" t="s">
        <v>56</v>
      </c>
      <c r="I41" s="132"/>
      <c r="J41" s="135">
        <f>SUM(J32:J39)</f>
        <v>0</v>
      </c>
      <c r="K41" s="136"/>
      <c r="L41" s="118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pans="1:31" s="2" customFormat="1" ht="14.45" customHeight="1">
      <c r="A42" s="39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pans="1:31" s="2" customFormat="1" ht="6.95" customHeight="1">
      <c r="A46" s="39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pans="1:31" s="2" customFormat="1" ht="24.95" customHeight="1">
      <c r="A47" s="39"/>
      <c r="B47" s="40"/>
      <c r="C47" s="27" t="s">
        <v>128</v>
      </c>
      <c r="D47" s="41"/>
      <c r="E47" s="41"/>
      <c r="F47" s="41"/>
      <c r="G47" s="41"/>
      <c r="H47" s="41"/>
      <c r="I47" s="41"/>
      <c r="J47" s="41"/>
      <c r="K47" s="41"/>
      <c r="L47" s="118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pans="1:31" s="2" customFormat="1" ht="6.95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18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pans="1:47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18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pans="1:47" s="2" customFormat="1" ht="16.5" customHeight="1">
      <c r="A50" s="39"/>
      <c r="B50" s="40"/>
      <c r="C50" s="41"/>
      <c r="D50" s="41"/>
      <c r="E50" s="430" t="str">
        <f>E7</f>
        <v>Přestavba býv. trafostanice na dětskou skupinu</v>
      </c>
      <c r="F50" s="431"/>
      <c r="G50" s="431"/>
      <c r="H50" s="431"/>
      <c r="I50" s="41"/>
      <c r="J50" s="41"/>
      <c r="K50" s="41"/>
      <c r="L50" s="118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pans="1:47" s="1" customFormat="1" ht="12" customHeight="1">
      <c r="B51" s="25"/>
      <c r="C51" s="33" t="s">
        <v>126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9"/>
      <c r="B52" s="40"/>
      <c r="C52" s="41"/>
      <c r="D52" s="41"/>
      <c r="E52" s="430" t="s">
        <v>3217</v>
      </c>
      <c r="F52" s="432"/>
      <c r="G52" s="432"/>
      <c r="H52" s="432"/>
      <c r="I52" s="41"/>
      <c r="J52" s="41"/>
      <c r="K52" s="41"/>
      <c r="L52" s="118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pans="1:47" s="2" customFormat="1" ht="12" customHeight="1">
      <c r="A53" s="39"/>
      <c r="B53" s="40"/>
      <c r="C53" s="33" t="s">
        <v>3218</v>
      </c>
      <c r="D53" s="41"/>
      <c r="E53" s="41"/>
      <c r="F53" s="41"/>
      <c r="G53" s="41"/>
      <c r="H53" s="41"/>
      <c r="I53" s="41"/>
      <c r="J53" s="41"/>
      <c r="K53" s="41"/>
      <c r="L53" s="118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pans="1:47" s="2" customFormat="1" ht="16.5" customHeight="1">
      <c r="A54" s="39"/>
      <c r="B54" s="40"/>
      <c r="C54" s="41"/>
      <c r="D54" s="41"/>
      <c r="E54" s="384" t="str">
        <f>E11</f>
        <v>ZTI - Zdravotechnika</v>
      </c>
      <c r="F54" s="432"/>
      <c r="G54" s="432"/>
      <c r="H54" s="432"/>
      <c r="I54" s="41"/>
      <c r="J54" s="41"/>
      <c r="K54" s="41"/>
      <c r="L54" s="118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pans="1:47" s="2" customFormat="1" ht="6.95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18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pans="1:47" s="2" customFormat="1" ht="12" customHeight="1">
      <c r="A56" s="39"/>
      <c r="B56" s="40"/>
      <c r="C56" s="33" t="s">
        <v>22</v>
      </c>
      <c r="D56" s="41"/>
      <c r="E56" s="41"/>
      <c r="F56" s="31" t="str">
        <f>F14</f>
        <v>Na Habrové, 152 00 Praha 5 - Hlubočepy</v>
      </c>
      <c r="G56" s="41"/>
      <c r="H56" s="41"/>
      <c r="I56" s="33" t="s">
        <v>24</v>
      </c>
      <c r="J56" s="64" t="str">
        <f>IF(J14="","",J14)</f>
        <v>4. 7. 2025</v>
      </c>
      <c r="K56" s="41"/>
      <c r="L56" s="118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pans="1:47" s="2" customFormat="1" ht="6.95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18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pans="1:47" s="2" customFormat="1" ht="25.7" customHeight="1">
      <c r="A58" s="39"/>
      <c r="B58" s="40"/>
      <c r="C58" s="33" t="s">
        <v>30</v>
      </c>
      <c r="D58" s="41"/>
      <c r="E58" s="41"/>
      <c r="F58" s="31" t="str">
        <f>E17</f>
        <v>MČ Praha 5, nám. 14. října, 150 22 Praha 5</v>
      </c>
      <c r="G58" s="41"/>
      <c r="H58" s="41"/>
      <c r="I58" s="33" t="s">
        <v>37</v>
      </c>
      <c r="J58" s="37" t="str">
        <f>E23</f>
        <v>AHK Architekti a VOPS ProArch s.r.o.</v>
      </c>
      <c r="K58" s="41"/>
      <c r="L58" s="118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pans="1:47" s="2" customFormat="1" ht="15.2" customHeight="1">
      <c r="A59" s="39"/>
      <c r="B59" s="40"/>
      <c r="C59" s="33" t="s">
        <v>35</v>
      </c>
      <c r="D59" s="41"/>
      <c r="E59" s="41"/>
      <c r="F59" s="31" t="str">
        <f>IF(E20="","",E20)</f>
        <v>Vyplň údaj</v>
      </c>
      <c r="G59" s="41"/>
      <c r="H59" s="41"/>
      <c r="I59" s="33" t="s">
        <v>40</v>
      </c>
      <c r="J59" s="37" t="str">
        <f>E26</f>
        <v xml:space="preserve"> </v>
      </c>
      <c r="K59" s="41"/>
      <c r="L59" s="118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pans="1:47" s="2" customFormat="1" ht="10.35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18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pans="1:47" s="2" customFormat="1" ht="29.25" customHeight="1">
      <c r="A61" s="39"/>
      <c r="B61" s="40"/>
      <c r="C61" s="141" t="s">
        <v>129</v>
      </c>
      <c r="D61" s="142"/>
      <c r="E61" s="142"/>
      <c r="F61" s="142"/>
      <c r="G61" s="142"/>
      <c r="H61" s="142"/>
      <c r="I61" s="142"/>
      <c r="J61" s="143" t="s">
        <v>130</v>
      </c>
      <c r="K61" s="142"/>
      <c r="L61" s="118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pans="1:47" s="2" customFormat="1" ht="10.35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18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pans="1:47" s="2" customFormat="1" ht="22.9" customHeight="1">
      <c r="A63" s="39"/>
      <c r="B63" s="40"/>
      <c r="C63" s="144" t="s">
        <v>76</v>
      </c>
      <c r="D63" s="41"/>
      <c r="E63" s="41"/>
      <c r="F63" s="41"/>
      <c r="G63" s="41"/>
      <c r="H63" s="41"/>
      <c r="I63" s="41"/>
      <c r="J63" s="82">
        <f>J100</f>
        <v>0</v>
      </c>
      <c r="K63" s="41"/>
      <c r="L63" s="118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21" t="s">
        <v>131</v>
      </c>
    </row>
    <row r="64" spans="1:47" s="9" customFormat="1" ht="24.95" customHeight="1">
      <c r="B64" s="145"/>
      <c r="C64" s="146"/>
      <c r="D64" s="147" t="s">
        <v>282</v>
      </c>
      <c r="E64" s="148"/>
      <c r="F64" s="148"/>
      <c r="G64" s="148"/>
      <c r="H64" s="148"/>
      <c r="I64" s="148"/>
      <c r="J64" s="149">
        <f>J101</f>
        <v>0</v>
      </c>
      <c r="K64" s="146"/>
      <c r="L64" s="150"/>
    </row>
    <row r="65" spans="1:31" s="10" customFormat="1" ht="19.899999999999999" customHeight="1">
      <c r="B65" s="151"/>
      <c r="C65" s="102"/>
      <c r="D65" s="152" t="s">
        <v>283</v>
      </c>
      <c r="E65" s="153"/>
      <c r="F65" s="153"/>
      <c r="G65" s="153"/>
      <c r="H65" s="153"/>
      <c r="I65" s="153"/>
      <c r="J65" s="154">
        <f>J102</f>
        <v>0</v>
      </c>
      <c r="K65" s="102"/>
      <c r="L65" s="155"/>
    </row>
    <row r="66" spans="1:31" s="10" customFormat="1" ht="19.899999999999999" customHeight="1">
      <c r="B66" s="151"/>
      <c r="C66" s="102"/>
      <c r="D66" s="152" t="s">
        <v>286</v>
      </c>
      <c r="E66" s="153"/>
      <c r="F66" s="153"/>
      <c r="G66" s="153"/>
      <c r="H66" s="153"/>
      <c r="I66" s="153"/>
      <c r="J66" s="154">
        <f>J141</f>
        <v>0</v>
      </c>
      <c r="K66" s="102"/>
      <c r="L66" s="155"/>
    </row>
    <row r="67" spans="1:31" s="10" customFormat="1" ht="19.899999999999999" customHeight="1">
      <c r="B67" s="151"/>
      <c r="C67" s="102"/>
      <c r="D67" s="152" t="s">
        <v>288</v>
      </c>
      <c r="E67" s="153"/>
      <c r="F67" s="153"/>
      <c r="G67" s="153"/>
      <c r="H67" s="153"/>
      <c r="I67" s="153"/>
      <c r="J67" s="154">
        <f>J148</f>
        <v>0</v>
      </c>
      <c r="K67" s="102"/>
      <c r="L67" s="155"/>
    </row>
    <row r="68" spans="1:31" s="10" customFormat="1" ht="19.899999999999999" customHeight="1">
      <c r="B68" s="151"/>
      <c r="C68" s="102"/>
      <c r="D68" s="152" t="s">
        <v>3688</v>
      </c>
      <c r="E68" s="153"/>
      <c r="F68" s="153"/>
      <c r="G68" s="153"/>
      <c r="H68" s="153"/>
      <c r="I68" s="153"/>
      <c r="J68" s="154">
        <f>J151</f>
        <v>0</v>
      </c>
      <c r="K68" s="102"/>
      <c r="L68" s="155"/>
    </row>
    <row r="69" spans="1:31" s="10" customFormat="1" ht="19.899999999999999" customHeight="1">
      <c r="B69" s="151"/>
      <c r="C69" s="102"/>
      <c r="D69" s="152" t="s">
        <v>290</v>
      </c>
      <c r="E69" s="153"/>
      <c r="F69" s="153"/>
      <c r="G69" s="153"/>
      <c r="H69" s="153"/>
      <c r="I69" s="153"/>
      <c r="J69" s="154">
        <f>J158</f>
        <v>0</v>
      </c>
      <c r="K69" s="102"/>
      <c r="L69" s="155"/>
    </row>
    <row r="70" spans="1:31" s="10" customFormat="1" ht="19.899999999999999" customHeight="1">
      <c r="B70" s="151"/>
      <c r="C70" s="102"/>
      <c r="D70" s="152" t="s">
        <v>291</v>
      </c>
      <c r="E70" s="153"/>
      <c r="F70" s="153"/>
      <c r="G70" s="153"/>
      <c r="H70" s="153"/>
      <c r="I70" s="153"/>
      <c r="J70" s="154">
        <f>J169</f>
        <v>0</v>
      </c>
      <c r="K70" s="102"/>
      <c r="L70" s="155"/>
    </row>
    <row r="71" spans="1:31" s="10" customFormat="1" ht="19.899999999999999" customHeight="1">
      <c r="B71" s="151"/>
      <c r="C71" s="102"/>
      <c r="D71" s="152" t="s">
        <v>292</v>
      </c>
      <c r="E71" s="153"/>
      <c r="F71" s="153"/>
      <c r="G71" s="153"/>
      <c r="H71" s="153"/>
      <c r="I71" s="153"/>
      <c r="J71" s="154">
        <f>J180</f>
        <v>0</v>
      </c>
      <c r="K71" s="102"/>
      <c r="L71" s="155"/>
    </row>
    <row r="72" spans="1:31" s="9" customFormat="1" ht="24.95" customHeight="1">
      <c r="B72" s="145"/>
      <c r="C72" s="146"/>
      <c r="D72" s="147" t="s">
        <v>293</v>
      </c>
      <c r="E72" s="148"/>
      <c r="F72" s="148"/>
      <c r="G72" s="148"/>
      <c r="H72" s="148"/>
      <c r="I72" s="148"/>
      <c r="J72" s="149">
        <f>J183</f>
        <v>0</v>
      </c>
      <c r="K72" s="146"/>
      <c r="L72" s="150"/>
    </row>
    <row r="73" spans="1:31" s="10" customFormat="1" ht="19.899999999999999" customHeight="1">
      <c r="B73" s="151"/>
      <c r="C73" s="102"/>
      <c r="D73" s="152" t="s">
        <v>296</v>
      </c>
      <c r="E73" s="153"/>
      <c r="F73" s="153"/>
      <c r="G73" s="153"/>
      <c r="H73" s="153"/>
      <c r="I73" s="153"/>
      <c r="J73" s="154">
        <f>J184</f>
        <v>0</v>
      </c>
      <c r="K73" s="102"/>
      <c r="L73" s="155"/>
    </row>
    <row r="74" spans="1:31" s="10" customFormat="1" ht="19.899999999999999" customHeight="1">
      <c r="B74" s="151"/>
      <c r="C74" s="102"/>
      <c r="D74" s="152" t="s">
        <v>297</v>
      </c>
      <c r="E74" s="153"/>
      <c r="F74" s="153"/>
      <c r="G74" s="153"/>
      <c r="H74" s="153"/>
      <c r="I74" s="153"/>
      <c r="J74" s="154">
        <f>J199</f>
        <v>0</v>
      </c>
      <c r="K74" s="102"/>
      <c r="L74" s="155"/>
    </row>
    <row r="75" spans="1:31" s="10" customFormat="1" ht="19.899999999999999" customHeight="1">
      <c r="B75" s="151"/>
      <c r="C75" s="102"/>
      <c r="D75" s="152" t="s">
        <v>3936</v>
      </c>
      <c r="E75" s="153"/>
      <c r="F75" s="153"/>
      <c r="G75" s="153"/>
      <c r="H75" s="153"/>
      <c r="I75" s="153"/>
      <c r="J75" s="154">
        <f>J232</f>
        <v>0</v>
      </c>
      <c r="K75" s="102"/>
      <c r="L75" s="155"/>
    </row>
    <row r="76" spans="1:31" s="10" customFormat="1" ht="19.899999999999999" customHeight="1">
      <c r="B76" s="151"/>
      <c r="C76" s="102"/>
      <c r="D76" s="152" t="s">
        <v>3937</v>
      </c>
      <c r="E76" s="153"/>
      <c r="F76" s="153"/>
      <c r="G76" s="153"/>
      <c r="H76" s="153"/>
      <c r="I76" s="153"/>
      <c r="J76" s="154">
        <f>J252</f>
        <v>0</v>
      </c>
      <c r="K76" s="102"/>
      <c r="L76" s="155"/>
    </row>
    <row r="77" spans="1:31" s="9" customFormat="1" ht="24.95" customHeight="1">
      <c r="B77" s="145"/>
      <c r="C77" s="146"/>
      <c r="D77" s="147" t="s">
        <v>311</v>
      </c>
      <c r="E77" s="148"/>
      <c r="F77" s="148"/>
      <c r="G77" s="148"/>
      <c r="H77" s="148"/>
      <c r="I77" s="148"/>
      <c r="J77" s="149">
        <f>J273</f>
        <v>0</v>
      </c>
      <c r="K77" s="146"/>
      <c r="L77" s="150"/>
    </row>
    <row r="78" spans="1:31" s="10" customFormat="1" ht="19.899999999999999" customHeight="1">
      <c r="B78" s="151"/>
      <c r="C78" s="102"/>
      <c r="D78" s="152" t="s">
        <v>3772</v>
      </c>
      <c r="E78" s="153"/>
      <c r="F78" s="153"/>
      <c r="G78" s="153"/>
      <c r="H78" s="153"/>
      <c r="I78" s="153"/>
      <c r="J78" s="154">
        <f>J274</f>
        <v>0</v>
      </c>
      <c r="K78" s="102"/>
      <c r="L78" s="155"/>
    </row>
    <row r="79" spans="1:31" s="2" customFormat="1" ht="21.75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18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pans="1:31" s="2" customFormat="1" ht="6.95" customHeight="1">
      <c r="A80" s="39"/>
      <c r="B80" s="52"/>
      <c r="C80" s="53"/>
      <c r="D80" s="53"/>
      <c r="E80" s="53"/>
      <c r="F80" s="53"/>
      <c r="G80" s="53"/>
      <c r="H80" s="53"/>
      <c r="I80" s="53"/>
      <c r="J80" s="53"/>
      <c r="K80" s="53"/>
      <c r="L80" s="118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4" spans="1:31" s="2" customFormat="1" ht="6.95" customHeight="1">
      <c r="A84" s="39"/>
      <c r="B84" s="54"/>
      <c r="C84" s="55"/>
      <c r="D84" s="55"/>
      <c r="E84" s="55"/>
      <c r="F84" s="55"/>
      <c r="G84" s="55"/>
      <c r="H84" s="55"/>
      <c r="I84" s="55"/>
      <c r="J84" s="55"/>
      <c r="K84" s="55"/>
      <c r="L84" s="118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pans="1:31" s="2" customFormat="1" ht="24.95" customHeight="1">
      <c r="A85" s="39"/>
      <c r="B85" s="40"/>
      <c r="C85" s="27" t="s">
        <v>137</v>
      </c>
      <c r="D85" s="41"/>
      <c r="E85" s="41"/>
      <c r="F85" s="41"/>
      <c r="G85" s="41"/>
      <c r="H85" s="41"/>
      <c r="I85" s="41"/>
      <c r="J85" s="41"/>
      <c r="K85" s="41"/>
      <c r="L85" s="118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pans="1:31" s="2" customFormat="1" ht="6.95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18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pans="1:31" s="2" customFormat="1" ht="12" customHeight="1">
      <c r="A87" s="39"/>
      <c r="B87" s="40"/>
      <c r="C87" s="33" t="s">
        <v>16</v>
      </c>
      <c r="D87" s="41"/>
      <c r="E87" s="41"/>
      <c r="F87" s="41"/>
      <c r="G87" s="41"/>
      <c r="H87" s="41"/>
      <c r="I87" s="41"/>
      <c r="J87" s="41"/>
      <c r="K87" s="41"/>
      <c r="L87" s="118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pans="1:31" s="2" customFormat="1" ht="16.5" customHeight="1">
      <c r="A88" s="39"/>
      <c r="B88" s="40"/>
      <c r="C88" s="41"/>
      <c r="D88" s="41"/>
      <c r="E88" s="430" t="str">
        <f>E7</f>
        <v>Přestavba býv. trafostanice na dětskou skupinu</v>
      </c>
      <c r="F88" s="431"/>
      <c r="G88" s="431"/>
      <c r="H88" s="431"/>
      <c r="I88" s="41"/>
      <c r="J88" s="41"/>
      <c r="K88" s="41"/>
      <c r="L88" s="118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pans="1:31" s="1" customFormat="1" ht="12" customHeight="1">
      <c r="B89" s="25"/>
      <c r="C89" s="33" t="s">
        <v>126</v>
      </c>
      <c r="D89" s="26"/>
      <c r="E89" s="26"/>
      <c r="F89" s="26"/>
      <c r="G89" s="26"/>
      <c r="H89" s="26"/>
      <c r="I89" s="26"/>
      <c r="J89" s="26"/>
      <c r="K89" s="26"/>
      <c r="L89" s="24"/>
    </row>
    <row r="90" spans="1:31" s="2" customFormat="1" ht="16.5" customHeight="1">
      <c r="A90" s="39"/>
      <c r="B90" s="40"/>
      <c r="C90" s="41"/>
      <c r="D90" s="41"/>
      <c r="E90" s="430" t="s">
        <v>3217</v>
      </c>
      <c r="F90" s="432"/>
      <c r="G90" s="432"/>
      <c r="H90" s="432"/>
      <c r="I90" s="41"/>
      <c r="J90" s="41"/>
      <c r="K90" s="41"/>
      <c r="L90" s="118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pans="1:31" s="2" customFormat="1" ht="12" customHeight="1">
      <c r="A91" s="39"/>
      <c r="B91" s="40"/>
      <c r="C91" s="33" t="s">
        <v>3218</v>
      </c>
      <c r="D91" s="41"/>
      <c r="E91" s="41"/>
      <c r="F91" s="41"/>
      <c r="G91" s="41"/>
      <c r="H91" s="41"/>
      <c r="I91" s="41"/>
      <c r="J91" s="41"/>
      <c r="K91" s="41"/>
      <c r="L91" s="118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pans="1:31" s="2" customFormat="1" ht="16.5" customHeight="1">
      <c r="A92" s="39"/>
      <c r="B92" s="40"/>
      <c r="C92" s="41"/>
      <c r="D92" s="41"/>
      <c r="E92" s="384" t="str">
        <f>E11</f>
        <v>ZTI - Zdravotechnika</v>
      </c>
      <c r="F92" s="432"/>
      <c r="G92" s="432"/>
      <c r="H92" s="432"/>
      <c r="I92" s="41"/>
      <c r="J92" s="41"/>
      <c r="K92" s="41"/>
      <c r="L92" s="118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pans="1:31" s="2" customFormat="1" ht="6.95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118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pans="1:31" s="2" customFormat="1" ht="12" customHeight="1">
      <c r="A94" s="39"/>
      <c r="B94" s="40"/>
      <c r="C94" s="33" t="s">
        <v>22</v>
      </c>
      <c r="D94" s="41"/>
      <c r="E94" s="41"/>
      <c r="F94" s="31" t="str">
        <f>F14</f>
        <v>Na Habrové, 152 00 Praha 5 - Hlubočepy</v>
      </c>
      <c r="G94" s="41"/>
      <c r="H94" s="41"/>
      <c r="I94" s="33" t="s">
        <v>24</v>
      </c>
      <c r="J94" s="64" t="str">
        <f>IF(J14="","",J14)</f>
        <v>4. 7. 2025</v>
      </c>
      <c r="K94" s="41"/>
      <c r="L94" s="118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pans="1:31" s="2" customFormat="1" ht="6.95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118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pans="1:31" s="2" customFormat="1" ht="25.7" customHeight="1">
      <c r="A96" s="39"/>
      <c r="B96" s="40"/>
      <c r="C96" s="33" t="s">
        <v>30</v>
      </c>
      <c r="D96" s="41"/>
      <c r="E96" s="41"/>
      <c r="F96" s="31" t="str">
        <f>E17</f>
        <v>MČ Praha 5, nám. 14. října, 150 22 Praha 5</v>
      </c>
      <c r="G96" s="41"/>
      <c r="H96" s="41"/>
      <c r="I96" s="33" t="s">
        <v>37</v>
      </c>
      <c r="J96" s="37" t="str">
        <f>E23</f>
        <v>AHK Architekti a VOPS ProArch s.r.o.</v>
      </c>
      <c r="K96" s="41"/>
      <c r="L96" s="118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pans="1:65" s="2" customFormat="1" ht="15.2" customHeight="1">
      <c r="A97" s="39"/>
      <c r="B97" s="40"/>
      <c r="C97" s="33" t="s">
        <v>35</v>
      </c>
      <c r="D97" s="41"/>
      <c r="E97" s="41"/>
      <c r="F97" s="31" t="str">
        <f>IF(E20="","",E20)</f>
        <v>Vyplň údaj</v>
      </c>
      <c r="G97" s="41"/>
      <c r="H97" s="41"/>
      <c r="I97" s="33" t="s">
        <v>40</v>
      </c>
      <c r="J97" s="37" t="str">
        <f>E26</f>
        <v xml:space="preserve"> </v>
      </c>
      <c r="K97" s="41"/>
      <c r="L97" s="118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pans="1:65" s="2" customFormat="1" ht="10.35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118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pans="1:65" s="11" customFormat="1" ht="29.25" customHeight="1">
      <c r="A99" s="156"/>
      <c r="B99" s="157"/>
      <c r="C99" s="158" t="s">
        <v>138</v>
      </c>
      <c r="D99" s="159" t="s">
        <v>63</v>
      </c>
      <c r="E99" s="159" t="s">
        <v>59</v>
      </c>
      <c r="F99" s="159" t="s">
        <v>60</v>
      </c>
      <c r="G99" s="159" t="s">
        <v>139</v>
      </c>
      <c r="H99" s="159" t="s">
        <v>140</v>
      </c>
      <c r="I99" s="159" t="s">
        <v>141</v>
      </c>
      <c r="J99" s="159" t="s">
        <v>130</v>
      </c>
      <c r="K99" s="160" t="s">
        <v>142</v>
      </c>
      <c r="L99" s="161"/>
      <c r="M99" s="73" t="s">
        <v>32</v>
      </c>
      <c r="N99" s="74" t="s">
        <v>48</v>
      </c>
      <c r="O99" s="74" t="s">
        <v>143</v>
      </c>
      <c r="P99" s="74" t="s">
        <v>144</v>
      </c>
      <c r="Q99" s="74" t="s">
        <v>145</v>
      </c>
      <c r="R99" s="74" t="s">
        <v>146</v>
      </c>
      <c r="S99" s="74" t="s">
        <v>147</v>
      </c>
      <c r="T99" s="75" t="s">
        <v>148</v>
      </c>
      <c r="U99" s="156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</row>
    <row r="100" spans="1:65" s="2" customFormat="1" ht="22.9" customHeight="1">
      <c r="A100" s="39"/>
      <c r="B100" s="40"/>
      <c r="C100" s="80" t="s">
        <v>149</v>
      </c>
      <c r="D100" s="41"/>
      <c r="E100" s="41"/>
      <c r="F100" s="41"/>
      <c r="G100" s="41"/>
      <c r="H100" s="41"/>
      <c r="I100" s="41"/>
      <c r="J100" s="162">
        <f>BK100</f>
        <v>0</v>
      </c>
      <c r="K100" s="41"/>
      <c r="L100" s="44"/>
      <c r="M100" s="76"/>
      <c r="N100" s="163"/>
      <c r="O100" s="77"/>
      <c r="P100" s="164">
        <f>P101+P183+P273</f>
        <v>0</v>
      </c>
      <c r="Q100" s="77"/>
      <c r="R100" s="164">
        <f>R101+R183+R273</f>
        <v>21.948324960000004</v>
      </c>
      <c r="S100" s="77"/>
      <c r="T100" s="165">
        <f>T101+T183+T273</f>
        <v>16.993600000000001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1" t="s">
        <v>77</v>
      </c>
      <c r="AU100" s="21" t="s">
        <v>131</v>
      </c>
      <c r="BK100" s="166">
        <f>BK101+BK183+BK273</f>
        <v>0</v>
      </c>
    </row>
    <row r="101" spans="1:65" s="12" customFormat="1" ht="25.9" customHeight="1">
      <c r="B101" s="167"/>
      <c r="C101" s="168"/>
      <c r="D101" s="169" t="s">
        <v>77</v>
      </c>
      <c r="E101" s="170" t="s">
        <v>313</v>
      </c>
      <c r="F101" s="170" t="s">
        <v>314</v>
      </c>
      <c r="G101" s="168"/>
      <c r="H101" s="168"/>
      <c r="I101" s="171"/>
      <c r="J101" s="172">
        <f>BK101</f>
        <v>0</v>
      </c>
      <c r="K101" s="168"/>
      <c r="L101" s="173"/>
      <c r="M101" s="174"/>
      <c r="N101" s="175"/>
      <c r="O101" s="175"/>
      <c r="P101" s="176">
        <f>P102+P141+P148+P151+P158+P169+P180</f>
        <v>0</v>
      </c>
      <c r="Q101" s="175"/>
      <c r="R101" s="176">
        <f>R102+R141+R148+R151+R158+R169+R180</f>
        <v>21.735293960000003</v>
      </c>
      <c r="S101" s="175"/>
      <c r="T101" s="177">
        <f>T102+T141+T148+T151+T158+T169+T180</f>
        <v>16.993600000000001</v>
      </c>
      <c r="AR101" s="178" t="s">
        <v>86</v>
      </c>
      <c r="AT101" s="179" t="s">
        <v>77</v>
      </c>
      <c r="AU101" s="179" t="s">
        <v>78</v>
      </c>
      <c r="AY101" s="178" t="s">
        <v>151</v>
      </c>
      <c r="BK101" s="180">
        <f>BK102+BK141+BK148+BK151+BK158+BK169+BK180</f>
        <v>0</v>
      </c>
    </row>
    <row r="102" spans="1:65" s="12" customFormat="1" ht="22.9" customHeight="1">
      <c r="B102" s="167"/>
      <c r="C102" s="168"/>
      <c r="D102" s="169" t="s">
        <v>77</v>
      </c>
      <c r="E102" s="181" t="s">
        <v>86</v>
      </c>
      <c r="F102" s="181" t="s">
        <v>315</v>
      </c>
      <c r="G102" s="168"/>
      <c r="H102" s="168"/>
      <c r="I102" s="171"/>
      <c r="J102" s="182">
        <f>BK102</f>
        <v>0</v>
      </c>
      <c r="K102" s="168"/>
      <c r="L102" s="173"/>
      <c r="M102" s="174"/>
      <c r="N102" s="175"/>
      <c r="O102" s="175"/>
      <c r="P102" s="176">
        <f>SUM(P103:P140)</f>
        <v>0</v>
      </c>
      <c r="Q102" s="175"/>
      <c r="R102" s="176">
        <f>SUM(R103:R140)</f>
        <v>2.4400119999999998</v>
      </c>
      <c r="S102" s="175"/>
      <c r="T102" s="177">
        <f>SUM(T103:T140)</f>
        <v>0</v>
      </c>
      <c r="AR102" s="178" t="s">
        <v>86</v>
      </c>
      <c r="AT102" s="179" t="s">
        <v>77</v>
      </c>
      <c r="AU102" s="179" t="s">
        <v>86</v>
      </c>
      <c r="AY102" s="178" t="s">
        <v>151</v>
      </c>
      <c r="BK102" s="180">
        <f>SUM(BK103:BK140)</f>
        <v>0</v>
      </c>
    </row>
    <row r="103" spans="1:65" s="2" customFormat="1" ht="24.2" customHeight="1">
      <c r="A103" s="39"/>
      <c r="B103" s="40"/>
      <c r="C103" s="183" t="s">
        <v>86</v>
      </c>
      <c r="D103" s="183" t="s">
        <v>154</v>
      </c>
      <c r="E103" s="184" t="s">
        <v>3780</v>
      </c>
      <c r="F103" s="185" t="s">
        <v>3781</v>
      </c>
      <c r="G103" s="186" t="s">
        <v>253</v>
      </c>
      <c r="H103" s="187">
        <v>8.7200000000000006</v>
      </c>
      <c r="I103" s="188"/>
      <c r="J103" s="189">
        <f>ROUND(I103*H103,2)</f>
        <v>0</v>
      </c>
      <c r="K103" s="185" t="s">
        <v>158</v>
      </c>
      <c r="L103" s="44"/>
      <c r="M103" s="190" t="s">
        <v>32</v>
      </c>
      <c r="N103" s="191" t="s">
        <v>49</v>
      </c>
      <c r="O103" s="69"/>
      <c r="P103" s="192">
        <f>O103*H103</f>
        <v>0</v>
      </c>
      <c r="Q103" s="192">
        <v>0</v>
      </c>
      <c r="R103" s="192">
        <f>Q103*H103</f>
        <v>0</v>
      </c>
      <c r="S103" s="192">
        <v>0</v>
      </c>
      <c r="T103" s="193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94" t="s">
        <v>159</v>
      </c>
      <c r="AT103" s="194" t="s">
        <v>154</v>
      </c>
      <c r="AU103" s="194" t="s">
        <v>88</v>
      </c>
      <c r="AY103" s="21" t="s">
        <v>151</v>
      </c>
      <c r="BE103" s="195">
        <f>IF(N103="základní",J103,0)</f>
        <v>0</v>
      </c>
      <c r="BF103" s="195">
        <f>IF(N103="snížená",J103,0)</f>
        <v>0</v>
      </c>
      <c r="BG103" s="195">
        <f>IF(N103="zákl. přenesená",J103,0)</f>
        <v>0</v>
      </c>
      <c r="BH103" s="195">
        <f>IF(N103="sníž. přenesená",J103,0)</f>
        <v>0</v>
      </c>
      <c r="BI103" s="195">
        <f>IF(N103="nulová",J103,0)</f>
        <v>0</v>
      </c>
      <c r="BJ103" s="21" t="s">
        <v>86</v>
      </c>
      <c r="BK103" s="195">
        <f>ROUND(I103*H103,2)</f>
        <v>0</v>
      </c>
      <c r="BL103" s="21" t="s">
        <v>159</v>
      </c>
      <c r="BM103" s="194" t="s">
        <v>88</v>
      </c>
    </row>
    <row r="104" spans="1:65" s="2" customFormat="1" ht="11.25">
      <c r="A104" s="39"/>
      <c r="B104" s="40"/>
      <c r="C104" s="41"/>
      <c r="D104" s="196" t="s">
        <v>161</v>
      </c>
      <c r="E104" s="41"/>
      <c r="F104" s="197" t="s">
        <v>3782</v>
      </c>
      <c r="G104" s="41"/>
      <c r="H104" s="41"/>
      <c r="I104" s="198"/>
      <c r="J104" s="41"/>
      <c r="K104" s="41"/>
      <c r="L104" s="44"/>
      <c r="M104" s="199"/>
      <c r="N104" s="200"/>
      <c r="O104" s="69"/>
      <c r="P104" s="69"/>
      <c r="Q104" s="69"/>
      <c r="R104" s="69"/>
      <c r="S104" s="69"/>
      <c r="T104" s="70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1" t="s">
        <v>161</v>
      </c>
      <c r="AU104" s="21" t="s">
        <v>88</v>
      </c>
    </row>
    <row r="105" spans="1:65" s="14" customFormat="1" ht="11.25">
      <c r="B105" s="218"/>
      <c r="C105" s="219"/>
      <c r="D105" s="201" t="s">
        <v>320</v>
      </c>
      <c r="E105" s="220" t="s">
        <v>32</v>
      </c>
      <c r="F105" s="221" t="s">
        <v>3938</v>
      </c>
      <c r="G105" s="219"/>
      <c r="H105" s="222">
        <v>1.8</v>
      </c>
      <c r="I105" s="223"/>
      <c r="J105" s="219"/>
      <c r="K105" s="219"/>
      <c r="L105" s="224"/>
      <c r="M105" s="225"/>
      <c r="N105" s="226"/>
      <c r="O105" s="226"/>
      <c r="P105" s="226"/>
      <c r="Q105" s="226"/>
      <c r="R105" s="226"/>
      <c r="S105" s="226"/>
      <c r="T105" s="227"/>
      <c r="AT105" s="228" t="s">
        <v>320</v>
      </c>
      <c r="AU105" s="228" t="s">
        <v>88</v>
      </c>
      <c r="AV105" s="14" t="s">
        <v>88</v>
      </c>
      <c r="AW105" s="14" t="s">
        <v>39</v>
      </c>
      <c r="AX105" s="14" t="s">
        <v>78</v>
      </c>
      <c r="AY105" s="228" t="s">
        <v>151</v>
      </c>
    </row>
    <row r="106" spans="1:65" s="14" customFormat="1" ht="11.25">
      <c r="B106" s="218"/>
      <c r="C106" s="219"/>
      <c r="D106" s="201" t="s">
        <v>320</v>
      </c>
      <c r="E106" s="220" t="s">
        <v>32</v>
      </c>
      <c r="F106" s="221" t="s">
        <v>3939</v>
      </c>
      <c r="G106" s="219"/>
      <c r="H106" s="222">
        <v>1.2</v>
      </c>
      <c r="I106" s="223"/>
      <c r="J106" s="219"/>
      <c r="K106" s="219"/>
      <c r="L106" s="224"/>
      <c r="M106" s="225"/>
      <c r="N106" s="226"/>
      <c r="O106" s="226"/>
      <c r="P106" s="226"/>
      <c r="Q106" s="226"/>
      <c r="R106" s="226"/>
      <c r="S106" s="226"/>
      <c r="T106" s="227"/>
      <c r="AT106" s="228" t="s">
        <v>320</v>
      </c>
      <c r="AU106" s="228" t="s">
        <v>88</v>
      </c>
      <c r="AV106" s="14" t="s">
        <v>88</v>
      </c>
      <c r="AW106" s="14" t="s">
        <v>39</v>
      </c>
      <c r="AX106" s="14" t="s">
        <v>78</v>
      </c>
      <c r="AY106" s="228" t="s">
        <v>151</v>
      </c>
    </row>
    <row r="107" spans="1:65" s="14" customFormat="1" ht="11.25">
      <c r="B107" s="218"/>
      <c r="C107" s="219"/>
      <c r="D107" s="201" t="s">
        <v>320</v>
      </c>
      <c r="E107" s="220" t="s">
        <v>32</v>
      </c>
      <c r="F107" s="221" t="s">
        <v>3940</v>
      </c>
      <c r="G107" s="219"/>
      <c r="H107" s="222">
        <v>5.72</v>
      </c>
      <c r="I107" s="223"/>
      <c r="J107" s="219"/>
      <c r="K107" s="219"/>
      <c r="L107" s="224"/>
      <c r="M107" s="225"/>
      <c r="N107" s="226"/>
      <c r="O107" s="226"/>
      <c r="P107" s="226"/>
      <c r="Q107" s="226"/>
      <c r="R107" s="226"/>
      <c r="S107" s="226"/>
      <c r="T107" s="227"/>
      <c r="AT107" s="228" t="s">
        <v>320</v>
      </c>
      <c r="AU107" s="228" t="s">
        <v>88</v>
      </c>
      <c r="AV107" s="14" t="s">
        <v>88</v>
      </c>
      <c r="AW107" s="14" t="s">
        <v>39</v>
      </c>
      <c r="AX107" s="14" t="s">
        <v>78</v>
      </c>
      <c r="AY107" s="228" t="s">
        <v>151</v>
      </c>
    </row>
    <row r="108" spans="1:65" s="15" customFormat="1" ht="11.25">
      <c r="B108" s="229"/>
      <c r="C108" s="230"/>
      <c r="D108" s="201" t="s">
        <v>320</v>
      </c>
      <c r="E108" s="231" t="s">
        <v>32</v>
      </c>
      <c r="F108" s="232" t="s">
        <v>323</v>
      </c>
      <c r="G108" s="230"/>
      <c r="H108" s="233">
        <v>8.7199999999999989</v>
      </c>
      <c r="I108" s="234"/>
      <c r="J108" s="230"/>
      <c r="K108" s="230"/>
      <c r="L108" s="235"/>
      <c r="M108" s="236"/>
      <c r="N108" s="237"/>
      <c r="O108" s="237"/>
      <c r="P108" s="237"/>
      <c r="Q108" s="237"/>
      <c r="R108" s="237"/>
      <c r="S108" s="237"/>
      <c r="T108" s="238"/>
      <c r="AT108" s="239" t="s">
        <v>320</v>
      </c>
      <c r="AU108" s="239" t="s">
        <v>88</v>
      </c>
      <c r="AV108" s="15" t="s">
        <v>159</v>
      </c>
      <c r="AW108" s="15" t="s">
        <v>39</v>
      </c>
      <c r="AX108" s="15" t="s">
        <v>86</v>
      </c>
      <c r="AY108" s="239" t="s">
        <v>151</v>
      </c>
    </row>
    <row r="109" spans="1:65" s="2" customFormat="1" ht="21.75" customHeight="1">
      <c r="A109" s="39"/>
      <c r="B109" s="40"/>
      <c r="C109" s="183" t="s">
        <v>88</v>
      </c>
      <c r="D109" s="183" t="s">
        <v>154</v>
      </c>
      <c r="E109" s="184" t="s">
        <v>3784</v>
      </c>
      <c r="F109" s="185" t="s">
        <v>3785</v>
      </c>
      <c r="G109" s="186" t="s">
        <v>209</v>
      </c>
      <c r="H109" s="187">
        <v>14.3</v>
      </c>
      <c r="I109" s="188"/>
      <c r="J109" s="189">
        <f>ROUND(I109*H109,2)</f>
        <v>0</v>
      </c>
      <c r="K109" s="185" t="s">
        <v>158</v>
      </c>
      <c r="L109" s="44"/>
      <c r="M109" s="190" t="s">
        <v>32</v>
      </c>
      <c r="N109" s="191" t="s">
        <v>49</v>
      </c>
      <c r="O109" s="69"/>
      <c r="P109" s="192">
        <f>O109*H109</f>
        <v>0</v>
      </c>
      <c r="Q109" s="192">
        <v>8.4000000000000003E-4</v>
      </c>
      <c r="R109" s="192">
        <f>Q109*H109</f>
        <v>1.2012000000000002E-2</v>
      </c>
      <c r="S109" s="192">
        <v>0</v>
      </c>
      <c r="T109" s="193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194" t="s">
        <v>159</v>
      </c>
      <c r="AT109" s="194" t="s">
        <v>154</v>
      </c>
      <c r="AU109" s="194" t="s">
        <v>88</v>
      </c>
      <c r="AY109" s="21" t="s">
        <v>151</v>
      </c>
      <c r="BE109" s="195">
        <f>IF(N109="základní",J109,0)</f>
        <v>0</v>
      </c>
      <c r="BF109" s="195">
        <f>IF(N109="snížená",J109,0)</f>
        <v>0</v>
      </c>
      <c r="BG109" s="195">
        <f>IF(N109="zákl. přenesená",J109,0)</f>
        <v>0</v>
      </c>
      <c r="BH109" s="195">
        <f>IF(N109="sníž. přenesená",J109,0)</f>
        <v>0</v>
      </c>
      <c r="BI109" s="195">
        <f>IF(N109="nulová",J109,0)</f>
        <v>0</v>
      </c>
      <c r="BJ109" s="21" t="s">
        <v>86</v>
      </c>
      <c r="BK109" s="195">
        <f>ROUND(I109*H109,2)</f>
        <v>0</v>
      </c>
      <c r="BL109" s="21" t="s">
        <v>159</v>
      </c>
      <c r="BM109" s="194" t="s">
        <v>159</v>
      </c>
    </row>
    <row r="110" spans="1:65" s="2" customFormat="1" ht="11.25">
      <c r="A110" s="39"/>
      <c r="B110" s="40"/>
      <c r="C110" s="41"/>
      <c r="D110" s="196" t="s">
        <v>161</v>
      </c>
      <c r="E110" s="41"/>
      <c r="F110" s="197" t="s">
        <v>3786</v>
      </c>
      <c r="G110" s="41"/>
      <c r="H110" s="41"/>
      <c r="I110" s="198"/>
      <c r="J110" s="41"/>
      <c r="K110" s="41"/>
      <c r="L110" s="44"/>
      <c r="M110" s="199"/>
      <c r="N110" s="200"/>
      <c r="O110" s="69"/>
      <c r="P110" s="69"/>
      <c r="Q110" s="69"/>
      <c r="R110" s="69"/>
      <c r="S110" s="69"/>
      <c r="T110" s="70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21" t="s">
        <v>161</v>
      </c>
      <c r="AU110" s="21" t="s">
        <v>88</v>
      </c>
    </row>
    <row r="111" spans="1:65" s="14" customFormat="1" ht="11.25">
      <c r="B111" s="218"/>
      <c r="C111" s="219"/>
      <c r="D111" s="201" t="s">
        <v>320</v>
      </c>
      <c r="E111" s="220" t="s">
        <v>32</v>
      </c>
      <c r="F111" s="221" t="s">
        <v>3941</v>
      </c>
      <c r="G111" s="219"/>
      <c r="H111" s="222">
        <v>14.3</v>
      </c>
      <c r="I111" s="223"/>
      <c r="J111" s="219"/>
      <c r="K111" s="219"/>
      <c r="L111" s="224"/>
      <c r="M111" s="225"/>
      <c r="N111" s="226"/>
      <c r="O111" s="226"/>
      <c r="P111" s="226"/>
      <c r="Q111" s="226"/>
      <c r="R111" s="226"/>
      <c r="S111" s="226"/>
      <c r="T111" s="227"/>
      <c r="AT111" s="228" t="s">
        <v>320</v>
      </c>
      <c r="AU111" s="228" t="s">
        <v>88</v>
      </c>
      <c r="AV111" s="14" t="s">
        <v>88</v>
      </c>
      <c r="AW111" s="14" t="s">
        <v>39</v>
      </c>
      <c r="AX111" s="14" t="s">
        <v>78</v>
      </c>
      <c r="AY111" s="228" t="s">
        <v>151</v>
      </c>
    </row>
    <row r="112" spans="1:65" s="15" customFormat="1" ht="11.25">
      <c r="B112" s="229"/>
      <c r="C112" s="230"/>
      <c r="D112" s="201" t="s">
        <v>320</v>
      </c>
      <c r="E112" s="231" t="s">
        <v>32</v>
      </c>
      <c r="F112" s="232" t="s">
        <v>323</v>
      </c>
      <c r="G112" s="230"/>
      <c r="H112" s="233">
        <v>14.3</v>
      </c>
      <c r="I112" s="234"/>
      <c r="J112" s="230"/>
      <c r="K112" s="230"/>
      <c r="L112" s="235"/>
      <c r="M112" s="236"/>
      <c r="N112" s="237"/>
      <c r="O112" s="237"/>
      <c r="P112" s="237"/>
      <c r="Q112" s="237"/>
      <c r="R112" s="237"/>
      <c r="S112" s="237"/>
      <c r="T112" s="238"/>
      <c r="AT112" s="239" t="s">
        <v>320</v>
      </c>
      <c r="AU112" s="239" t="s">
        <v>88</v>
      </c>
      <c r="AV112" s="15" t="s">
        <v>159</v>
      </c>
      <c r="AW112" s="15" t="s">
        <v>39</v>
      </c>
      <c r="AX112" s="15" t="s">
        <v>86</v>
      </c>
      <c r="AY112" s="239" t="s">
        <v>151</v>
      </c>
    </row>
    <row r="113" spans="1:65" s="2" customFormat="1" ht="24.2" customHeight="1">
      <c r="A113" s="39"/>
      <c r="B113" s="40"/>
      <c r="C113" s="183" t="s">
        <v>170</v>
      </c>
      <c r="D113" s="183" t="s">
        <v>154</v>
      </c>
      <c r="E113" s="184" t="s">
        <v>3788</v>
      </c>
      <c r="F113" s="185" t="s">
        <v>3789</v>
      </c>
      <c r="G113" s="186" t="s">
        <v>209</v>
      </c>
      <c r="H113" s="187">
        <v>14.3</v>
      </c>
      <c r="I113" s="188"/>
      <c r="J113" s="189">
        <f>ROUND(I113*H113,2)</f>
        <v>0</v>
      </c>
      <c r="K113" s="185" t="s">
        <v>158</v>
      </c>
      <c r="L113" s="44"/>
      <c r="M113" s="190" t="s">
        <v>32</v>
      </c>
      <c r="N113" s="191" t="s">
        <v>49</v>
      </c>
      <c r="O113" s="69"/>
      <c r="P113" s="192">
        <f>O113*H113</f>
        <v>0</v>
      </c>
      <c r="Q113" s="192">
        <v>0</v>
      </c>
      <c r="R113" s="192">
        <f>Q113*H113</f>
        <v>0</v>
      </c>
      <c r="S113" s="192">
        <v>0</v>
      </c>
      <c r="T113" s="19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194" t="s">
        <v>159</v>
      </c>
      <c r="AT113" s="194" t="s">
        <v>154</v>
      </c>
      <c r="AU113" s="194" t="s">
        <v>88</v>
      </c>
      <c r="AY113" s="21" t="s">
        <v>151</v>
      </c>
      <c r="BE113" s="195">
        <f>IF(N113="základní",J113,0)</f>
        <v>0</v>
      </c>
      <c r="BF113" s="195">
        <f>IF(N113="snížená",J113,0)</f>
        <v>0</v>
      </c>
      <c r="BG113" s="195">
        <f>IF(N113="zákl. přenesená",J113,0)</f>
        <v>0</v>
      </c>
      <c r="BH113" s="195">
        <f>IF(N113="sníž. přenesená",J113,0)</f>
        <v>0</v>
      </c>
      <c r="BI113" s="195">
        <f>IF(N113="nulová",J113,0)</f>
        <v>0</v>
      </c>
      <c r="BJ113" s="21" t="s">
        <v>86</v>
      </c>
      <c r="BK113" s="195">
        <f>ROUND(I113*H113,2)</f>
        <v>0</v>
      </c>
      <c r="BL113" s="21" t="s">
        <v>159</v>
      </c>
      <c r="BM113" s="194" t="s">
        <v>188</v>
      </c>
    </row>
    <row r="114" spans="1:65" s="2" customFormat="1" ht="11.25">
      <c r="A114" s="39"/>
      <c r="B114" s="40"/>
      <c r="C114" s="41"/>
      <c r="D114" s="196" t="s">
        <v>161</v>
      </c>
      <c r="E114" s="41"/>
      <c r="F114" s="197" t="s">
        <v>3790</v>
      </c>
      <c r="G114" s="41"/>
      <c r="H114" s="41"/>
      <c r="I114" s="198"/>
      <c r="J114" s="41"/>
      <c r="K114" s="41"/>
      <c r="L114" s="44"/>
      <c r="M114" s="199"/>
      <c r="N114" s="200"/>
      <c r="O114" s="69"/>
      <c r="P114" s="69"/>
      <c r="Q114" s="69"/>
      <c r="R114" s="69"/>
      <c r="S114" s="69"/>
      <c r="T114" s="70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21" t="s">
        <v>161</v>
      </c>
      <c r="AU114" s="21" t="s">
        <v>88</v>
      </c>
    </row>
    <row r="115" spans="1:65" s="2" customFormat="1" ht="37.9" customHeight="1">
      <c r="A115" s="39"/>
      <c r="B115" s="40"/>
      <c r="C115" s="183" t="s">
        <v>159</v>
      </c>
      <c r="D115" s="183" t="s">
        <v>154</v>
      </c>
      <c r="E115" s="184" t="s">
        <v>393</v>
      </c>
      <c r="F115" s="185" t="s">
        <v>394</v>
      </c>
      <c r="G115" s="186" t="s">
        <v>253</v>
      </c>
      <c r="H115" s="187">
        <v>1.9039999999999999</v>
      </c>
      <c r="I115" s="188"/>
      <c r="J115" s="189">
        <f>ROUND(I115*H115,2)</f>
        <v>0</v>
      </c>
      <c r="K115" s="185" t="s">
        <v>158</v>
      </c>
      <c r="L115" s="44"/>
      <c r="M115" s="190" t="s">
        <v>32</v>
      </c>
      <c r="N115" s="191" t="s">
        <v>49</v>
      </c>
      <c r="O115" s="69"/>
      <c r="P115" s="192">
        <f>O115*H115</f>
        <v>0</v>
      </c>
      <c r="Q115" s="192">
        <v>0</v>
      </c>
      <c r="R115" s="192">
        <f>Q115*H115</f>
        <v>0</v>
      </c>
      <c r="S115" s="192">
        <v>0</v>
      </c>
      <c r="T115" s="19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194" t="s">
        <v>159</v>
      </c>
      <c r="AT115" s="194" t="s">
        <v>154</v>
      </c>
      <c r="AU115" s="194" t="s">
        <v>88</v>
      </c>
      <c r="AY115" s="21" t="s">
        <v>151</v>
      </c>
      <c r="BE115" s="195">
        <f>IF(N115="základní",J115,0)</f>
        <v>0</v>
      </c>
      <c r="BF115" s="195">
        <f>IF(N115="snížená",J115,0)</f>
        <v>0</v>
      </c>
      <c r="BG115" s="195">
        <f>IF(N115="zákl. přenesená",J115,0)</f>
        <v>0</v>
      </c>
      <c r="BH115" s="195">
        <f>IF(N115="sníž. přenesená",J115,0)</f>
        <v>0</v>
      </c>
      <c r="BI115" s="195">
        <f>IF(N115="nulová",J115,0)</f>
        <v>0</v>
      </c>
      <c r="BJ115" s="21" t="s">
        <v>86</v>
      </c>
      <c r="BK115" s="195">
        <f>ROUND(I115*H115,2)</f>
        <v>0</v>
      </c>
      <c r="BL115" s="21" t="s">
        <v>159</v>
      </c>
      <c r="BM115" s="194" t="s">
        <v>202</v>
      </c>
    </row>
    <row r="116" spans="1:65" s="2" customFormat="1" ht="11.25">
      <c r="A116" s="39"/>
      <c r="B116" s="40"/>
      <c r="C116" s="41"/>
      <c r="D116" s="196" t="s">
        <v>161</v>
      </c>
      <c r="E116" s="41"/>
      <c r="F116" s="197" t="s">
        <v>396</v>
      </c>
      <c r="G116" s="41"/>
      <c r="H116" s="41"/>
      <c r="I116" s="198"/>
      <c r="J116" s="41"/>
      <c r="K116" s="41"/>
      <c r="L116" s="44"/>
      <c r="M116" s="199"/>
      <c r="N116" s="200"/>
      <c r="O116" s="69"/>
      <c r="P116" s="69"/>
      <c r="Q116" s="69"/>
      <c r="R116" s="69"/>
      <c r="S116" s="69"/>
      <c r="T116" s="70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21" t="s">
        <v>161</v>
      </c>
      <c r="AU116" s="21" t="s">
        <v>88</v>
      </c>
    </row>
    <row r="117" spans="1:65" s="14" customFormat="1" ht="11.25">
      <c r="B117" s="218"/>
      <c r="C117" s="219"/>
      <c r="D117" s="201" t="s">
        <v>320</v>
      </c>
      <c r="E117" s="220" t="s">
        <v>32</v>
      </c>
      <c r="F117" s="221" t="s">
        <v>3942</v>
      </c>
      <c r="G117" s="219"/>
      <c r="H117" s="222">
        <v>1.9039999999999999</v>
      </c>
      <c r="I117" s="223"/>
      <c r="J117" s="219"/>
      <c r="K117" s="219"/>
      <c r="L117" s="224"/>
      <c r="M117" s="225"/>
      <c r="N117" s="226"/>
      <c r="O117" s="226"/>
      <c r="P117" s="226"/>
      <c r="Q117" s="226"/>
      <c r="R117" s="226"/>
      <c r="S117" s="226"/>
      <c r="T117" s="227"/>
      <c r="AT117" s="228" t="s">
        <v>320</v>
      </c>
      <c r="AU117" s="228" t="s">
        <v>88</v>
      </c>
      <c r="AV117" s="14" t="s">
        <v>88</v>
      </c>
      <c r="AW117" s="14" t="s">
        <v>39</v>
      </c>
      <c r="AX117" s="14" t="s">
        <v>78</v>
      </c>
      <c r="AY117" s="228" t="s">
        <v>151</v>
      </c>
    </row>
    <row r="118" spans="1:65" s="15" customFormat="1" ht="11.25">
      <c r="B118" s="229"/>
      <c r="C118" s="230"/>
      <c r="D118" s="201" t="s">
        <v>320</v>
      </c>
      <c r="E118" s="231" t="s">
        <v>32</v>
      </c>
      <c r="F118" s="232" t="s">
        <v>323</v>
      </c>
      <c r="G118" s="230"/>
      <c r="H118" s="233">
        <v>1.9039999999999999</v>
      </c>
      <c r="I118" s="234"/>
      <c r="J118" s="230"/>
      <c r="K118" s="230"/>
      <c r="L118" s="235"/>
      <c r="M118" s="236"/>
      <c r="N118" s="237"/>
      <c r="O118" s="237"/>
      <c r="P118" s="237"/>
      <c r="Q118" s="237"/>
      <c r="R118" s="237"/>
      <c r="S118" s="237"/>
      <c r="T118" s="238"/>
      <c r="AT118" s="239" t="s">
        <v>320</v>
      </c>
      <c r="AU118" s="239" t="s">
        <v>88</v>
      </c>
      <c r="AV118" s="15" t="s">
        <v>159</v>
      </c>
      <c r="AW118" s="15" t="s">
        <v>39</v>
      </c>
      <c r="AX118" s="15" t="s">
        <v>86</v>
      </c>
      <c r="AY118" s="239" t="s">
        <v>151</v>
      </c>
    </row>
    <row r="119" spans="1:65" s="2" customFormat="1" ht="37.9" customHeight="1">
      <c r="A119" s="39"/>
      <c r="B119" s="40"/>
      <c r="C119" s="183" t="s">
        <v>150</v>
      </c>
      <c r="D119" s="183" t="s">
        <v>154</v>
      </c>
      <c r="E119" s="184" t="s">
        <v>3714</v>
      </c>
      <c r="F119" s="185" t="s">
        <v>3715</v>
      </c>
      <c r="G119" s="186" t="s">
        <v>253</v>
      </c>
      <c r="H119" s="187">
        <v>19.04</v>
      </c>
      <c r="I119" s="188"/>
      <c r="J119" s="189">
        <f>ROUND(I119*H119,2)</f>
        <v>0</v>
      </c>
      <c r="K119" s="185" t="s">
        <v>158</v>
      </c>
      <c r="L119" s="44"/>
      <c r="M119" s="190" t="s">
        <v>32</v>
      </c>
      <c r="N119" s="191" t="s">
        <v>49</v>
      </c>
      <c r="O119" s="69"/>
      <c r="P119" s="192">
        <f>O119*H119</f>
        <v>0</v>
      </c>
      <c r="Q119" s="192">
        <v>0</v>
      </c>
      <c r="R119" s="192">
        <f>Q119*H119</f>
        <v>0</v>
      </c>
      <c r="S119" s="192">
        <v>0</v>
      </c>
      <c r="T119" s="193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194" t="s">
        <v>159</v>
      </c>
      <c r="AT119" s="194" t="s">
        <v>154</v>
      </c>
      <c r="AU119" s="194" t="s">
        <v>88</v>
      </c>
      <c r="AY119" s="21" t="s">
        <v>151</v>
      </c>
      <c r="BE119" s="195">
        <f>IF(N119="základní",J119,0)</f>
        <v>0</v>
      </c>
      <c r="BF119" s="195">
        <f>IF(N119="snížená",J119,0)</f>
        <v>0</v>
      </c>
      <c r="BG119" s="195">
        <f>IF(N119="zákl. přenesená",J119,0)</f>
        <v>0</v>
      </c>
      <c r="BH119" s="195">
        <f>IF(N119="sníž. přenesená",J119,0)</f>
        <v>0</v>
      </c>
      <c r="BI119" s="195">
        <f>IF(N119="nulová",J119,0)</f>
        <v>0</v>
      </c>
      <c r="BJ119" s="21" t="s">
        <v>86</v>
      </c>
      <c r="BK119" s="195">
        <f>ROUND(I119*H119,2)</f>
        <v>0</v>
      </c>
      <c r="BL119" s="21" t="s">
        <v>159</v>
      </c>
      <c r="BM119" s="194" t="s">
        <v>370</v>
      </c>
    </row>
    <row r="120" spans="1:65" s="2" customFormat="1" ht="11.25">
      <c r="A120" s="39"/>
      <c r="B120" s="40"/>
      <c r="C120" s="41"/>
      <c r="D120" s="196" t="s">
        <v>161</v>
      </c>
      <c r="E120" s="41"/>
      <c r="F120" s="197" t="s">
        <v>3716</v>
      </c>
      <c r="G120" s="41"/>
      <c r="H120" s="41"/>
      <c r="I120" s="198"/>
      <c r="J120" s="41"/>
      <c r="K120" s="41"/>
      <c r="L120" s="44"/>
      <c r="M120" s="199"/>
      <c r="N120" s="200"/>
      <c r="O120" s="69"/>
      <c r="P120" s="69"/>
      <c r="Q120" s="69"/>
      <c r="R120" s="69"/>
      <c r="S120" s="69"/>
      <c r="T120" s="70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21" t="s">
        <v>161</v>
      </c>
      <c r="AU120" s="21" t="s">
        <v>88</v>
      </c>
    </row>
    <row r="121" spans="1:65" s="14" customFormat="1" ht="11.25">
      <c r="B121" s="218"/>
      <c r="C121" s="219"/>
      <c r="D121" s="201" t="s">
        <v>320</v>
      </c>
      <c r="E121" s="220" t="s">
        <v>32</v>
      </c>
      <c r="F121" s="221" t="s">
        <v>3943</v>
      </c>
      <c r="G121" s="219"/>
      <c r="H121" s="222">
        <v>19.04</v>
      </c>
      <c r="I121" s="223"/>
      <c r="J121" s="219"/>
      <c r="K121" s="219"/>
      <c r="L121" s="224"/>
      <c r="M121" s="225"/>
      <c r="N121" s="226"/>
      <c r="O121" s="226"/>
      <c r="P121" s="226"/>
      <c r="Q121" s="226"/>
      <c r="R121" s="226"/>
      <c r="S121" s="226"/>
      <c r="T121" s="227"/>
      <c r="AT121" s="228" t="s">
        <v>320</v>
      </c>
      <c r="AU121" s="228" t="s">
        <v>88</v>
      </c>
      <c r="AV121" s="14" t="s">
        <v>88</v>
      </c>
      <c r="AW121" s="14" t="s">
        <v>39</v>
      </c>
      <c r="AX121" s="14" t="s">
        <v>78</v>
      </c>
      <c r="AY121" s="228" t="s">
        <v>151</v>
      </c>
    </row>
    <row r="122" spans="1:65" s="15" customFormat="1" ht="11.25">
      <c r="B122" s="229"/>
      <c r="C122" s="230"/>
      <c r="D122" s="201" t="s">
        <v>320</v>
      </c>
      <c r="E122" s="231" t="s">
        <v>32</v>
      </c>
      <c r="F122" s="232" t="s">
        <v>323</v>
      </c>
      <c r="G122" s="230"/>
      <c r="H122" s="233">
        <v>19.04</v>
      </c>
      <c r="I122" s="234"/>
      <c r="J122" s="230"/>
      <c r="K122" s="230"/>
      <c r="L122" s="235"/>
      <c r="M122" s="236"/>
      <c r="N122" s="237"/>
      <c r="O122" s="237"/>
      <c r="P122" s="237"/>
      <c r="Q122" s="237"/>
      <c r="R122" s="237"/>
      <c r="S122" s="237"/>
      <c r="T122" s="238"/>
      <c r="AT122" s="239" t="s">
        <v>320</v>
      </c>
      <c r="AU122" s="239" t="s">
        <v>88</v>
      </c>
      <c r="AV122" s="15" t="s">
        <v>159</v>
      </c>
      <c r="AW122" s="15" t="s">
        <v>39</v>
      </c>
      <c r="AX122" s="15" t="s">
        <v>86</v>
      </c>
      <c r="AY122" s="239" t="s">
        <v>151</v>
      </c>
    </row>
    <row r="123" spans="1:65" s="2" customFormat="1" ht="24.2" customHeight="1">
      <c r="A123" s="39"/>
      <c r="B123" s="40"/>
      <c r="C123" s="183" t="s">
        <v>188</v>
      </c>
      <c r="D123" s="183" t="s">
        <v>154</v>
      </c>
      <c r="E123" s="184" t="s">
        <v>3718</v>
      </c>
      <c r="F123" s="185" t="s">
        <v>3719</v>
      </c>
      <c r="G123" s="186" t="s">
        <v>428</v>
      </c>
      <c r="H123" s="187">
        <v>3.2370000000000001</v>
      </c>
      <c r="I123" s="188"/>
      <c r="J123" s="189">
        <f>ROUND(I123*H123,2)</f>
        <v>0</v>
      </c>
      <c r="K123" s="185" t="s">
        <v>158</v>
      </c>
      <c r="L123" s="44"/>
      <c r="M123" s="190" t="s">
        <v>32</v>
      </c>
      <c r="N123" s="191" t="s">
        <v>49</v>
      </c>
      <c r="O123" s="69"/>
      <c r="P123" s="192">
        <f>O123*H123</f>
        <v>0</v>
      </c>
      <c r="Q123" s="192">
        <v>0</v>
      </c>
      <c r="R123" s="192">
        <f>Q123*H123</f>
        <v>0</v>
      </c>
      <c r="S123" s="192">
        <v>0</v>
      </c>
      <c r="T123" s="193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194" t="s">
        <v>159</v>
      </c>
      <c r="AT123" s="194" t="s">
        <v>154</v>
      </c>
      <c r="AU123" s="194" t="s">
        <v>88</v>
      </c>
      <c r="AY123" s="21" t="s">
        <v>151</v>
      </c>
      <c r="BE123" s="195">
        <f>IF(N123="základní",J123,0)</f>
        <v>0</v>
      </c>
      <c r="BF123" s="195">
        <f>IF(N123="snížená",J123,0)</f>
        <v>0</v>
      </c>
      <c r="BG123" s="195">
        <f>IF(N123="zákl. přenesená",J123,0)</f>
        <v>0</v>
      </c>
      <c r="BH123" s="195">
        <f>IF(N123="sníž. přenesená",J123,0)</f>
        <v>0</v>
      </c>
      <c r="BI123" s="195">
        <f>IF(N123="nulová",J123,0)</f>
        <v>0</v>
      </c>
      <c r="BJ123" s="21" t="s">
        <v>86</v>
      </c>
      <c r="BK123" s="195">
        <f>ROUND(I123*H123,2)</f>
        <v>0</v>
      </c>
      <c r="BL123" s="21" t="s">
        <v>159</v>
      </c>
      <c r="BM123" s="194" t="s">
        <v>8</v>
      </c>
    </row>
    <row r="124" spans="1:65" s="2" customFormat="1" ht="11.25">
      <c r="A124" s="39"/>
      <c r="B124" s="40"/>
      <c r="C124" s="41"/>
      <c r="D124" s="196" t="s">
        <v>161</v>
      </c>
      <c r="E124" s="41"/>
      <c r="F124" s="197" t="s">
        <v>3720</v>
      </c>
      <c r="G124" s="41"/>
      <c r="H124" s="41"/>
      <c r="I124" s="198"/>
      <c r="J124" s="41"/>
      <c r="K124" s="41"/>
      <c r="L124" s="44"/>
      <c r="M124" s="199"/>
      <c r="N124" s="200"/>
      <c r="O124" s="69"/>
      <c r="P124" s="69"/>
      <c r="Q124" s="69"/>
      <c r="R124" s="69"/>
      <c r="S124" s="69"/>
      <c r="T124" s="70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21" t="s">
        <v>161</v>
      </c>
      <c r="AU124" s="21" t="s">
        <v>88</v>
      </c>
    </row>
    <row r="125" spans="1:65" s="14" customFormat="1" ht="11.25">
      <c r="B125" s="218"/>
      <c r="C125" s="219"/>
      <c r="D125" s="201" t="s">
        <v>320</v>
      </c>
      <c r="E125" s="220" t="s">
        <v>32</v>
      </c>
      <c r="F125" s="221" t="s">
        <v>3944</v>
      </c>
      <c r="G125" s="219"/>
      <c r="H125" s="222">
        <v>3.2370000000000001</v>
      </c>
      <c r="I125" s="223"/>
      <c r="J125" s="219"/>
      <c r="K125" s="219"/>
      <c r="L125" s="224"/>
      <c r="M125" s="225"/>
      <c r="N125" s="226"/>
      <c r="O125" s="226"/>
      <c r="P125" s="226"/>
      <c r="Q125" s="226"/>
      <c r="R125" s="226"/>
      <c r="S125" s="226"/>
      <c r="T125" s="227"/>
      <c r="AT125" s="228" t="s">
        <v>320</v>
      </c>
      <c r="AU125" s="228" t="s">
        <v>88</v>
      </c>
      <c r="AV125" s="14" t="s">
        <v>88</v>
      </c>
      <c r="AW125" s="14" t="s">
        <v>39</v>
      </c>
      <c r="AX125" s="14" t="s">
        <v>78</v>
      </c>
      <c r="AY125" s="228" t="s">
        <v>151</v>
      </c>
    </row>
    <row r="126" spans="1:65" s="15" customFormat="1" ht="11.25">
      <c r="B126" s="229"/>
      <c r="C126" s="230"/>
      <c r="D126" s="201" t="s">
        <v>320</v>
      </c>
      <c r="E126" s="231" t="s">
        <v>32</v>
      </c>
      <c r="F126" s="232" t="s">
        <v>323</v>
      </c>
      <c r="G126" s="230"/>
      <c r="H126" s="233">
        <v>3.2370000000000001</v>
      </c>
      <c r="I126" s="234"/>
      <c r="J126" s="230"/>
      <c r="K126" s="230"/>
      <c r="L126" s="235"/>
      <c r="M126" s="236"/>
      <c r="N126" s="237"/>
      <c r="O126" s="237"/>
      <c r="P126" s="237"/>
      <c r="Q126" s="237"/>
      <c r="R126" s="237"/>
      <c r="S126" s="237"/>
      <c r="T126" s="238"/>
      <c r="AT126" s="239" t="s">
        <v>320</v>
      </c>
      <c r="AU126" s="239" t="s">
        <v>88</v>
      </c>
      <c r="AV126" s="15" t="s">
        <v>159</v>
      </c>
      <c r="AW126" s="15" t="s">
        <v>39</v>
      </c>
      <c r="AX126" s="15" t="s">
        <v>86</v>
      </c>
      <c r="AY126" s="239" t="s">
        <v>151</v>
      </c>
    </row>
    <row r="127" spans="1:65" s="2" customFormat="1" ht="24.2" customHeight="1">
      <c r="A127" s="39"/>
      <c r="B127" s="40"/>
      <c r="C127" s="183" t="s">
        <v>195</v>
      </c>
      <c r="D127" s="183" t="s">
        <v>154</v>
      </c>
      <c r="E127" s="184" t="s">
        <v>434</v>
      </c>
      <c r="F127" s="185" t="s">
        <v>435</v>
      </c>
      <c r="G127" s="186" t="s">
        <v>253</v>
      </c>
      <c r="H127" s="187">
        <v>6.8159999999999998</v>
      </c>
      <c r="I127" s="188"/>
      <c r="J127" s="189">
        <f>ROUND(I127*H127,2)</f>
        <v>0</v>
      </c>
      <c r="K127" s="185" t="s">
        <v>158</v>
      </c>
      <c r="L127" s="44"/>
      <c r="M127" s="190" t="s">
        <v>32</v>
      </c>
      <c r="N127" s="191" t="s">
        <v>49</v>
      </c>
      <c r="O127" s="69"/>
      <c r="P127" s="192">
        <f>O127*H127</f>
        <v>0</v>
      </c>
      <c r="Q127" s="192">
        <v>0</v>
      </c>
      <c r="R127" s="192">
        <f>Q127*H127</f>
        <v>0</v>
      </c>
      <c r="S127" s="192">
        <v>0</v>
      </c>
      <c r="T127" s="19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194" t="s">
        <v>159</v>
      </c>
      <c r="AT127" s="194" t="s">
        <v>154</v>
      </c>
      <c r="AU127" s="194" t="s">
        <v>88</v>
      </c>
      <c r="AY127" s="21" t="s">
        <v>151</v>
      </c>
      <c r="BE127" s="195">
        <f>IF(N127="základní",J127,0)</f>
        <v>0</v>
      </c>
      <c r="BF127" s="195">
        <f>IF(N127="snížená",J127,0)</f>
        <v>0</v>
      </c>
      <c r="BG127" s="195">
        <f>IF(N127="zákl. přenesená",J127,0)</f>
        <v>0</v>
      </c>
      <c r="BH127" s="195">
        <f>IF(N127="sníž. přenesená",J127,0)</f>
        <v>0</v>
      </c>
      <c r="BI127" s="195">
        <f>IF(N127="nulová",J127,0)</f>
        <v>0</v>
      </c>
      <c r="BJ127" s="21" t="s">
        <v>86</v>
      </c>
      <c r="BK127" s="195">
        <f>ROUND(I127*H127,2)</f>
        <v>0</v>
      </c>
      <c r="BL127" s="21" t="s">
        <v>159</v>
      </c>
      <c r="BM127" s="194" t="s">
        <v>408</v>
      </c>
    </row>
    <row r="128" spans="1:65" s="2" customFormat="1" ht="11.25">
      <c r="A128" s="39"/>
      <c r="B128" s="40"/>
      <c r="C128" s="41"/>
      <c r="D128" s="196" t="s">
        <v>161</v>
      </c>
      <c r="E128" s="41"/>
      <c r="F128" s="197" t="s">
        <v>437</v>
      </c>
      <c r="G128" s="41"/>
      <c r="H128" s="41"/>
      <c r="I128" s="198"/>
      <c r="J128" s="41"/>
      <c r="K128" s="41"/>
      <c r="L128" s="44"/>
      <c r="M128" s="199"/>
      <c r="N128" s="200"/>
      <c r="O128" s="69"/>
      <c r="P128" s="69"/>
      <c r="Q128" s="69"/>
      <c r="R128" s="69"/>
      <c r="S128" s="69"/>
      <c r="T128" s="70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21" t="s">
        <v>161</v>
      </c>
      <c r="AU128" s="21" t="s">
        <v>88</v>
      </c>
    </row>
    <row r="129" spans="1:65" s="14" customFormat="1" ht="11.25">
      <c r="B129" s="218"/>
      <c r="C129" s="219"/>
      <c r="D129" s="201" t="s">
        <v>320</v>
      </c>
      <c r="E129" s="220" t="s">
        <v>32</v>
      </c>
      <c r="F129" s="221" t="s">
        <v>3945</v>
      </c>
      <c r="G129" s="219"/>
      <c r="H129" s="222">
        <v>8.7200000000000006</v>
      </c>
      <c r="I129" s="223"/>
      <c r="J129" s="219"/>
      <c r="K129" s="219"/>
      <c r="L129" s="224"/>
      <c r="M129" s="225"/>
      <c r="N129" s="226"/>
      <c r="O129" s="226"/>
      <c r="P129" s="226"/>
      <c r="Q129" s="226"/>
      <c r="R129" s="226"/>
      <c r="S129" s="226"/>
      <c r="T129" s="227"/>
      <c r="AT129" s="228" t="s">
        <v>320</v>
      </c>
      <c r="AU129" s="228" t="s">
        <v>88</v>
      </c>
      <c r="AV129" s="14" t="s">
        <v>88</v>
      </c>
      <c r="AW129" s="14" t="s">
        <v>39</v>
      </c>
      <c r="AX129" s="14" t="s">
        <v>78</v>
      </c>
      <c r="AY129" s="228" t="s">
        <v>151</v>
      </c>
    </row>
    <row r="130" spans="1:65" s="14" customFormat="1" ht="11.25">
      <c r="B130" s="218"/>
      <c r="C130" s="219"/>
      <c r="D130" s="201" t="s">
        <v>320</v>
      </c>
      <c r="E130" s="220" t="s">
        <v>32</v>
      </c>
      <c r="F130" s="221" t="s">
        <v>3946</v>
      </c>
      <c r="G130" s="219"/>
      <c r="H130" s="222">
        <v>-1.9039999999999999</v>
      </c>
      <c r="I130" s="223"/>
      <c r="J130" s="219"/>
      <c r="K130" s="219"/>
      <c r="L130" s="224"/>
      <c r="M130" s="225"/>
      <c r="N130" s="226"/>
      <c r="O130" s="226"/>
      <c r="P130" s="226"/>
      <c r="Q130" s="226"/>
      <c r="R130" s="226"/>
      <c r="S130" s="226"/>
      <c r="T130" s="227"/>
      <c r="AT130" s="228" t="s">
        <v>320</v>
      </c>
      <c r="AU130" s="228" t="s">
        <v>88</v>
      </c>
      <c r="AV130" s="14" t="s">
        <v>88</v>
      </c>
      <c r="AW130" s="14" t="s">
        <v>39</v>
      </c>
      <c r="AX130" s="14" t="s">
        <v>78</v>
      </c>
      <c r="AY130" s="228" t="s">
        <v>151</v>
      </c>
    </row>
    <row r="131" spans="1:65" s="15" customFormat="1" ht="11.25">
      <c r="B131" s="229"/>
      <c r="C131" s="230"/>
      <c r="D131" s="201" t="s">
        <v>320</v>
      </c>
      <c r="E131" s="231" t="s">
        <v>32</v>
      </c>
      <c r="F131" s="232" t="s">
        <v>323</v>
      </c>
      <c r="G131" s="230"/>
      <c r="H131" s="233">
        <v>6.8160000000000007</v>
      </c>
      <c r="I131" s="234"/>
      <c r="J131" s="230"/>
      <c r="K131" s="230"/>
      <c r="L131" s="235"/>
      <c r="M131" s="236"/>
      <c r="N131" s="237"/>
      <c r="O131" s="237"/>
      <c r="P131" s="237"/>
      <c r="Q131" s="237"/>
      <c r="R131" s="237"/>
      <c r="S131" s="237"/>
      <c r="T131" s="238"/>
      <c r="AT131" s="239" t="s">
        <v>320</v>
      </c>
      <c r="AU131" s="239" t="s">
        <v>88</v>
      </c>
      <c r="AV131" s="15" t="s">
        <v>159</v>
      </c>
      <c r="AW131" s="15" t="s">
        <v>39</v>
      </c>
      <c r="AX131" s="15" t="s">
        <v>86</v>
      </c>
      <c r="AY131" s="239" t="s">
        <v>151</v>
      </c>
    </row>
    <row r="132" spans="1:65" s="2" customFormat="1" ht="37.9" customHeight="1">
      <c r="A132" s="39"/>
      <c r="B132" s="40"/>
      <c r="C132" s="183" t="s">
        <v>202</v>
      </c>
      <c r="D132" s="183" t="s">
        <v>154</v>
      </c>
      <c r="E132" s="184" t="s">
        <v>3725</v>
      </c>
      <c r="F132" s="185" t="s">
        <v>3726</v>
      </c>
      <c r="G132" s="186" t="s">
        <v>253</v>
      </c>
      <c r="H132" s="187">
        <v>1.4279999999999999</v>
      </c>
      <c r="I132" s="188"/>
      <c r="J132" s="189">
        <f>ROUND(I132*H132,2)</f>
        <v>0</v>
      </c>
      <c r="K132" s="185" t="s">
        <v>158</v>
      </c>
      <c r="L132" s="44"/>
      <c r="M132" s="190" t="s">
        <v>32</v>
      </c>
      <c r="N132" s="191" t="s">
        <v>49</v>
      </c>
      <c r="O132" s="69"/>
      <c r="P132" s="192">
        <f>O132*H132</f>
        <v>0</v>
      </c>
      <c r="Q132" s="192">
        <v>0</v>
      </c>
      <c r="R132" s="192">
        <f>Q132*H132</f>
        <v>0</v>
      </c>
      <c r="S132" s="192">
        <v>0</v>
      </c>
      <c r="T132" s="19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194" t="s">
        <v>159</v>
      </c>
      <c r="AT132" s="194" t="s">
        <v>154</v>
      </c>
      <c r="AU132" s="194" t="s">
        <v>88</v>
      </c>
      <c r="AY132" s="21" t="s">
        <v>151</v>
      </c>
      <c r="BE132" s="195">
        <f>IF(N132="základní",J132,0)</f>
        <v>0</v>
      </c>
      <c r="BF132" s="195">
        <f>IF(N132="snížená",J132,0)</f>
        <v>0</v>
      </c>
      <c r="BG132" s="195">
        <f>IF(N132="zákl. přenesená",J132,0)</f>
        <v>0</v>
      </c>
      <c r="BH132" s="195">
        <f>IF(N132="sníž. přenesená",J132,0)</f>
        <v>0</v>
      </c>
      <c r="BI132" s="195">
        <f>IF(N132="nulová",J132,0)</f>
        <v>0</v>
      </c>
      <c r="BJ132" s="21" t="s">
        <v>86</v>
      </c>
      <c r="BK132" s="195">
        <f>ROUND(I132*H132,2)</f>
        <v>0</v>
      </c>
      <c r="BL132" s="21" t="s">
        <v>159</v>
      </c>
      <c r="BM132" s="194" t="s">
        <v>373</v>
      </c>
    </row>
    <row r="133" spans="1:65" s="2" customFormat="1" ht="11.25">
      <c r="A133" s="39"/>
      <c r="B133" s="40"/>
      <c r="C133" s="41"/>
      <c r="D133" s="196" t="s">
        <v>161</v>
      </c>
      <c r="E133" s="41"/>
      <c r="F133" s="197" t="s">
        <v>3727</v>
      </c>
      <c r="G133" s="41"/>
      <c r="H133" s="41"/>
      <c r="I133" s="198"/>
      <c r="J133" s="41"/>
      <c r="K133" s="41"/>
      <c r="L133" s="44"/>
      <c r="M133" s="199"/>
      <c r="N133" s="200"/>
      <c r="O133" s="69"/>
      <c r="P133" s="69"/>
      <c r="Q133" s="69"/>
      <c r="R133" s="69"/>
      <c r="S133" s="69"/>
      <c r="T133" s="70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21" t="s">
        <v>161</v>
      </c>
      <c r="AU133" s="21" t="s">
        <v>88</v>
      </c>
    </row>
    <row r="134" spans="1:65" s="14" customFormat="1" ht="11.25">
      <c r="B134" s="218"/>
      <c r="C134" s="219"/>
      <c r="D134" s="201" t="s">
        <v>320</v>
      </c>
      <c r="E134" s="220" t="s">
        <v>32</v>
      </c>
      <c r="F134" s="221" t="s">
        <v>3947</v>
      </c>
      <c r="G134" s="219"/>
      <c r="H134" s="222">
        <v>0.54</v>
      </c>
      <c r="I134" s="223"/>
      <c r="J134" s="219"/>
      <c r="K134" s="219"/>
      <c r="L134" s="224"/>
      <c r="M134" s="225"/>
      <c r="N134" s="226"/>
      <c r="O134" s="226"/>
      <c r="P134" s="226"/>
      <c r="Q134" s="226"/>
      <c r="R134" s="226"/>
      <c r="S134" s="226"/>
      <c r="T134" s="227"/>
      <c r="AT134" s="228" t="s">
        <v>320</v>
      </c>
      <c r="AU134" s="228" t="s">
        <v>88</v>
      </c>
      <c r="AV134" s="14" t="s">
        <v>88</v>
      </c>
      <c r="AW134" s="14" t="s">
        <v>39</v>
      </c>
      <c r="AX134" s="14" t="s">
        <v>78</v>
      </c>
      <c r="AY134" s="228" t="s">
        <v>151</v>
      </c>
    </row>
    <row r="135" spans="1:65" s="14" customFormat="1" ht="11.25">
      <c r="B135" s="218"/>
      <c r="C135" s="219"/>
      <c r="D135" s="201" t="s">
        <v>320</v>
      </c>
      <c r="E135" s="220" t="s">
        <v>32</v>
      </c>
      <c r="F135" s="221" t="s">
        <v>3948</v>
      </c>
      <c r="G135" s="219"/>
      <c r="H135" s="222">
        <v>0.36</v>
      </c>
      <c r="I135" s="223"/>
      <c r="J135" s="219"/>
      <c r="K135" s="219"/>
      <c r="L135" s="224"/>
      <c r="M135" s="225"/>
      <c r="N135" s="226"/>
      <c r="O135" s="226"/>
      <c r="P135" s="226"/>
      <c r="Q135" s="226"/>
      <c r="R135" s="226"/>
      <c r="S135" s="226"/>
      <c r="T135" s="227"/>
      <c r="AT135" s="228" t="s">
        <v>320</v>
      </c>
      <c r="AU135" s="228" t="s">
        <v>88</v>
      </c>
      <c r="AV135" s="14" t="s">
        <v>88</v>
      </c>
      <c r="AW135" s="14" t="s">
        <v>39</v>
      </c>
      <c r="AX135" s="14" t="s">
        <v>78</v>
      </c>
      <c r="AY135" s="228" t="s">
        <v>151</v>
      </c>
    </row>
    <row r="136" spans="1:65" s="14" customFormat="1" ht="11.25">
      <c r="B136" s="218"/>
      <c r="C136" s="219"/>
      <c r="D136" s="201" t="s">
        <v>320</v>
      </c>
      <c r="E136" s="220" t="s">
        <v>32</v>
      </c>
      <c r="F136" s="221" t="s">
        <v>3949</v>
      </c>
      <c r="G136" s="219"/>
      <c r="H136" s="222">
        <v>0.52800000000000002</v>
      </c>
      <c r="I136" s="223"/>
      <c r="J136" s="219"/>
      <c r="K136" s="219"/>
      <c r="L136" s="224"/>
      <c r="M136" s="225"/>
      <c r="N136" s="226"/>
      <c r="O136" s="226"/>
      <c r="P136" s="226"/>
      <c r="Q136" s="226"/>
      <c r="R136" s="226"/>
      <c r="S136" s="226"/>
      <c r="T136" s="227"/>
      <c r="AT136" s="228" t="s">
        <v>320</v>
      </c>
      <c r="AU136" s="228" t="s">
        <v>88</v>
      </c>
      <c r="AV136" s="14" t="s">
        <v>88</v>
      </c>
      <c r="AW136" s="14" t="s">
        <v>39</v>
      </c>
      <c r="AX136" s="14" t="s">
        <v>78</v>
      </c>
      <c r="AY136" s="228" t="s">
        <v>151</v>
      </c>
    </row>
    <row r="137" spans="1:65" s="15" customFormat="1" ht="11.25">
      <c r="B137" s="229"/>
      <c r="C137" s="230"/>
      <c r="D137" s="201" t="s">
        <v>320</v>
      </c>
      <c r="E137" s="231" t="s">
        <v>32</v>
      </c>
      <c r="F137" s="232" t="s">
        <v>323</v>
      </c>
      <c r="G137" s="230"/>
      <c r="H137" s="233">
        <v>1.4279999999999999</v>
      </c>
      <c r="I137" s="234"/>
      <c r="J137" s="230"/>
      <c r="K137" s="230"/>
      <c r="L137" s="235"/>
      <c r="M137" s="236"/>
      <c r="N137" s="237"/>
      <c r="O137" s="237"/>
      <c r="P137" s="237"/>
      <c r="Q137" s="237"/>
      <c r="R137" s="237"/>
      <c r="S137" s="237"/>
      <c r="T137" s="238"/>
      <c r="AT137" s="239" t="s">
        <v>320</v>
      </c>
      <c r="AU137" s="239" t="s">
        <v>88</v>
      </c>
      <c r="AV137" s="15" t="s">
        <v>159</v>
      </c>
      <c r="AW137" s="15" t="s">
        <v>39</v>
      </c>
      <c r="AX137" s="15" t="s">
        <v>86</v>
      </c>
      <c r="AY137" s="239" t="s">
        <v>151</v>
      </c>
    </row>
    <row r="138" spans="1:65" s="2" customFormat="1" ht="16.5" customHeight="1">
      <c r="A138" s="39"/>
      <c r="B138" s="40"/>
      <c r="C138" s="251" t="s">
        <v>363</v>
      </c>
      <c r="D138" s="251" t="s">
        <v>445</v>
      </c>
      <c r="E138" s="252" t="s">
        <v>3729</v>
      </c>
      <c r="F138" s="253" t="s">
        <v>3730</v>
      </c>
      <c r="G138" s="254" t="s">
        <v>428</v>
      </c>
      <c r="H138" s="255">
        <v>2.4279999999999999</v>
      </c>
      <c r="I138" s="256"/>
      <c r="J138" s="257">
        <f>ROUND(I138*H138,2)</f>
        <v>0</v>
      </c>
      <c r="K138" s="253" t="s">
        <v>158</v>
      </c>
      <c r="L138" s="258"/>
      <c r="M138" s="259" t="s">
        <v>32</v>
      </c>
      <c r="N138" s="260" t="s">
        <v>49</v>
      </c>
      <c r="O138" s="69"/>
      <c r="P138" s="192">
        <f>O138*H138</f>
        <v>0</v>
      </c>
      <c r="Q138" s="192">
        <v>1</v>
      </c>
      <c r="R138" s="192">
        <f>Q138*H138</f>
        <v>2.4279999999999999</v>
      </c>
      <c r="S138" s="192">
        <v>0</v>
      </c>
      <c r="T138" s="19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194" t="s">
        <v>202</v>
      </c>
      <c r="AT138" s="194" t="s">
        <v>445</v>
      </c>
      <c r="AU138" s="194" t="s">
        <v>88</v>
      </c>
      <c r="AY138" s="21" t="s">
        <v>151</v>
      </c>
      <c r="BE138" s="195">
        <f>IF(N138="základní",J138,0)</f>
        <v>0</v>
      </c>
      <c r="BF138" s="195">
        <f>IF(N138="snížená",J138,0)</f>
        <v>0</v>
      </c>
      <c r="BG138" s="195">
        <f>IF(N138="zákl. přenesená",J138,0)</f>
        <v>0</v>
      </c>
      <c r="BH138" s="195">
        <f>IF(N138="sníž. přenesená",J138,0)</f>
        <v>0</v>
      </c>
      <c r="BI138" s="195">
        <f>IF(N138="nulová",J138,0)</f>
        <v>0</v>
      </c>
      <c r="BJ138" s="21" t="s">
        <v>86</v>
      </c>
      <c r="BK138" s="195">
        <f>ROUND(I138*H138,2)</f>
        <v>0</v>
      </c>
      <c r="BL138" s="21" t="s">
        <v>159</v>
      </c>
      <c r="BM138" s="194" t="s">
        <v>444</v>
      </c>
    </row>
    <row r="139" spans="1:65" s="14" customFormat="1" ht="11.25">
      <c r="B139" s="218"/>
      <c r="C139" s="219"/>
      <c r="D139" s="201" t="s">
        <v>320</v>
      </c>
      <c r="E139" s="220" t="s">
        <v>32</v>
      </c>
      <c r="F139" s="221" t="s">
        <v>3950</v>
      </c>
      <c r="G139" s="219"/>
      <c r="H139" s="222">
        <v>2.4279999999999999</v>
      </c>
      <c r="I139" s="223"/>
      <c r="J139" s="219"/>
      <c r="K139" s="219"/>
      <c r="L139" s="224"/>
      <c r="M139" s="225"/>
      <c r="N139" s="226"/>
      <c r="O139" s="226"/>
      <c r="P139" s="226"/>
      <c r="Q139" s="226"/>
      <c r="R139" s="226"/>
      <c r="S139" s="226"/>
      <c r="T139" s="227"/>
      <c r="AT139" s="228" t="s">
        <v>320</v>
      </c>
      <c r="AU139" s="228" t="s">
        <v>88</v>
      </c>
      <c r="AV139" s="14" t="s">
        <v>88</v>
      </c>
      <c r="AW139" s="14" t="s">
        <v>39</v>
      </c>
      <c r="AX139" s="14" t="s">
        <v>78</v>
      </c>
      <c r="AY139" s="228" t="s">
        <v>151</v>
      </c>
    </row>
    <row r="140" spans="1:65" s="15" customFormat="1" ht="11.25">
      <c r="B140" s="229"/>
      <c r="C140" s="230"/>
      <c r="D140" s="201" t="s">
        <v>320</v>
      </c>
      <c r="E140" s="231" t="s">
        <v>32</v>
      </c>
      <c r="F140" s="232" t="s">
        <v>323</v>
      </c>
      <c r="G140" s="230"/>
      <c r="H140" s="233">
        <v>2.4279999999999999</v>
      </c>
      <c r="I140" s="234"/>
      <c r="J140" s="230"/>
      <c r="K140" s="230"/>
      <c r="L140" s="235"/>
      <c r="M140" s="236"/>
      <c r="N140" s="237"/>
      <c r="O140" s="237"/>
      <c r="P140" s="237"/>
      <c r="Q140" s="237"/>
      <c r="R140" s="237"/>
      <c r="S140" s="237"/>
      <c r="T140" s="238"/>
      <c r="AT140" s="239" t="s">
        <v>320</v>
      </c>
      <c r="AU140" s="239" t="s">
        <v>88</v>
      </c>
      <c r="AV140" s="15" t="s">
        <v>159</v>
      </c>
      <c r="AW140" s="15" t="s">
        <v>39</v>
      </c>
      <c r="AX140" s="15" t="s">
        <v>86</v>
      </c>
      <c r="AY140" s="239" t="s">
        <v>151</v>
      </c>
    </row>
    <row r="141" spans="1:65" s="12" customFormat="1" ht="22.9" customHeight="1">
      <c r="B141" s="167"/>
      <c r="C141" s="168"/>
      <c r="D141" s="169" t="s">
        <v>77</v>
      </c>
      <c r="E141" s="181" t="s">
        <v>159</v>
      </c>
      <c r="F141" s="181" t="s">
        <v>728</v>
      </c>
      <c r="G141" s="168"/>
      <c r="H141" s="168"/>
      <c r="I141" s="171"/>
      <c r="J141" s="182">
        <f>BK141</f>
        <v>0</v>
      </c>
      <c r="K141" s="168"/>
      <c r="L141" s="173"/>
      <c r="M141" s="174"/>
      <c r="N141" s="175"/>
      <c r="O141" s="175"/>
      <c r="P141" s="176">
        <f>SUM(P142:P147)</f>
        <v>0</v>
      </c>
      <c r="Q141" s="175"/>
      <c r="R141" s="176">
        <f>SUM(R142:R147)</f>
        <v>0.81081839999999994</v>
      </c>
      <c r="S141" s="175"/>
      <c r="T141" s="177">
        <f>SUM(T142:T147)</f>
        <v>0</v>
      </c>
      <c r="AR141" s="178" t="s">
        <v>86</v>
      </c>
      <c r="AT141" s="179" t="s">
        <v>77</v>
      </c>
      <c r="AU141" s="179" t="s">
        <v>86</v>
      </c>
      <c r="AY141" s="178" t="s">
        <v>151</v>
      </c>
      <c r="BK141" s="180">
        <f>SUM(BK142:BK147)</f>
        <v>0</v>
      </c>
    </row>
    <row r="142" spans="1:65" s="2" customFormat="1" ht="16.5" customHeight="1">
      <c r="A142" s="39"/>
      <c r="B142" s="40"/>
      <c r="C142" s="183" t="s">
        <v>370</v>
      </c>
      <c r="D142" s="183" t="s">
        <v>154</v>
      </c>
      <c r="E142" s="184" t="s">
        <v>3736</v>
      </c>
      <c r="F142" s="185" t="s">
        <v>3737</v>
      </c>
      <c r="G142" s="186" t="s">
        <v>253</v>
      </c>
      <c r="H142" s="187">
        <v>0.47599999999999998</v>
      </c>
      <c r="I142" s="188"/>
      <c r="J142" s="189">
        <f>ROUND(I142*H142,2)</f>
        <v>0</v>
      </c>
      <c r="K142" s="185" t="s">
        <v>158</v>
      </c>
      <c r="L142" s="44"/>
      <c r="M142" s="190" t="s">
        <v>32</v>
      </c>
      <c r="N142" s="191" t="s">
        <v>49</v>
      </c>
      <c r="O142" s="69"/>
      <c r="P142" s="192">
        <f>O142*H142</f>
        <v>0</v>
      </c>
      <c r="Q142" s="192">
        <v>1.7034</v>
      </c>
      <c r="R142" s="192">
        <f>Q142*H142</f>
        <v>0.81081839999999994</v>
      </c>
      <c r="S142" s="192">
        <v>0</v>
      </c>
      <c r="T142" s="193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94" t="s">
        <v>159</v>
      </c>
      <c r="AT142" s="194" t="s">
        <v>154</v>
      </c>
      <c r="AU142" s="194" t="s">
        <v>88</v>
      </c>
      <c r="AY142" s="21" t="s">
        <v>151</v>
      </c>
      <c r="BE142" s="195">
        <f>IF(N142="základní",J142,0)</f>
        <v>0</v>
      </c>
      <c r="BF142" s="195">
        <f>IF(N142="snížená",J142,0)</f>
        <v>0</v>
      </c>
      <c r="BG142" s="195">
        <f>IF(N142="zákl. přenesená",J142,0)</f>
        <v>0</v>
      </c>
      <c r="BH142" s="195">
        <f>IF(N142="sníž. přenesená",J142,0)</f>
        <v>0</v>
      </c>
      <c r="BI142" s="195">
        <f>IF(N142="nulová",J142,0)</f>
        <v>0</v>
      </c>
      <c r="BJ142" s="21" t="s">
        <v>86</v>
      </c>
      <c r="BK142" s="195">
        <f>ROUND(I142*H142,2)</f>
        <v>0</v>
      </c>
      <c r="BL142" s="21" t="s">
        <v>159</v>
      </c>
      <c r="BM142" s="194" t="s">
        <v>459</v>
      </c>
    </row>
    <row r="143" spans="1:65" s="2" customFormat="1" ht="11.25">
      <c r="A143" s="39"/>
      <c r="B143" s="40"/>
      <c r="C143" s="41"/>
      <c r="D143" s="196" t="s">
        <v>161</v>
      </c>
      <c r="E143" s="41"/>
      <c r="F143" s="197" t="s">
        <v>3738</v>
      </c>
      <c r="G143" s="41"/>
      <c r="H143" s="41"/>
      <c r="I143" s="198"/>
      <c r="J143" s="41"/>
      <c r="K143" s="41"/>
      <c r="L143" s="44"/>
      <c r="M143" s="199"/>
      <c r="N143" s="200"/>
      <c r="O143" s="69"/>
      <c r="P143" s="69"/>
      <c r="Q143" s="69"/>
      <c r="R143" s="69"/>
      <c r="S143" s="69"/>
      <c r="T143" s="70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1" t="s">
        <v>161</v>
      </c>
      <c r="AU143" s="21" t="s">
        <v>88</v>
      </c>
    </row>
    <row r="144" spans="1:65" s="14" customFormat="1" ht="11.25">
      <c r="B144" s="218"/>
      <c r="C144" s="219"/>
      <c r="D144" s="201" t="s">
        <v>320</v>
      </c>
      <c r="E144" s="220" t="s">
        <v>32</v>
      </c>
      <c r="F144" s="221" t="s">
        <v>3951</v>
      </c>
      <c r="G144" s="219"/>
      <c r="H144" s="222">
        <v>0.18</v>
      </c>
      <c r="I144" s="223"/>
      <c r="J144" s="219"/>
      <c r="K144" s="219"/>
      <c r="L144" s="224"/>
      <c r="M144" s="225"/>
      <c r="N144" s="226"/>
      <c r="O144" s="226"/>
      <c r="P144" s="226"/>
      <c r="Q144" s="226"/>
      <c r="R144" s="226"/>
      <c r="S144" s="226"/>
      <c r="T144" s="227"/>
      <c r="AT144" s="228" t="s">
        <v>320</v>
      </c>
      <c r="AU144" s="228" t="s">
        <v>88</v>
      </c>
      <c r="AV144" s="14" t="s">
        <v>88</v>
      </c>
      <c r="AW144" s="14" t="s">
        <v>39</v>
      </c>
      <c r="AX144" s="14" t="s">
        <v>78</v>
      </c>
      <c r="AY144" s="228" t="s">
        <v>151</v>
      </c>
    </row>
    <row r="145" spans="1:65" s="14" customFormat="1" ht="11.25">
      <c r="B145" s="218"/>
      <c r="C145" s="219"/>
      <c r="D145" s="201" t="s">
        <v>320</v>
      </c>
      <c r="E145" s="220" t="s">
        <v>32</v>
      </c>
      <c r="F145" s="221" t="s">
        <v>3952</v>
      </c>
      <c r="G145" s="219"/>
      <c r="H145" s="222">
        <v>0.12</v>
      </c>
      <c r="I145" s="223"/>
      <c r="J145" s="219"/>
      <c r="K145" s="219"/>
      <c r="L145" s="224"/>
      <c r="M145" s="225"/>
      <c r="N145" s="226"/>
      <c r="O145" s="226"/>
      <c r="P145" s="226"/>
      <c r="Q145" s="226"/>
      <c r="R145" s="226"/>
      <c r="S145" s="226"/>
      <c r="T145" s="227"/>
      <c r="AT145" s="228" t="s">
        <v>320</v>
      </c>
      <c r="AU145" s="228" t="s">
        <v>88</v>
      </c>
      <c r="AV145" s="14" t="s">
        <v>88</v>
      </c>
      <c r="AW145" s="14" t="s">
        <v>39</v>
      </c>
      <c r="AX145" s="14" t="s">
        <v>78</v>
      </c>
      <c r="AY145" s="228" t="s">
        <v>151</v>
      </c>
    </row>
    <row r="146" spans="1:65" s="14" customFormat="1" ht="11.25">
      <c r="B146" s="218"/>
      <c r="C146" s="219"/>
      <c r="D146" s="201" t="s">
        <v>320</v>
      </c>
      <c r="E146" s="220" t="s">
        <v>32</v>
      </c>
      <c r="F146" s="221" t="s">
        <v>3953</v>
      </c>
      <c r="G146" s="219"/>
      <c r="H146" s="222">
        <v>0.17599999999999999</v>
      </c>
      <c r="I146" s="223"/>
      <c r="J146" s="219"/>
      <c r="K146" s="219"/>
      <c r="L146" s="224"/>
      <c r="M146" s="225"/>
      <c r="N146" s="226"/>
      <c r="O146" s="226"/>
      <c r="P146" s="226"/>
      <c r="Q146" s="226"/>
      <c r="R146" s="226"/>
      <c r="S146" s="226"/>
      <c r="T146" s="227"/>
      <c r="AT146" s="228" t="s">
        <v>320</v>
      </c>
      <c r="AU146" s="228" t="s">
        <v>88</v>
      </c>
      <c r="AV146" s="14" t="s">
        <v>88</v>
      </c>
      <c r="AW146" s="14" t="s">
        <v>39</v>
      </c>
      <c r="AX146" s="14" t="s">
        <v>78</v>
      </c>
      <c r="AY146" s="228" t="s">
        <v>151</v>
      </c>
    </row>
    <row r="147" spans="1:65" s="15" customFormat="1" ht="11.25">
      <c r="B147" s="229"/>
      <c r="C147" s="230"/>
      <c r="D147" s="201" t="s">
        <v>320</v>
      </c>
      <c r="E147" s="231" t="s">
        <v>32</v>
      </c>
      <c r="F147" s="232" t="s">
        <v>323</v>
      </c>
      <c r="G147" s="230"/>
      <c r="H147" s="233">
        <v>0.47599999999999998</v>
      </c>
      <c r="I147" s="234"/>
      <c r="J147" s="230"/>
      <c r="K147" s="230"/>
      <c r="L147" s="235"/>
      <c r="M147" s="236"/>
      <c r="N147" s="237"/>
      <c r="O147" s="237"/>
      <c r="P147" s="237"/>
      <c r="Q147" s="237"/>
      <c r="R147" s="237"/>
      <c r="S147" s="237"/>
      <c r="T147" s="238"/>
      <c r="AT147" s="239" t="s">
        <v>320</v>
      </c>
      <c r="AU147" s="239" t="s">
        <v>88</v>
      </c>
      <c r="AV147" s="15" t="s">
        <v>159</v>
      </c>
      <c r="AW147" s="15" t="s">
        <v>39</v>
      </c>
      <c r="AX147" s="15" t="s">
        <v>86</v>
      </c>
      <c r="AY147" s="239" t="s">
        <v>151</v>
      </c>
    </row>
    <row r="148" spans="1:65" s="12" customFormat="1" ht="22.9" customHeight="1">
      <c r="B148" s="167"/>
      <c r="C148" s="168"/>
      <c r="D148" s="169" t="s">
        <v>77</v>
      </c>
      <c r="E148" s="181" t="s">
        <v>188</v>
      </c>
      <c r="F148" s="181" t="s">
        <v>911</v>
      </c>
      <c r="G148" s="168"/>
      <c r="H148" s="168"/>
      <c r="I148" s="171"/>
      <c r="J148" s="182">
        <f>BK148</f>
        <v>0</v>
      </c>
      <c r="K148" s="168"/>
      <c r="L148" s="173"/>
      <c r="M148" s="174"/>
      <c r="N148" s="175"/>
      <c r="O148" s="175"/>
      <c r="P148" s="176">
        <f>SUM(P149:P150)</f>
        <v>0</v>
      </c>
      <c r="Q148" s="175"/>
      <c r="R148" s="176">
        <f>SUM(R149:R150)</f>
        <v>18.48381556</v>
      </c>
      <c r="S148" s="175"/>
      <c r="T148" s="177">
        <f>SUM(T149:T150)</f>
        <v>0</v>
      </c>
      <c r="AR148" s="178" t="s">
        <v>86</v>
      </c>
      <c r="AT148" s="179" t="s">
        <v>77</v>
      </c>
      <c r="AU148" s="179" t="s">
        <v>86</v>
      </c>
      <c r="AY148" s="178" t="s">
        <v>151</v>
      </c>
      <c r="BK148" s="180">
        <f>SUM(BK149:BK150)</f>
        <v>0</v>
      </c>
    </row>
    <row r="149" spans="1:65" s="2" customFormat="1" ht="24.2" customHeight="1">
      <c r="A149" s="39"/>
      <c r="B149" s="40"/>
      <c r="C149" s="183" t="s">
        <v>377</v>
      </c>
      <c r="D149" s="183" t="s">
        <v>154</v>
      </c>
      <c r="E149" s="184" t="s">
        <v>3954</v>
      </c>
      <c r="F149" s="185" t="s">
        <v>3955</v>
      </c>
      <c r="G149" s="186" t="s">
        <v>253</v>
      </c>
      <c r="H149" s="187">
        <v>7.3879999999999999</v>
      </c>
      <c r="I149" s="188"/>
      <c r="J149" s="189">
        <f>ROUND(I149*H149,2)</f>
        <v>0</v>
      </c>
      <c r="K149" s="185" t="s">
        <v>158</v>
      </c>
      <c r="L149" s="44"/>
      <c r="M149" s="190" t="s">
        <v>32</v>
      </c>
      <c r="N149" s="191" t="s">
        <v>49</v>
      </c>
      <c r="O149" s="69"/>
      <c r="P149" s="192">
        <f>O149*H149</f>
        <v>0</v>
      </c>
      <c r="Q149" s="192">
        <v>2.5018699999999998</v>
      </c>
      <c r="R149" s="192">
        <f>Q149*H149</f>
        <v>18.48381556</v>
      </c>
      <c r="S149" s="192">
        <v>0</v>
      </c>
      <c r="T149" s="193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194" t="s">
        <v>159</v>
      </c>
      <c r="AT149" s="194" t="s">
        <v>154</v>
      </c>
      <c r="AU149" s="194" t="s">
        <v>88</v>
      </c>
      <c r="AY149" s="21" t="s">
        <v>151</v>
      </c>
      <c r="BE149" s="195">
        <f>IF(N149="základní",J149,0)</f>
        <v>0</v>
      </c>
      <c r="BF149" s="195">
        <f>IF(N149="snížená",J149,0)</f>
        <v>0</v>
      </c>
      <c r="BG149" s="195">
        <f>IF(N149="zákl. přenesená",J149,0)</f>
        <v>0</v>
      </c>
      <c r="BH149" s="195">
        <f>IF(N149="sníž. přenesená",J149,0)</f>
        <v>0</v>
      </c>
      <c r="BI149" s="195">
        <f>IF(N149="nulová",J149,0)</f>
        <v>0</v>
      </c>
      <c r="BJ149" s="21" t="s">
        <v>86</v>
      </c>
      <c r="BK149" s="195">
        <f>ROUND(I149*H149,2)</f>
        <v>0</v>
      </c>
      <c r="BL149" s="21" t="s">
        <v>159</v>
      </c>
      <c r="BM149" s="194" t="s">
        <v>469</v>
      </c>
    </row>
    <row r="150" spans="1:65" s="2" customFormat="1" ht="11.25">
      <c r="A150" s="39"/>
      <c r="B150" s="40"/>
      <c r="C150" s="41"/>
      <c r="D150" s="196" t="s">
        <v>161</v>
      </c>
      <c r="E150" s="41"/>
      <c r="F150" s="197" t="s">
        <v>3956</v>
      </c>
      <c r="G150" s="41"/>
      <c r="H150" s="41"/>
      <c r="I150" s="198"/>
      <c r="J150" s="41"/>
      <c r="K150" s="41"/>
      <c r="L150" s="44"/>
      <c r="M150" s="199"/>
      <c r="N150" s="200"/>
      <c r="O150" s="69"/>
      <c r="P150" s="69"/>
      <c r="Q150" s="69"/>
      <c r="R150" s="69"/>
      <c r="S150" s="69"/>
      <c r="T150" s="70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21" t="s">
        <v>161</v>
      </c>
      <c r="AU150" s="21" t="s">
        <v>88</v>
      </c>
    </row>
    <row r="151" spans="1:65" s="12" customFormat="1" ht="22.9" customHeight="1">
      <c r="B151" s="167"/>
      <c r="C151" s="168"/>
      <c r="D151" s="169" t="s">
        <v>77</v>
      </c>
      <c r="E151" s="181" t="s">
        <v>202</v>
      </c>
      <c r="F151" s="181" t="s">
        <v>3746</v>
      </c>
      <c r="G151" s="168"/>
      <c r="H151" s="168"/>
      <c r="I151" s="171"/>
      <c r="J151" s="182">
        <f>BK151</f>
        <v>0</v>
      </c>
      <c r="K151" s="168"/>
      <c r="L151" s="173"/>
      <c r="M151" s="174"/>
      <c r="N151" s="175"/>
      <c r="O151" s="175"/>
      <c r="P151" s="176">
        <f>SUM(P152:P157)</f>
        <v>0</v>
      </c>
      <c r="Q151" s="175"/>
      <c r="R151" s="176">
        <f>SUM(R152:R157)</f>
        <v>6.4800000000000003E-4</v>
      </c>
      <c r="S151" s="175"/>
      <c r="T151" s="177">
        <f>SUM(T152:T157)</f>
        <v>0</v>
      </c>
      <c r="AR151" s="178" t="s">
        <v>86</v>
      </c>
      <c r="AT151" s="179" t="s">
        <v>77</v>
      </c>
      <c r="AU151" s="179" t="s">
        <v>86</v>
      </c>
      <c r="AY151" s="178" t="s">
        <v>151</v>
      </c>
      <c r="BK151" s="180">
        <f>SUM(BK152:BK157)</f>
        <v>0</v>
      </c>
    </row>
    <row r="152" spans="1:65" s="2" customFormat="1" ht="16.5" customHeight="1">
      <c r="A152" s="39"/>
      <c r="B152" s="40"/>
      <c r="C152" s="183" t="s">
        <v>8</v>
      </c>
      <c r="D152" s="183" t="s">
        <v>154</v>
      </c>
      <c r="E152" s="184" t="s">
        <v>1175</v>
      </c>
      <c r="F152" s="185" t="s">
        <v>1176</v>
      </c>
      <c r="G152" s="186" t="s">
        <v>213</v>
      </c>
      <c r="H152" s="187">
        <v>7.2</v>
      </c>
      <c r="I152" s="188"/>
      <c r="J152" s="189">
        <f>ROUND(I152*H152,2)</f>
        <v>0</v>
      </c>
      <c r="K152" s="185" t="s">
        <v>158</v>
      </c>
      <c r="L152" s="44"/>
      <c r="M152" s="190" t="s">
        <v>32</v>
      </c>
      <c r="N152" s="191" t="s">
        <v>49</v>
      </c>
      <c r="O152" s="69"/>
      <c r="P152" s="192">
        <f>O152*H152</f>
        <v>0</v>
      </c>
      <c r="Q152" s="192">
        <v>9.0000000000000006E-5</v>
      </c>
      <c r="R152" s="192">
        <f>Q152*H152</f>
        <v>6.4800000000000003E-4</v>
      </c>
      <c r="S152" s="192">
        <v>0</v>
      </c>
      <c r="T152" s="193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194" t="s">
        <v>159</v>
      </c>
      <c r="AT152" s="194" t="s">
        <v>154</v>
      </c>
      <c r="AU152" s="194" t="s">
        <v>88</v>
      </c>
      <c r="AY152" s="21" t="s">
        <v>151</v>
      </c>
      <c r="BE152" s="195">
        <f>IF(N152="základní",J152,0)</f>
        <v>0</v>
      </c>
      <c r="BF152" s="195">
        <f>IF(N152="snížená",J152,0)</f>
        <v>0</v>
      </c>
      <c r="BG152" s="195">
        <f>IF(N152="zákl. přenesená",J152,0)</f>
        <v>0</v>
      </c>
      <c r="BH152" s="195">
        <f>IF(N152="sníž. přenesená",J152,0)</f>
        <v>0</v>
      </c>
      <c r="BI152" s="195">
        <f>IF(N152="nulová",J152,0)</f>
        <v>0</v>
      </c>
      <c r="BJ152" s="21" t="s">
        <v>86</v>
      </c>
      <c r="BK152" s="195">
        <f>ROUND(I152*H152,2)</f>
        <v>0</v>
      </c>
      <c r="BL152" s="21" t="s">
        <v>159</v>
      </c>
      <c r="BM152" s="194" t="s">
        <v>483</v>
      </c>
    </row>
    <row r="153" spans="1:65" s="2" customFormat="1" ht="11.25">
      <c r="A153" s="39"/>
      <c r="B153" s="40"/>
      <c r="C153" s="41"/>
      <c r="D153" s="196" t="s">
        <v>161</v>
      </c>
      <c r="E153" s="41"/>
      <c r="F153" s="197" t="s">
        <v>1178</v>
      </c>
      <c r="G153" s="41"/>
      <c r="H153" s="41"/>
      <c r="I153" s="198"/>
      <c r="J153" s="41"/>
      <c r="K153" s="41"/>
      <c r="L153" s="44"/>
      <c r="M153" s="199"/>
      <c r="N153" s="200"/>
      <c r="O153" s="69"/>
      <c r="P153" s="69"/>
      <c r="Q153" s="69"/>
      <c r="R153" s="69"/>
      <c r="S153" s="69"/>
      <c r="T153" s="70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21" t="s">
        <v>161</v>
      </c>
      <c r="AU153" s="21" t="s">
        <v>88</v>
      </c>
    </row>
    <row r="154" spans="1:65" s="14" customFormat="1" ht="11.25">
      <c r="B154" s="218"/>
      <c r="C154" s="219"/>
      <c r="D154" s="201" t="s">
        <v>320</v>
      </c>
      <c r="E154" s="220" t="s">
        <v>32</v>
      </c>
      <c r="F154" s="221" t="s">
        <v>3957</v>
      </c>
      <c r="G154" s="219"/>
      <c r="H154" s="222">
        <v>3</v>
      </c>
      <c r="I154" s="223"/>
      <c r="J154" s="219"/>
      <c r="K154" s="219"/>
      <c r="L154" s="224"/>
      <c r="M154" s="225"/>
      <c r="N154" s="226"/>
      <c r="O154" s="226"/>
      <c r="P154" s="226"/>
      <c r="Q154" s="226"/>
      <c r="R154" s="226"/>
      <c r="S154" s="226"/>
      <c r="T154" s="227"/>
      <c r="AT154" s="228" t="s">
        <v>320</v>
      </c>
      <c r="AU154" s="228" t="s">
        <v>88</v>
      </c>
      <c r="AV154" s="14" t="s">
        <v>88</v>
      </c>
      <c r="AW154" s="14" t="s">
        <v>39</v>
      </c>
      <c r="AX154" s="14" t="s">
        <v>78</v>
      </c>
      <c r="AY154" s="228" t="s">
        <v>151</v>
      </c>
    </row>
    <row r="155" spans="1:65" s="14" customFormat="1" ht="11.25">
      <c r="B155" s="218"/>
      <c r="C155" s="219"/>
      <c r="D155" s="201" t="s">
        <v>320</v>
      </c>
      <c r="E155" s="220" t="s">
        <v>32</v>
      </c>
      <c r="F155" s="221" t="s">
        <v>3958</v>
      </c>
      <c r="G155" s="219"/>
      <c r="H155" s="222">
        <v>2</v>
      </c>
      <c r="I155" s="223"/>
      <c r="J155" s="219"/>
      <c r="K155" s="219"/>
      <c r="L155" s="224"/>
      <c r="M155" s="225"/>
      <c r="N155" s="226"/>
      <c r="O155" s="226"/>
      <c r="P155" s="226"/>
      <c r="Q155" s="226"/>
      <c r="R155" s="226"/>
      <c r="S155" s="226"/>
      <c r="T155" s="227"/>
      <c r="AT155" s="228" t="s">
        <v>320</v>
      </c>
      <c r="AU155" s="228" t="s">
        <v>88</v>
      </c>
      <c r="AV155" s="14" t="s">
        <v>88</v>
      </c>
      <c r="AW155" s="14" t="s">
        <v>39</v>
      </c>
      <c r="AX155" s="14" t="s">
        <v>78</v>
      </c>
      <c r="AY155" s="228" t="s">
        <v>151</v>
      </c>
    </row>
    <row r="156" spans="1:65" s="14" customFormat="1" ht="11.25">
      <c r="B156" s="218"/>
      <c r="C156" s="219"/>
      <c r="D156" s="201" t="s">
        <v>320</v>
      </c>
      <c r="E156" s="220" t="s">
        <v>32</v>
      </c>
      <c r="F156" s="221" t="s">
        <v>3959</v>
      </c>
      <c r="G156" s="219"/>
      <c r="H156" s="222">
        <v>2.2000000000000002</v>
      </c>
      <c r="I156" s="223"/>
      <c r="J156" s="219"/>
      <c r="K156" s="219"/>
      <c r="L156" s="224"/>
      <c r="M156" s="225"/>
      <c r="N156" s="226"/>
      <c r="O156" s="226"/>
      <c r="P156" s="226"/>
      <c r="Q156" s="226"/>
      <c r="R156" s="226"/>
      <c r="S156" s="226"/>
      <c r="T156" s="227"/>
      <c r="AT156" s="228" t="s">
        <v>320</v>
      </c>
      <c r="AU156" s="228" t="s">
        <v>88</v>
      </c>
      <c r="AV156" s="14" t="s">
        <v>88</v>
      </c>
      <c r="AW156" s="14" t="s">
        <v>39</v>
      </c>
      <c r="AX156" s="14" t="s">
        <v>78</v>
      </c>
      <c r="AY156" s="228" t="s">
        <v>151</v>
      </c>
    </row>
    <row r="157" spans="1:65" s="15" customFormat="1" ht="11.25">
      <c r="B157" s="229"/>
      <c r="C157" s="230"/>
      <c r="D157" s="201" t="s">
        <v>320</v>
      </c>
      <c r="E157" s="231" t="s">
        <v>32</v>
      </c>
      <c r="F157" s="232" t="s">
        <v>323</v>
      </c>
      <c r="G157" s="230"/>
      <c r="H157" s="233">
        <v>7.2</v>
      </c>
      <c r="I157" s="234"/>
      <c r="J157" s="230"/>
      <c r="K157" s="230"/>
      <c r="L157" s="235"/>
      <c r="M157" s="236"/>
      <c r="N157" s="237"/>
      <c r="O157" s="237"/>
      <c r="P157" s="237"/>
      <c r="Q157" s="237"/>
      <c r="R157" s="237"/>
      <c r="S157" s="237"/>
      <c r="T157" s="238"/>
      <c r="AT157" s="239" t="s">
        <v>320</v>
      </c>
      <c r="AU157" s="239" t="s">
        <v>88</v>
      </c>
      <c r="AV157" s="15" t="s">
        <v>159</v>
      </c>
      <c r="AW157" s="15" t="s">
        <v>39</v>
      </c>
      <c r="AX157" s="15" t="s">
        <v>86</v>
      </c>
      <c r="AY157" s="239" t="s">
        <v>151</v>
      </c>
    </row>
    <row r="158" spans="1:65" s="12" customFormat="1" ht="22.9" customHeight="1">
      <c r="B158" s="167"/>
      <c r="C158" s="168"/>
      <c r="D158" s="169" t="s">
        <v>77</v>
      </c>
      <c r="E158" s="181" t="s">
        <v>363</v>
      </c>
      <c r="F158" s="181" t="s">
        <v>1179</v>
      </c>
      <c r="G158" s="168"/>
      <c r="H158" s="168"/>
      <c r="I158" s="171"/>
      <c r="J158" s="182">
        <f>BK158</f>
        <v>0</v>
      </c>
      <c r="K158" s="168"/>
      <c r="L158" s="173"/>
      <c r="M158" s="174"/>
      <c r="N158" s="175"/>
      <c r="O158" s="175"/>
      <c r="P158" s="176">
        <f>SUM(P159:P168)</f>
        <v>0</v>
      </c>
      <c r="Q158" s="175"/>
      <c r="R158" s="176">
        <f>SUM(R159:R168)</f>
        <v>0</v>
      </c>
      <c r="S158" s="175"/>
      <c r="T158" s="177">
        <f>SUM(T159:T168)</f>
        <v>16.993600000000001</v>
      </c>
      <c r="AR158" s="178" t="s">
        <v>86</v>
      </c>
      <c r="AT158" s="179" t="s">
        <v>77</v>
      </c>
      <c r="AU158" s="179" t="s">
        <v>86</v>
      </c>
      <c r="AY158" s="178" t="s">
        <v>151</v>
      </c>
      <c r="BK158" s="180">
        <f>SUM(BK159:BK168)</f>
        <v>0</v>
      </c>
    </row>
    <row r="159" spans="1:65" s="2" customFormat="1" ht="16.5" customHeight="1">
      <c r="A159" s="39"/>
      <c r="B159" s="40"/>
      <c r="C159" s="183" t="s">
        <v>401</v>
      </c>
      <c r="D159" s="183" t="s">
        <v>154</v>
      </c>
      <c r="E159" s="184" t="s">
        <v>3960</v>
      </c>
      <c r="F159" s="185" t="s">
        <v>3961</v>
      </c>
      <c r="G159" s="186" t="s">
        <v>3101</v>
      </c>
      <c r="H159" s="187">
        <v>2</v>
      </c>
      <c r="I159" s="188"/>
      <c r="J159" s="189">
        <f>ROUND(I159*H159,2)</f>
        <v>0</v>
      </c>
      <c r="K159" s="185" t="s">
        <v>32</v>
      </c>
      <c r="L159" s="44"/>
      <c r="M159" s="190" t="s">
        <v>32</v>
      </c>
      <c r="N159" s="191" t="s">
        <v>49</v>
      </c>
      <c r="O159" s="69"/>
      <c r="P159" s="192">
        <f>O159*H159</f>
        <v>0</v>
      </c>
      <c r="Q159" s="192">
        <v>0</v>
      </c>
      <c r="R159" s="192">
        <f>Q159*H159</f>
        <v>0</v>
      </c>
      <c r="S159" s="192">
        <v>0</v>
      </c>
      <c r="T159" s="193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194" t="s">
        <v>159</v>
      </c>
      <c r="AT159" s="194" t="s">
        <v>154</v>
      </c>
      <c r="AU159" s="194" t="s">
        <v>88</v>
      </c>
      <c r="AY159" s="21" t="s">
        <v>151</v>
      </c>
      <c r="BE159" s="195">
        <f>IF(N159="základní",J159,0)</f>
        <v>0</v>
      </c>
      <c r="BF159" s="195">
        <f>IF(N159="snížená",J159,0)</f>
        <v>0</v>
      </c>
      <c r="BG159" s="195">
        <f>IF(N159="zákl. přenesená",J159,0)</f>
        <v>0</v>
      </c>
      <c r="BH159" s="195">
        <f>IF(N159="sníž. přenesená",J159,0)</f>
        <v>0</v>
      </c>
      <c r="BI159" s="195">
        <f>IF(N159="nulová",J159,0)</f>
        <v>0</v>
      </c>
      <c r="BJ159" s="21" t="s">
        <v>86</v>
      </c>
      <c r="BK159" s="195">
        <f>ROUND(I159*H159,2)</f>
        <v>0</v>
      </c>
      <c r="BL159" s="21" t="s">
        <v>159</v>
      </c>
      <c r="BM159" s="194" t="s">
        <v>502</v>
      </c>
    </row>
    <row r="160" spans="1:65" s="2" customFormat="1" ht="16.5" customHeight="1">
      <c r="A160" s="39"/>
      <c r="B160" s="40"/>
      <c r="C160" s="183" t="s">
        <v>408</v>
      </c>
      <c r="D160" s="183" t="s">
        <v>154</v>
      </c>
      <c r="E160" s="184" t="s">
        <v>3962</v>
      </c>
      <c r="F160" s="185" t="s">
        <v>3963</v>
      </c>
      <c r="G160" s="186" t="s">
        <v>253</v>
      </c>
      <c r="H160" s="187">
        <v>7.3879999999999999</v>
      </c>
      <c r="I160" s="188"/>
      <c r="J160" s="189">
        <f>ROUND(I160*H160,2)</f>
        <v>0</v>
      </c>
      <c r="K160" s="185" t="s">
        <v>158</v>
      </c>
      <c r="L160" s="44"/>
      <c r="M160" s="190" t="s">
        <v>32</v>
      </c>
      <c r="N160" s="191" t="s">
        <v>49</v>
      </c>
      <c r="O160" s="69"/>
      <c r="P160" s="192">
        <f>O160*H160</f>
        <v>0</v>
      </c>
      <c r="Q160" s="192">
        <v>0</v>
      </c>
      <c r="R160" s="192">
        <f>Q160*H160</f>
        <v>0</v>
      </c>
      <c r="S160" s="192">
        <v>2.2000000000000002</v>
      </c>
      <c r="T160" s="193">
        <f>S160*H160</f>
        <v>16.253600000000002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194" t="s">
        <v>159</v>
      </c>
      <c r="AT160" s="194" t="s">
        <v>154</v>
      </c>
      <c r="AU160" s="194" t="s">
        <v>88</v>
      </c>
      <c r="AY160" s="21" t="s">
        <v>151</v>
      </c>
      <c r="BE160" s="195">
        <f>IF(N160="základní",J160,0)</f>
        <v>0</v>
      </c>
      <c r="BF160" s="195">
        <f>IF(N160="snížená",J160,0)</f>
        <v>0</v>
      </c>
      <c r="BG160" s="195">
        <f>IF(N160="zákl. přenesená",J160,0)</f>
        <v>0</v>
      </c>
      <c r="BH160" s="195">
        <f>IF(N160="sníž. přenesená",J160,0)</f>
        <v>0</v>
      </c>
      <c r="BI160" s="195">
        <f>IF(N160="nulová",J160,0)</f>
        <v>0</v>
      </c>
      <c r="BJ160" s="21" t="s">
        <v>86</v>
      </c>
      <c r="BK160" s="195">
        <f>ROUND(I160*H160,2)</f>
        <v>0</v>
      </c>
      <c r="BL160" s="21" t="s">
        <v>159</v>
      </c>
      <c r="BM160" s="194" t="s">
        <v>515</v>
      </c>
    </row>
    <row r="161" spans="1:65" s="2" customFormat="1" ht="11.25">
      <c r="A161" s="39"/>
      <c r="B161" s="40"/>
      <c r="C161" s="41"/>
      <c r="D161" s="196" t="s">
        <v>161</v>
      </c>
      <c r="E161" s="41"/>
      <c r="F161" s="197" t="s">
        <v>3964</v>
      </c>
      <c r="G161" s="41"/>
      <c r="H161" s="41"/>
      <c r="I161" s="198"/>
      <c r="J161" s="41"/>
      <c r="K161" s="41"/>
      <c r="L161" s="44"/>
      <c r="M161" s="199"/>
      <c r="N161" s="200"/>
      <c r="O161" s="69"/>
      <c r="P161" s="69"/>
      <c r="Q161" s="69"/>
      <c r="R161" s="69"/>
      <c r="S161" s="69"/>
      <c r="T161" s="70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21" t="s">
        <v>161</v>
      </c>
      <c r="AU161" s="21" t="s">
        <v>88</v>
      </c>
    </row>
    <row r="162" spans="1:65" s="14" customFormat="1" ht="11.25">
      <c r="B162" s="218"/>
      <c r="C162" s="219"/>
      <c r="D162" s="201" t="s">
        <v>320</v>
      </c>
      <c r="E162" s="220" t="s">
        <v>32</v>
      </c>
      <c r="F162" s="221" t="s">
        <v>3965</v>
      </c>
      <c r="G162" s="219"/>
      <c r="H162" s="222">
        <v>1.823</v>
      </c>
      <c r="I162" s="223"/>
      <c r="J162" s="219"/>
      <c r="K162" s="219"/>
      <c r="L162" s="224"/>
      <c r="M162" s="225"/>
      <c r="N162" s="226"/>
      <c r="O162" s="226"/>
      <c r="P162" s="226"/>
      <c r="Q162" s="226"/>
      <c r="R162" s="226"/>
      <c r="S162" s="226"/>
      <c r="T162" s="227"/>
      <c r="AT162" s="228" t="s">
        <v>320</v>
      </c>
      <c r="AU162" s="228" t="s">
        <v>88</v>
      </c>
      <c r="AV162" s="14" t="s">
        <v>88</v>
      </c>
      <c r="AW162" s="14" t="s">
        <v>39</v>
      </c>
      <c r="AX162" s="14" t="s">
        <v>78</v>
      </c>
      <c r="AY162" s="228" t="s">
        <v>151</v>
      </c>
    </row>
    <row r="163" spans="1:65" s="14" customFormat="1" ht="11.25">
      <c r="B163" s="218"/>
      <c r="C163" s="219"/>
      <c r="D163" s="201" t="s">
        <v>320</v>
      </c>
      <c r="E163" s="220" t="s">
        <v>32</v>
      </c>
      <c r="F163" s="221" t="s">
        <v>3966</v>
      </c>
      <c r="G163" s="219"/>
      <c r="H163" s="222">
        <v>5.5650000000000004</v>
      </c>
      <c r="I163" s="223"/>
      <c r="J163" s="219"/>
      <c r="K163" s="219"/>
      <c r="L163" s="224"/>
      <c r="M163" s="225"/>
      <c r="N163" s="226"/>
      <c r="O163" s="226"/>
      <c r="P163" s="226"/>
      <c r="Q163" s="226"/>
      <c r="R163" s="226"/>
      <c r="S163" s="226"/>
      <c r="T163" s="227"/>
      <c r="AT163" s="228" t="s">
        <v>320</v>
      </c>
      <c r="AU163" s="228" t="s">
        <v>88</v>
      </c>
      <c r="AV163" s="14" t="s">
        <v>88</v>
      </c>
      <c r="AW163" s="14" t="s">
        <v>39</v>
      </c>
      <c r="AX163" s="14" t="s">
        <v>78</v>
      </c>
      <c r="AY163" s="228" t="s">
        <v>151</v>
      </c>
    </row>
    <row r="164" spans="1:65" s="15" customFormat="1" ht="11.25">
      <c r="B164" s="229"/>
      <c r="C164" s="230"/>
      <c r="D164" s="201" t="s">
        <v>320</v>
      </c>
      <c r="E164" s="231" t="s">
        <v>32</v>
      </c>
      <c r="F164" s="232" t="s">
        <v>323</v>
      </c>
      <c r="G164" s="230"/>
      <c r="H164" s="233">
        <v>7.3879999999999999</v>
      </c>
      <c r="I164" s="234"/>
      <c r="J164" s="230"/>
      <c r="K164" s="230"/>
      <c r="L164" s="235"/>
      <c r="M164" s="236"/>
      <c r="N164" s="237"/>
      <c r="O164" s="237"/>
      <c r="P164" s="237"/>
      <c r="Q164" s="237"/>
      <c r="R164" s="237"/>
      <c r="S164" s="237"/>
      <c r="T164" s="238"/>
      <c r="AT164" s="239" t="s">
        <v>320</v>
      </c>
      <c r="AU164" s="239" t="s">
        <v>88</v>
      </c>
      <c r="AV164" s="15" t="s">
        <v>159</v>
      </c>
      <c r="AW164" s="15" t="s">
        <v>39</v>
      </c>
      <c r="AX164" s="15" t="s">
        <v>86</v>
      </c>
      <c r="AY164" s="239" t="s">
        <v>151</v>
      </c>
    </row>
    <row r="165" spans="1:65" s="2" customFormat="1" ht="24.2" customHeight="1">
      <c r="A165" s="39"/>
      <c r="B165" s="40"/>
      <c r="C165" s="183" t="s">
        <v>417</v>
      </c>
      <c r="D165" s="183" t="s">
        <v>154</v>
      </c>
      <c r="E165" s="184" t="s">
        <v>1474</v>
      </c>
      <c r="F165" s="185" t="s">
        <v>1475</v>
      </c>
      <c r="G165" s="186" t="s">
        <v>213</v>
      </c>
      <c r="H165" s="187">
        <v>18.5</v>
      </c>
      <c r="I165" s="188"/>
      <c r="J165" s="189">
        <f>ROUND(I165*H165,2)</f>
        <v>0</v>
      </c>
      <c r="K165" s="185" t="s">
        <v>158</v>
      </c>
      <c r="L165" s="44"/>
      <c r="M165" s="190" t="s">
        <v>32</v>
      </c>
      <c r="N165" s="191" t="s">
        <v>49</v>
      </c>
      <c r="O165" s="69"/>
      <c r="P165" s="192">
        <f>O165*H165</f>
        <v>0</v>
      </c>
      <c r="Q165" s="192">
        <v>0</v>
      </c>
      <c r="R165" s="192">
        <f>Q165*H165</f>
        <v>0</v>
      </c>
      <c r="S165" s="192">
        <v>0.04</v>
      </c>
      <c r="T165" s="193">
        <f>S165*H165</f>
        <v>0.74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194" t="s">
        <v>159</v>
      </c>
      <c r="AT165" s="194" t="s">
        <v>154</v>
      </c>
      <c r="AU165" s="194" t="s">
        <v>88</v>
      </c>
      <c r="AY165" s="21" t="s">
        <v>151</v>
      </c>
      <c r="BE165" s="195">
        <f>IF(N165="základní",J165,0)</f>
        <v>0</v>
      </c>
      <c r="BF165" s="195">
        <f>IF(N165="snížená",J165,0)</f>
        <v>0</v>
      </c>
      <c r="BG165" s="195">
        <f>IF(N165="zákl. přenesená",J165,0)</f>
        <v>0</v>
      </c>
      <c r="BH165" s="195">
        <f>IF(N165="sníž. přenesená",J165,0)</f>
        <v>0</v>
      </c>
      <c r="BI165" s="195">
        <f>IF(N165="nulová",J165,0)</f>
        <v>0</v>
      </c>
      <c r="BJ165" s="21" t="s">
        <v>86</v>
      </c>
      <c r="BK165" s="195">
        <f>ROUND(I165*H165,2)</f>
        <v>0</v>
      </c>
      <c r="BL165" s="21" t="s">
        <v>159</v>
      </c>
      <c r="BM165" s="194" t="s">
        <v>525</v>
      </c>
    </row>
    <row r="166" spans="1:65" s="2" customFormat="1" ht="11.25">
      <c r="A166" s="39"/>
      <c r="B166" s="40"/>
      <c r="C166" s="41"/>
      <c r="D166" s="196" t="s">
        <v>161</v>
      </c>
      <c r="E166" s="41"/>
      <c r="F166" s="197" t="s">
        <v>1477</v>
      </c>
      <c r="G166" s="41"/>
      <c r="H166" s="41"/>
      <c r="I166" s="198"/>
      <c r="J166" s="41"/>
      <c r="K166" s="41"/>
      <c r="L166" s="44"/>
      <c r="M166" s="199"/>
      <c r="N166" s="200"/>
      <c r="O166" s="69"/>
      <c r="P166" s="69"/>
      <c r="Q166" s="69"/>
      <c r="R166" s="69"/>
      <c r="S166" s="69"/>
      <c r="T166" s="70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21" t="s">
        <v>161</v>
      </c>
      <c r="AU166" s="21" t="s">
        <v>88</v>
      </c>
    </row>
    <row r="167" spans="1:65" s="14" customFormat="1" ht="11.25">
      <c r="B167" s="218"/>
      <c r="C167" s="219"/>
      <c r="D167" s="201" t="s">
        <v>320</v>
      </c>
      <c r="E167" s="220" t="s">
        <v>32</v>
      </c>
      <c r="F167" s="221" t="s">
        <v>3967</v>
      </c>
      <c r="G167" s="219"/>
      <c r="H167" s="222">
        <v>18.5</v>
      </c>
      <c r="I167" s="223"/>
      <c r="J167" s="219"/>
      <c r="K167" s="219"/>
      <c r="L167" s="224"/>
      <c r="M167" s="225"/>
      <c r="N167" s="226"/>
      <c r="O167" s="226"/>
      <c r="P167" s="226"/>
      <c r="Q167" s="226"/>
      <c r="R167" s="226"/>
      <c r="S167" s="226"/>
      <c r="T167" s="227"/>
      <c r="AT167" s="228" t="s">
        <v>320</v>
      </c>
      <c r="AU167" s="228" t="s">
        <v>88</v>
      </c>
      <c r="AV167" s="14" t="s">
        <v>88</v>
      </c>
      <c r="AW167" s="14" t="s">
        <v>39</v>
      </c>
      <c r="AX167" s="14" t="s">
        <v>78</v>
      </c>
      <c r="AY167" s="228" t="s">
        <v>151</v>
      </c>
    </row>
    <row r="168" spans="1:65" s="15" customFormat="1" ht="11.25">
      <c r="B168" s="229"/>
      <c r="C168" s="230"/>
      <c r="D168" s="201" t="s">
        <v>320</v>
      </c>
      <c r="E168" s="231" t="s">
        <v>32</v>
      </c>
      <c r="F168" s="232" t="s">
        <v>323</v>
      </c>
      <c r="G168" s="230"/>
      <c r="H168" s="233">
        <v>18.5</v>
      </c>
      <c r="I168" s="234"/>
      <c r="J168" s="230"/>
      <c r="K168" s="230"/>
      <c r="L168" s="235"/>
      <c r="M168" s="236"/>
      <c r="N168" s="237"/>
      <c r="O168" s="237"/>
      <c r="P168" s="237"/>
      <c r="Q168" s="237"/>
      <c r="R168" s="237"/>
      <c r="S168" s="237"/>
      <c r="T168" s="238"/>
      <c r="AT168" s="239" t="s">
        <v>320</v>
      </c>
      <c r="AU168" s="239" t="s">
        <v>88</v>
      </c>
      <c r="AV168" s="15" t="s">
        <v>159</v>
      </c>
      <c r="AW168" s="15" t="s">
        <v>39</v>
      </c>
      <c r="AX168" s="15" t="s">
        <v>86</v>
      </c>
      <c r="AY168" s="239" t="s">
        <v>151</v>
      </c>
    </row>
    <row r="169" spans="1:65" s="12" customFormat="1" ht="22.9" customHeight="1">
      <c r="B169" s="167"/>
      <c r="C169" s="168"/>
      <c r="D169" s="169" t="s">
        <v>77</v>
      </c>
      <c r="E169" s="181" t="s">
        <v>1500</v>
      </c>
      <c r="F169" s="181" t="s">
        <v>1501</v>
      </c>
      <c r="G169" s="168"/>
      <c r="H169" s="168"/>
      <c r="I169" s="171"/>
      <c r="J169" s="182">
        <f>BK169</f>
        <v>0</v>
      </c>
      <c r="K169" s="168"/>
      <c r="L169" s="173"/>
      <c r="M169" s="174"/>
      <c r="N169" s="175"/>
      <c r="O169" s="175"/>
      <c r="P169" s="176">
        <f>SUM(P170:P179)</f>
        <v>0</v>
      </c>
      <c r="Q169" s="175"/>
      <c r="R169" s="176">
        <f>SUM(R170:R179)</f>
        <v>0</v>
      </c>
      <c r="S169" s="175"/>
      <c r="T169" s="177">
        <f>SUM(T170:T179)</f>
        <v>0</v>
      </c>
      <c r="AR169" s="178" t="s">
        <v>86</v>
      </c>
      <c r="AT169" s="179" t="s">
        <v>77</v>
      </c>
      <c r="AU169" s="179" t="s">
        <v>86</v>
      </c>
      <c r="AY169" s="178" t="s">
        <v>151</v>
      </c>
      <c r="BK169" s="180">
        <f>SUM(BK170:BK179)</f>
        <v>0</v>
      </c>
    </row>
    <row r="170" spans="1:65" s="2" customFormat="1" ht="24.2" customHeight="1">
      <c r="A170" s="39"/>
      <c r="B170" s="40"/>
      <c r="C170" s="183" t="s">
        <v>373</v>
      </c>
      <c r="D170" s="183" t="s">
        <v>154</v>
      </c>
      <c r="E170" s="184" t="s">
        <v>1503</v>
      </c>
      <c r="F170" s="185" t="s">
        <v>1504</v>
      </c>
      <c r="G170" s="186" t="s">
        <v>428</v>
      </c>
      <c r="H170" s="187">
        <v>16.994</v>
      </c>
      <c r="I170" s="188"/>
      <c r="J170" s="189">
        <f>ROUND(I170*H170,2)</f>
        <v>0</v>
      </c>
      <c r="K170" s="185" t="s">
        <v>158</v>
      </c>
      <c r="L170" s="44"/>
      <c r="M170" s="190" t="s">
        <v>32</v>
      </c>
      <c r="N170" s="191" t="s">
        <v>49</v>
      </c>
      <c r="O170" s="69"/>
      <c r="P170" s="192">
        <f>O170*H170</f>
        <v>0</v>
      </c>
      <c r="Q170" s="192">
        <v>0</v>
      </c>
      <c r="R170" s="192">
        <f>Q170*H170</f>
        <v>0</v>
      </c>
      <c r="S170" s="192">
        <v>0</v>
      </c>
      <c r="T170" s="193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194" t="s">
        <v>159</v>
      </c>
      <c r="AT170" s="194" t="s">
        <v>154</v>
      </c>
      <c r="AU170" s="194" t="s">
        <v>88</v>
      </c>
      <c r="AY170" s="21" t="s">
        <v>151</v>
      </c>
      <c r="BE170" s="195">
        <f>IF(N170="základní",J170,0)</f>
        <v>0</v>
      </c>
      <c r="BF170" s="195">
        <f>IF(N170="snížená",J170,0)</f>
        <v>0</v>
      </c>
      <c r="BG170" s="195">
        <f>IF(N170="zákl. přenesená",J170,0)</f>
        <v>0</v>
      </c>
      <c r="BH170" s="195">
        <f>IF(N170="sníž. přenesená",J170,0)</f>
        <v>0</v>
      </c>
      <c r="BI170" s="195">
        <f>IF(N170="nulová",J170,0)</f>
        <v>0</v>
      </c>
      <c r="BJ170" s="21" t="s">
        <v>86</v>
      </c>
      <c r="BK170" s="195">
        <f>ROUND(I170*H170,2)</f>
        <v>0</v>
      </c>
      <c r="BL170" s="21" t="s">
        <v>159</v>
      </c>
      <c r="BM170" s="194" t="s">
        <v>539</v>
      </c>
    </row>
    <row r="171" spans="1:65" s="2" customFormat="1" ht="11.25">
      <c r="A171" s="39"/>
      <c r="B171" s="40"/>
      <c r="C171" s="41"/>
      <c r="D171" s="196" t="s">
        <v>161</v>
      </c>
      <c r="E171" s="41"/>
      <c r="F171" s="197" t="s">
        <v>1506</v>
      </c>
      <c r="G171" s="41"/>
      <c r="H171" s="41"/>
      <c r="I171" s="198"/>
      <c r="J171" s="41"/>
      <c r="K171" s="41"/>
      <c r="L171" s="44"/>
      <c r="M171" s="199"/>
      <c r="N171" s="200"/>
      <c r="O171" s="69"/>
      <c r="P171" s="69"/>
      <c r="Q171" s="69"/>
      <c r="R171" s="69"/>
      <c r="S171" s="69"/>
      <c r="T171" s="70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21" t="s">
        <v>161</v>
      </c>
      <c r="AU171" s="21" t="s">
        <v>88</v>
      </c>
    </row>
    <row r="172" spans="1:65" s="2" customFormat="1" ht="21.75" customHeight="1">
      <c r="A172" s="39"/>
      <c r="B172" s="40"/>
      <c r="C172" s="183" t="s">
        <v>433</v>
      </c>
      <c r="D172" s="183" t="s">
        <v>154</v>
      </c>
      <c r="E172" s="184" t="s">
        <v>1508</v>
      </c>
      <c r="F172" s="185" t="s">
        <v>1509</v>
      </c>
      <c r="G172" s="186" t="s">
        <v>428</v>
      </c>
      <c r="H172" s="187">
        <v>16.994</v>
      </c>
      <c r="I172" s="188"/>
      <c r="J172" s="189">
        <f>ROUND(I172*H172,2)</f>
        <v>0</v>
      </c>
      <c r="K172" s="185" t="s">
        <v>158</v>
      </c>
      <c r="L172" s="44"/>
      <c r="M172" s="190" t="s">
        <v>32</v>
      </c>
      <c r="N172" s="191" t="s">
        <v>49</v>
      </c>
      <c r="O172" s="69"/>
      <c r="P172" s="192">
        <f>O172*H172</f>
        <v>0</v>
      </c>
      <c r="Q172" s="192">
        <v>0</v>
      </c>
      <c r="R172" s="192">
        <f>Q172*H172</f>
        <v>0</v>
      </c>
      <c r="S172" s="192">
        <v>0</v>
      </c>
      <c r="T172" s="193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194" t="s">
        <v>159</v>
      </c>
      <c r="AT172" s="194" t="s">
        <v>154</v>
      </c>
      <c r="AU172" s="194" t="s">
        <v>88</v>
      </c>
      <c r="AY172" s="21" t="s">
        <v>151</v>
      </c>
      <c r="BE172" s="195">
        <f>IF(N172="základní",J172,0)</f>
        <v>0</v>
      </c>
      <c r="BF172" s="195">
        <f>IF(N172="snížená",J172,0)</f>
        <v>0</v>
      </c>
      <c r="BG172" s="195">
        <f>IF(N172="zákl. přenesená",J172,0)</f>
        <v>0</v>
      </c>
      <c r="BH172" s="195">
        <f>IF(N172="sníž. přenesená",J172,0)</f>
        <v>0</v>
      </c>
      <c r="BI172" s="195">
        <f>IF(N172="nulová",J172,0)</f>
        <v>0</v>
      </c>
      <c r="BJ172" s="21" t="s">
        <v>86</v>
      </c>
      <c r="BK172" s="195">
        <f>ROUND(I172*H172,2)</f>
        <v>0</v>
      </c>
      <c r="BL172" s="21" t="s">
        <v>159</v>
      </c>
      <c r="BM172" s="194" t="s">
        <v>553</v>
      </c>
    </row>
    <row r="173" spans="1:65" s="2" customFormat="1" ht="11.25">
      <c r="A173" s="39"/>
      <c r="B173" s="40"/>
      <c r="C173" s="41"/>
      <c r="D173" s="196" t="s">
        <v>161</v>
      </c>
      <c r="E173" s="41"/>
      <c r="F173" s="197" t="s">
        <v>1511</v>
      </c>
      <c r="G173" s="41"/>
      <c r="H173" s="41"/>
      <c r="I173" s="198"/>
      <c r="J173" s="41"/>
      <c r="K173" s="41"/>
      <c r="L173" s="44"/>
      <c r="M173" s="199"/>
      <c r="N173" s="200"/>
      <c r="O173" s="69"/>
      <c r="P173" s="69"/>
      <c r="Q173" s="69"/>
      <c r="R173" s="69"/>
      <c r="S173" s="69"/>
      <c r="T173" s="70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21" t="s">
        <v>161</v>
      </c>
      <c r="AU173" s="21" t="s">
        <v>88</v>
      </c>
    </row>
    <row r="174" spans="1:65" s="2" customFormat="1" ht="24.2" customHeight="1">
      <c r="A174" s="39"/>
      <c r="B174" s="40"/>
      <c r="C174" s="183" t="s">
        <v>444</v>
      </c>
      <c r="D174" s="183" t="s">
        <v>154</v>
      </c>
      <c r="E174" s="184" t="s">
        <v>1513</v>
      </c>
      <c r="F174" s="185" t="s">
        <v>1514</v>
      </c>
      <c r="G174" s="186" t="s">
        <v>428</v>
      </c>
      <c r="H174" s="187">
        <v>322.88600000000002</v>
      </c>
      <c r="I174" s="188"/>
      <c r="J174" s="189">
        <f>ROUND(I174*H174,2)</f>
        <v>0</v>
      </c>
      <c r="K174" s="185" t="s">
        <v>158</v>
      </c>
      <c r="L174" s="44"/>
      <c r="M174" s="190" t="s">
        <v>32</v>
      </c>
      <c r="N174" s="191" t="s">
        <v>49</v>
      </c>
      <c r="O174" s="69"/>
      <c r="P174" s="192">
        <f>O174*H174</f>
        <v>0</v>
      </c>
      <c r="Q174" s="192">
        <v>0</v>
      </c>
      <c r="R174" s="192">
        <f>Q174*H174</f>
        <v>0</v>
      </c>
      <c r="S174" s="192">
        <v>0</v>
      </c>
      <c r="T174" s="193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194" t="s">
        <v>159</v>
      </c>
      <c r="AT174" s="194" t="s">
        <v>154</v>
      </c>
      <c r="AU174" s="194" t="s">
        <v>88</v>
      </c>
      <c r="AY174" s="21" t="s">
        <v>151</v>
      </c>
      <c r="BE174" s="195">
        <f>IF(N174="základní",J174,0)</f>
        <v>0</v>
      </c>
      <c r="BF174" s="195">
        <f>IF(N174="snížená",J174,0)</f>
        <v>0</v>
      </c>
      <c r="BG174" s="195">
        <f>IF(N174="zákl. přenesená",J174,0)</f>
        <v>0</v>
      </c>
      <c r="BH174" s="195">
        <f>IF(N174="sníž. přenesená",J174,0)</f>
        <v>0</v>
      </c>
      <c r="BI174" s="195">
        <f>IF(N174="nulová",J174,0)</f>
        <v>0</v>
      </c>
      <c r="BJ174" s="21" t="s">
        <v>86</v>
      </c>
      <c r="BK174" s="195">
        <f>ROUND(I174*H174,2)</f>
        <v>0</v>
      </c>
      <c r="BL174" s="21" t="s">
        <v>159</v>
      </c>
      <c r="BM174" s="194" t="s">
        <v>563</v>
      </c>
    </row>
    <row r="175" spans="1:65" s="2" customFormat="1" ht="11.25">
      <c r="A175" s="39"/>
      <c r="B175" s="40"/>
      <c r="C175" s="41"/>
      <c r="D175" s="196" t="s">
        <v>161</v>
      </c>
      <c r="E175" s="41"/>
      <c r="F175" s="197" t="s">
        <v>1516</v>
      </c>
      <c r="G175" s="41"/>
      <c r="H175" s="41"/>
      <c r="I175" s="198"/>
      <c r="J175" s="41"/>
      <c r="K175" s="41"/>
      <c r="L175" s="44"/>
      <c r="M175" s="199"/>
      <c r="N175" s="200"/>
      <c r="O175" s="69"/>
      <c r="P175" s="69"/>
      <c r="Q175" s="69"/>
      <c r="R175" s="69"/>
      <c r="S175" s="69"/>
      <c r="T175" s="70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21" t="s">
        <v>161</v>
      </c>
      <c r="AU175" s="21" t="s">
        <v>88</v>
      </c>
    </row>
    <row r="176" spans="1:65" s="14" customFormat="1" ht="11.25">
      <c r="B176" s="218"/>
      <c r="C176" s="219"/>
      <c r="D176" s="201" t="s">
        <v>320</v>
      </c>
      <c r="E176" s="220" t="s">
        <v>32</v>
      </c>
      <c r="F176" s="221" t="s">
        <v>3968</v>
      </c>
      <c r="G176" s="219"/>
      <c r="H176" s="222">
        <v>322.88600000000002</v>
      </c>
      <c r="I176" s="223"/>
      <c r="J176" s="219"/>
      <c r="K176" s="219"/>
      <c r="L176" s="224"/>
      <c r="M176" s="225"/>
      <c r="N176" s="226"/>
      <c r="O176" s="226"/>
      <c r="P176" s="226"/>
      <c r="Q176" s="226"/>
      <c r="R176" s="226"/>
      <c r="S176" s="226"/>
      <c r="T176" s="227"/>
      <c r="AT176" s="228" t="s">
        <v>320</v>
      </c>
      <c r="AU176" s="228" t="s">
        <v>88</v>
      </c>
      <c r="AV176" s="14" t="s">
        <v>88</v>
      </c>
      <c r="AW176" s="14" t="s">
        <v>39</v>
      </c>
      <c r="AX176" s="14" t="s">
        <v>78</v>
      </c>
      <c r="AY176" s="228" t="s">
        <v>151</v>
      </c>
    </row>
    <row r="177" spans="1:65" s="15" customFormat="1" ht="11.25">
      <c r="B177" s="229"/>
      <c r="C177" s="230"/>
      <c r="D177" s="201" t="s">
        <v>320</v>
      </c>
      <c r="E177" s="231" t="s">
        <v>32</v>
      </c>
      <c r="F177" s="232" t="s">
        <v>323</v>
      </c>
      <c r="G177" s="230"/>
      <c r="H177" s="233">
        <v>322.88600000000002</v>
      </c>
      <c r="I177" s="234"/>
      <c r="J177" s="230"/>
      <c r="K177" s="230"/>
      <c r="L177" s="235"/>
      <c r="M177" s="236"/>
      <c r="N177" s="237"/>
      <c r="O177" s="237"/>
      <c r="P177" s="237"/>
      <c r="Q177" s="237"/>
      <c r="R177" s="237"/>
      <c r="S177" s="237"/>
      <c r="T177" s="238"/>
      <c r="AT177" s="239" t="s">
        <v>320</v>
      </c>
      <c r="AU177" s="239" t="s">
        <v>88</v>
      </c>
      <c r="AV177" s="15" t="s">
        <v>159</v>
      </c>
      <c r="AW177" s="15" t="s">
        <v>39</v>
      </c>
      <c r="AX177" s="15" t="s">
        <v>86</v>
      </c>
      <c r="AY177" s="239" t="s">
        <v>151</v>
      </c>
    </row>
    <row r="178" spans="1:65" s="2" customFormat="1" ht="24.2" customHeight="1">
      <c r="A178" s="39"/>
      <c r="B178" s="40"/>
      <c r="C178" s="183" t="s">
        <v>452</v>
      </c>
      <c r="D178" s="183" t="s">
        <v>154</v>
      </c>
      <c r="E178" s="184" t="s">
        <v>3969</v>
      </c>
      <c r="F178" s="185" t="s">
        <v>3970</v>
      </c>
      <c r="G178" s="186" t="s">
        <v>428</v>
      </c>
      <c r="H178" s="187">
        <v>16.994</v>
      </c>
      <c r="I178" s="188"/>
      <c r="J178" s="189">
        <f>ROUND(I178*H178,2)</f>
        <v>0</v>
      </c>
      <c r="K178" s="185" t="s">
        <v>158</v>
      </c>
      <c r="L178" s="44"/>
      <c r="M178" s="190" t="s">
        <v>32</v>
      </c>
      <c r="N178" s="191" t="s">
        <v>49</v>
      </c>
      <c r="O178" s="69"/>
      <c r="P178" s="192">
        <f>O178*H178</f>
        <v>0</v>
      </c>
      <c r="Q178" s="192">
        <v>0</v>
      </c>
      <c r="R178" s="192">
        <f>Q178*H178</f>
        <v>0</v>
      </c>
      <c r="S178" s="192">
        <v>0</v>
      </c>
      <c r="T178" s="193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194" t="s">
        <v>159</v>
      </c>
      <c r="AT178" s="194" t="s">
        <v>154</v>
      </c>
      <c r="AU178" s="194" t="s">
        <v>88</v>
      </c>
      <c r="AY178" s="21" t="s">
        <v>151</v>
      </c>
      <c r="BE178" s="195">
        <f>IF(N178="základní",J178,0)</f>
        <v>0</v>
      </c>
      <c r="BF178" s="195">
        <f>IF(N178="snížená",J178,0)</f>
        <v>0</v>
      </c>
      <c r="BG178" s="195">
        <f>IF(N178="zákl. přenesená",J178,0)</f>
        <v>0</v>
      </c>
      <c r="BH178" s="195">
        <f>IF(N178="sníž. přenesená",J178,0)</f>
        <v>0</v>
      </c>
      <c r="BI178" s="195">
        <f>IF(N178="nulová",J178,0)</f>
        <v>0</v>
      </c>
      <c r="BJ178" s="21" t="s">
        <v>86</v>
      </c>
      <c r="BK178" s="195">
        <f>ROUND(I178*H178,2)</f>
        <v>0</v>
      </c>
      <c r="BL178" s="21" t="s">
        <v>159</v>
      </c>
      <c r="BM178" s="194" t="s">
        <v>576</v>
      </c>
    </row>
    <row r="179" spans="1:65" s="2" customFormat="1" ht="11.25">
      <c r="A179" s="39"/>
      <c r="B179" s="40"/>
      <c r="C179" s="41"/>
      <c r="D179" s="196" t="s">
        <v>161</v>
      </c>
      <c r="E179" s="41"/>
      <c r="F179" s="197" t="s">
        <v>3971</v>
      </c>
      <c r="G179" s="41"/>
      <c r="H179" s="41"/>
      <c r="I179" s="198"/>
      <c r="J179" s="41"/>
      <c r="K179" s="41"/>
      <c r="L179" s="44"/>
      <c r="M179" s="199"/>
      <c r="N179" s="200"/>
      <c r="O179" s="69"/>
      <c r="P179" s="69"/>
      <c r="Q179" s="69"/>
      <c r="R179" s="69"/>
      <c r="S179" s="69"/>
      <c r="T179" s="70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21" t="s">
        <v>161</v>
      </c>
      <c r="AU179" s="21" t="s">
        <v>88</v>
      </c>
    </row>
    <row r="180" spans="1:65" s="12" customFormat="1" ht="22.9" customHeight="1">
      <c r="B180" s="167"/>
      <c r="C180" s="168"/>
      <c r="D180" s="169" t="s">
        <v>77</v>
      </c>
      <c r="E180" s="181" t="s">
        <v>1539</v>
      </c>
      <c r="F180" s="181" t="s">
        <v>1540</v>
      </c>
      <c r="G180" s="168"/>
      <c r="H180" s="168"/>
      <c r="I180" s="171"/>
      <c r="J180" s="182">
        <f>BK180</f>
        <v>0</v>
      </c>
      <c r="K180" s="168"/>
      <c r="L180" s="173"/>
      <c r="M180" s="174"/>
      <c r="N180" s="175"/>
      <c r="O180" s="175"/>
      <c r="P180" s="176">
        <f>SUM(P181:P182)</f>
        <v>0</v>
      </c>
      <c r="Q180" s="175"/>
      <c r="R180" s="176">
        <f>SUM(R181:R182)</f>
        <v>0</v>
      </c>
      <c r="S180" s="175"/>
      <c r="T180" s="177">
        <f>SUM(T181:T182)</f>
        <v>0</v>
      </c>
      <c r="AR180" s="178" t="s">
        <v>86</v>
      </c>
      <c r="AT180" s="179" t="s">
        <v>77</v>
      </c>
      <c r="AU180" s="179" t="s">
        <v>86</v>
      </c>
      <c r="AY180" s="178" t="s">
        <v>151</v>
      </c>
      <c r="BK180" s="180">
        <f>SUM(BK181:BK182)</f>
        <v>0</v>
      </c>
    </row>
    <row r="181" spans="1:65" s="2" customFormat="1" ht="24.2" customHeight="1">
      <c r="A181" s="39"/>
      <c r="B181" s="40"/>
      <c r="C181" s="183" t="s">
        <v>459</v>
      </c>
      <c r="D181" s="183" t="s">
        <v>154</v>
      </c>
      <c r="E181" s="184" t="s">
        <v>3801</v>
      </c>
      <c r="F181" s="185" t="s">
        <v>3802</v>
      </c>
      <c r="G181" s="186" t="s">
        <v>428</v>
      </c>
      <c r="H181" s="187">
        <v>19.440999999999999</v>
      </c>
      <c r="I181" s="188"/>
      <c r="J181" s="189">
        <f>ROUND(I181*H181,2)</f>
        <v>0</v>
      </c>
      <c r="K181" s="185" t="s">
        <v>158</v>
      </c>
      <c r="L181" s="44"/>
      <c r="M181" s="190" t="s">
        <v>32</v>
      </c>
      <c r="N181" s="191" t="s">
        <v>49</v>
      </c>
      <c r="O181" s="69"/>
      <c r="P181" s="192">
        <f>O181*H181</f>
        <v>0</v>
      </c>
      <c r="Q181" s="192">
        <v>0</v>
      </c>
      <c r="R181" s="192">
        <f>Q181*H181</f>
        <v>0</v>
      </c>
      <c r="S181" s="192">
        <v>0</v>
      </c>
      <c r="T181" s="193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194" t="s">
        <v>159</v>
      </c>
      <c r="AT181" s="194" t="s">
        <v>154</v>
      </c>
      <c r="AU181" s="194" t="s">
        <v>88</v>
      </c>
      <c r="AY181" s="21" t="s">
        <v>151</v>
      </c>
      <c r="BE181" s="195">
        <f>IF(N181="základní",J181,0)</f>
        <v>0</v>
      </c>
      <c r="BF181" s="195">
        <f>IF(N181="snížená",J181,0)</f>
        <v>0</v>
      </c>
      <c r="BG181" s="195">
        <f>IF(N181="zákl. přenesená",J181,0)</f>
        <v>0</v>
      </c>
      <c r="BH181" s="195">
        <f>IF(N181="sníž. přenesená",J181,0)</f>
        <v>0</v>
      </c>
      <c r="BI181" s="195">
        <f>IF(N181="nulová",J181,0)</f>
        <v>0</v>
      </c>
      <c r="BJ181" s="21" t="s">
        <v>86</v>
      </c>
      <c r="BK181" s="195">
        <f>ROUND(I181*H181,2)</f>
        <v>0</v>
      </c>
      <c r="BL181" s="21" t="s">
        <v>159</v>
      </c>
      <c r="BM181" s="194" t="s">
        <v>592</v>
      </c>
    </row>
    <row r="182" spans="1:65" s="2" customFormat="1" ht="11.25">
      <c r="A182" s="39"/>
      <c r="B182" s="40"/>
      <c r="C182" s="41"/>
      <c r="D182" s="196" t="s">
        <v>161</v>
      </c>
      <c r="E182" s="41"/>
      <c r="F182" s="197" t="s">
        <v>3803</v>
      </c>
      <c r="G182" s="41"/>
      <c r="H182" s="41"/>
      <c r="I182" s="198"/>
      <c r="J182" s="41"/>
      <c r="K182" s="41"/>
      <c r="L182" s="44"/>
      <c r="M182" s="199"/>
      <c r="N182" s="200"/>
      <c r="O182" s="69"/>
      <c r="P182" s="69"/>
      <c r="Q182" s="69"/>
      <c r="R182" s="69"/>
      <c r="S182" s="69"/>
      <c r="T182" s="70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21" t="s">
        <v>161</v>
      </c>
      <c r="AU182" s="21" t="s">
        <v>88</v>
      </c>
    </row>
    <row r="183" spans="1:65" s="12" customFormat="1" ht="25.9" customHeight="1">
      <c r="B183" s="167"/>
      <c r="C183" s="168"/>
      <c r="D183" s="169" t="s">
        <v>77</v>
      </c>
      <c r="E183" s="170" t="s">
        <v>1546</v>
      </c>
      <c r="F183" s="170" t="s">
        <v>1547</v>
      </c>
      <c r="G183" s="168"/>
      <c r="H183" s="168"/>
      <c r="I183" s="171"/>
      <c r="J183" s="172">
        <f>BK183</f>
        <v>0</v>
      </c>
      <c r="K183" s="168"/>
      <c r="L183" s="173"/>
      <c r="M183" s="174"/>
      <c r="N183" s="175"/>
      <c r="O183" s="175"/>
      <c r="P183" s="176">
        <f>P184+P199+P232+P252</f>
        <v>0</v>
      </c>
      <c r="Q183" s="175"/>
      <c r="R183" s="176">
        <f>R184+R199+R232+R252</f>
        <v>0.210781</v>
      </c>
      <c r="S183" s="175"/>
      <c r="T183" s="177">
        <f>T184+T199+T232+T252</f>
        <v>0</v>
      </c>
      <c r="AR183" s="178" t="s">
        <v>88</v>
      </c>
      <c r="AT183" s="179" t="s">
        <v>77</v>
      </c>
      <c r="AU183" s="179" t="s">
        <v>78</v>
      </c>
      <c r="AY183" s="178" t="s">
        <v>151</v>
      </c>
      <c r="BK183" s="180">
        <f>BK184+BK199+BK232+BK252</f>
        <v>0</v>
      </c>
    </row>
    <row r="184" spans="1:65" s="12" customFormat="1" ht="22.9" customHeight="1">
      <c r="B184" s="167"/>
      <c r="C184" s="168"/>
      <c r="D184" s="169" t="s">
        <v>77</v>
      </c>
      <c r="E184" s="181" t="s">
        <v>1917</v>
      </c>
      <c r="F184" s="181" t="s">
        <v>1918</v>
      </c>
      <c r="G184" s="168"/>
      <c r="H184" s="168"/>
      <c r="I184" s="171"/>
      <c r="J184" s="182">
        <f>BK184</f>
        <v>0</v>
      </c>
      <c r="K184" s="168"/>
      <c r="L184" s="173"/>
      <c r="M184" s="174"/>
      <c r="N184" s="175"/>
      <c r="O184" s="175"/>
      <c r="P184" s="176">
        <f>SUM(P185:P198)</f>
        <v>0</v>
      </c>
      <c r="Q184" s="175"/>
      <c r="R184" s="176">
        <f>SUM(R185:R198)</f>
        <v>6.0439999999999999E-3</v>
      </c>
      <c r="S184" s="175"/>
      <c r="T184" s="177">
        <f>SUM(T185:T198)</f>
        <v>0</v>
      </c>
      <c r="AR184" s="178" t="s">
        <v>88</v>
      </c>
      <c r="AT184" s="179" t="s">
        <v>77</v>
      </c>
      <c r="AU184" s="179" t="s">
        <v>86</v>
      </c>
      <c r="AY184" s="178" t="s">
        <v>151</v>
      </c>
      <c r="BK184" s="180">
        <f>SUM(BK185:BK198)</f>
        <v>0</v>
      </c>
    </row>
    <row r="185" spans="1:65" s="2" customFormat="1" ht="37.9" customHeight="1">
      <c r="A185" s="39"/>
      <c r="B185" s="40"/>
      <c r="C185" s="183" t="s">
        <v>7</v>
      </c>
      <c r="D185" s="183" t="s">
        <v>154</v>
      </c>
      <c r="E185" s="184" t="s">
        <v>3972</v>
      </c>
      <c r="F185" s="185" t="s">
        <v>3973</v>
      </c>
      <c r="G185" s="186" t="s">
        <v>213</v>
      </c>
      <c r="H185" s="187">
        <v>45</v>
      </c>
      <c r="I185" s="188"/>
      <c r="J185" s="189">
        <f>ROUND(I185*H185,2)</f>
        <v>0</v>
      </c>
      <c r="K185" s="185" t="s">
        <v>158</v>
      </c>
      <c r="L185" s="44"/>
      <c r="M185" s="190" t="s">
        <v>32</v>
      </c>
      <c r="N185" s="191" t="s">
        <v>49</v>
      </c>
      <c r="O185" s="69"/>
      <c r="P185" s="192">
        <f>O185*H185</f>
        <v>0</v>
      </c>
      <c r="Q185" s="192">
        <v>6.0000000000000002E-5</v>
      </c>
      <c r="R185" s="192">
        <f>Q185*H185</f>
        <v>2.7000000000000001E-3</v>
      </c>
      <c r="S185" s="192">
        <v>0</v>
      </c>
      <c r="T185" s="193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194" t="s">
        <v>373</v>
      </c>
      <c r="AT185" s="194" t="s">
        <v>154</v>
      </c>
      <c r="AU185" s="194" t="s">
        <v>88</v>
      </c>
      <c r="AY185" s="21" t="s">
        <v>151</v>
      </c>
      <c r="BE185" s="195">
        <f>IF(N185="základní",J185,0)</f>
        <v>0</v>
      </c>
      <c r="BF185" s="195">
        <f>IF(N185="snížená",J185,0)</f>
        <v>0</v>
      </c>
      <c r="BG185" s="195">
        <f>IF(N185="zákl. přenesená",J185,0)</f>
        <v>0</v>
      </c>
      <c r="BH185" s="195">
        <f>IF(N185="sníž. přenesená",J185,0)</f>
        <v>0</v>
      </c>
      <c r="BI185" s="195">
        <f>IF(N185="nulová",J185,0)</f>
        <v>0</v>
      </c>
      <c r="BJ185" s="21" t="s">
        <v>86</v>
      </c>
      <c r="BK185" s="195">
        <f>ROUND(I185*H185,2)</f>
        <v>0</v>
      </c>
      <c r="BL185" s="21" t="s">
        <v>373</v>
      </c>
      <c r="BM185" s="194" t="s">
        <v>607</v>
      </c>
    </row>
    <row r="186" spans="1:65" s="2" customFormat="1" ht="11.25">
      <c r="A186" s="39"/>
      <c r="B186" s="40"/>
      <c r="C186" s="41"/>
      <c r="D186" s="196" t="s">
        <v>161</v>
      </c>
      <c r="E186" s="41"/>
      <c r="F186" s="197" t="s">
        <v>3974</v>
      </c>
      <c r="G186" s="41"/>
      <c r="H186" s="41"/>
      <c r="I186" s="198"/>
      <c r="J186" s="41"/>
      <c r="K186" s="41"/>
      <c r="L186" s="44"/>
      <c r="M186" s="199"/>
      <c r="N186" s="200"/>
      <c r="O186" s="69"/>
      <c r="P186" s="69"/>
      <c r="Q186" s="69"/>
      <c r="R186" s="69"/>
      <c r="S186" s="69"/>
      <c r="T186" s="70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21" t="s">
        <v>161</v>
      </c>
      <c r="AU186" s="21" t="s">
        <v>88</v>
      </c>
    </row>
    <row r="187" spans="1:65" s="13" customFormat="1" ht="11.25">
      <c r="B187" s="208"/>
      <c r="C187" s="209"/>
      <c r="D187" s="201" t="s">
        <v>320</v>
      </c>
      <c r="E187" s="210" t="s">
        <v>32</v>
      </c>
      <c r="F187" s="211" t="s">
        <v>3975</v>
      </c>
      <c r="G187" s="209"/>
      <c r="H187" s="210" t="s">
        <v>32</v>
      </c>
      <c r="I187" s="212"/>
      <c r="J187" s="209"/>
      <c r="K187" s="209"/>
      <c r="L187" s="213"/>
      <c r="M187" s="214"/>
      <c r="N187" s="215"/>
      <c r="O187" s="215"/>
      <c r="P187" s="215"/>
      <c r="Q187" s="215"/>
      <c r="R187" s="215"/>
      <c r="S187" s="215"/>
      <c r="T187" s="216"/>
      <c r="AT187" s="217" t="s">
        <v>320</v>
      </c>
      <c r="AU187" s="217" t="s">
        <v>88</v>
      </c>
      <c r="AV187" s="13" t="s">
        <v>86</v>
      </c>
      <c r="AW187" s="13" t="s">
        <v>39</v>
      </c>
      <c r="AX187" s="13" t="s">
        <v>78</v>
      </c>
      <c r="AY187" s="217" t="s">
        <v>151</v>
      </c>
    </row>
    <row r="188" spans="1:65" s="14" customFormat="1" ht="11.25">
      <c r="B188" s="218"/>
      <c r="C188" s="219"/>
      <c r="D188" s="201" t="s">
        <v>320</v>
      </c>
      <c r="E188" s="220" t="s">
        <v>32</v>
      </c>
      <c r="F188" s="221" t="s">
        <v>3976</v>
      </c>
      <c r="G188" s="219"/>
      <c r="H188" s="222">
        <v>11</v>
      </c>
      <c r="I188" s="223"/>
      <c r="J188" s="219"/>
      <c r="K188" s="219"/>
      <c r="L188" s="224"/>
      <c r="M188" s="225"/>
      <c r="N188" s="226"/>
      <c r="O188" s="226"/>
      <c r="P188" s="226"/>
      <c r="Q188" s="226"/>
      <c r="R188" s="226"/>
      <c r="S188" s="226"/>
      <c r="T188" s="227"/>
      <c r="AT188" s="228" t="s">
        <v>320</v>
      </c>
      <c r="AU188" s="228" t="s">
        <v>88</v>
      </c>
      <c r="AV188" s="14" t="s">
        <v>88</v>
      </c>
      <c r="AW188" s="14" t="s">
        <v>39</v>
      </c>
      <c r="AX188" s="14" t="s">
        <v>78</v>
      </c>
      <c r="AY188" s="228" t="s">
        <v>151</v>
      </c>
    </row>
    <row r="189" spans="1:65" s="14" customFormat="1" ht="11.25">
      <c r="B189" s="218"/>
      <c r="C189" s="219"/>
      <c r="D189" s="201" t="s">
        <v>320</v>
      </c>
      <c r="E189" s="220" t="s">
        <v>32</v>
      </c>
      <c r="F189" s="221" t="s">
        <v>3977</v>
      </c>
      <c r="G189" s="219"/>
      <c r="H189" s="222">
        <v>34</v>
      </c>
      <c r="I189" s="223"/>
      <c r="J189" s="219"/>
      <c r="K189" s="219"/>
      <c r="L189" s="224"/>
      <c r="M189" s="225"/>
      <c r="N189" s="226"/>
      <c r="O189" s="226"/>
      <c r="P189" s="226"/>
      <c r="Q189" s="226"/>
      <c r="R189" s="226"/>
      <c r="S189" s="226"/>
      <c r="T189" s="227"/>
      <c r="AT189" s="228" t="s">
        <v>320</v>
      </c>
      <c r="AU189" s="228" t="s">
        <v>88</v>
      </c>
      <c r="AV189" s="14" t="s">
        <v>88</v>
      </c>
      <c r="AW189" s="14" t="s">
        <v>39</v>
      </c>
      <c r="AX189" s="14" t="s">
        <v>78</v>
      </c>
      <c r="AY189" s="228" t="s">
        <v>151</v>
      </c>
    </row>
    <row r="190" spans="1:65" s="15" customFormat="1" ht="11.25">
      <c r="B190" s="229"/>
      <c r="C190" s="230"/>
      <c r="D190" s="201" t="s">
        <v>320</v>
      </c>
      <c r="E190" s="231" t="s">
        <v>32</v>
      </c>
      <c r="F190" s="232" t="s">
        <v>323</v>
      </c>
      <c r="G190" s="230"/>
      <c r="H190" s="233">
        <v>45</v>
      </c>
      <c r="I190" s="234"/>
      <c r="J190" s="230"/>
      <c r="K190" s="230"/>
      <c r="L190" s="235"/>
      <c r="M190" s="236"/>
      <c r="N190" s="237"/>
      <c r="O190" s="237"/>
      <c r="P190" s="237"/>
      <c r="Q190" s="237"/>
      <c r="R190" s="237"/>
      <c r="S190" s="237"/>
      <c r="T190" s="238"/>
      <c r="AT190" s="239" t="s">
        <v>320</v>
      </c>
      <c r="AU190" s="239" t="s">
        <v>88</v>
      </c>
      <c r="AV190" s="15" t="s">
        <v>159</v>
      </c>
      <c r="AW190" s="15" t="s">
        <v>39</v>
      </c>
      <c r="AX190" s="15" t="s">
        <v>86</v>
      </c>
      <c r="AY190" s="239" t="s">
        <v>151</v>
      </c>
    </row>
    <row r="191" spans="1:65" s="2" customFormat="1" ht="16.5" customHeight="1">
      <c r="A191" s="39"/>
      <c r="B191" s="40"/>
      <c r="C191" s="251" t="s">
        <v>469</v>
      </c>
      <c r="D191" s="251" t="s">
        <v>445</v>
      </c>
      <c r="E191" s="252" t="s">
        <v>3978</v>
      </c>
      <c r="F191" s="253" t="s">
        <v>3979</v>
      </c>
      <c r="G191" s="254" t="s">
        <v>213</v>
      </c>
      <c r="H191" s="255">
        <v>12.1</v>
      </c>
      <c r="I191" s="256"/>
      <c r="J191" s="257">
        <f>ROUND(I191*H191,2)</f>
        <v>0</v>
      </c>
      <c r="K191" s="253" t="s">
        <v>158</v>
      </c>
      <c r="L191" s="258"/>
      <c r="M191" s="259" t="s">
        <v>32</v>
      </c>
      <c r="N191" s="260" t="s">
        <v>49</v>
      </c>
      <c r="O191" s="69"/>
      <c r="P191" s="192">
        <f>O191*H191</f>
        <v>0</v>
      </c>
      <c r="Q191" s="192">
        <v>6.0000000000000002E-5</v>
      </c>
      <c r="R191" s="192">
        <f>Q191*H191</f>
        <v>7.2599999999999997E-4</v>
      </c>
      <c r="S191" s="192">
        <v>0</v>
      </c>
      <c r="T191" s="193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194" t="s">
        <v>539</v>
      </c>
      <c r="AT191" s="194" t="s">
        <v>445</v>
      </c>
      <c r="AU191" s="194" t="s">
        <v>88</v>
      </c>
      <c r="AY191" s="21" t="s">
        <v>151</v>
      </c>
      <c r="BE191" s="195">
        <f>IF(N191="základní",J191,0)</f>
        <v>0</v>
      </c>
      <c r="BF191" s="195">
        <f>IF(N191="snížená",J191,0)</f>
        <v>0</v>
      </c>
      <c r="BG191" s="195">
        <f>IF(N191="zákl. přenesená",J191,0)</f>
        <v>0</v>
      </c>
      <c r="BH191" s="195">
        <f>IF(N191="sníž. přenesená",J191,0)</f>
        <v>0</v>
      </c>
      <c r="BI191" s="195">
        <f>IF(N191="nulová",J191,0)</f>
        <v>0</v>
      </c>
      <c r="BJ191" s="21" t="s">
        <v>86</v>
      </c>
      <c r="BK191" s="195">
        <f>ROUND(I191*H191,2)</f>
        <v>0</v>
      </c>
      <c r="BL191" s="21" t="s">
        <v>373</v>
      </c>
      <c r="BM191" s="194" t="s">
        <v>626</v>
      </c>
    </row>
    <row r="192" spans="1:65" s="14" customFormat="1" ht="11.25">
      <c r="B192" s="218"/>
      <c r="C192" s="219"/>
      <c r="D192" s="201" t="s">
        <v>320</v>
      </c>
      <c r="E192" s="220" t="s">
        <v>32</v>
      </c>
      <c r="F192" s="221" t="s">
        <v>3980</v>
      </c>
      <c r="G192" s="219"/>
      <c r="H192" s="222">
        <v>12.1</v>
      </c>
      <c r="I192" s="223"/>
      <c r="J192" s="219"/>
      <c r="K192" s="219"/>
      <c r="L192" s="224"/>
      <c r="M192" s="225"/>
      <c r="N192" s="226"/>
      <c r="O192" s="226"/>
      <c r="P192" s="226"/>
      <c r="Q192" s="226"/>
      <c r="R192" s="226"/>
      <c r="S192" s="226"/>
      <c r="T192" s="227"/>
      <c r="AT192" s="228" t="s">
        <v>320</v>
      </c>
      <c r="AU192" s="228" t="s">
        <v>88</v>
      </c>
      <c r="AV192" s="14" t="s">
        <v>88</v>
      </c>
      <c r="AW192" s="14" t="s">
        <v>39</v>
      </c>
      <c r="AX192" s="14" t="s">
        <v>78</v>
      </c>
      <c r="AY192" s="228" t="s">
        <v>151</v>
      </c>
    </row>
    <row r="193" spans="1:65" s="15" customFormat="1" ht="11.25">
      <c r="B193" s="229"/>
      <c r="C193" s="230"/>
      <c r="D193" s="201" t="s">
        <v>320</v>
      </c>
      <c r="E193" s="231" t="s">
        <v>32</v>
      </c>
      <c r="F193" s="232" t="s">
        <v>323</v>
      </c>
      <c r="G193" s="230"/>
      <c r="H193" s="233">
        <v>12.1</v>
      </c>
      <c r="I193" s="234"/>
      <c r="J193" s="230"/>
      <c r="K193" s="230"/>
      <c r="L193" s="235"/>
      <c r="M193" s="236"/>
      <c r="N193" s="237"/>
      <c r="O193" s="237"/>
      <c r="P193" s="237"/>
      <c r="Q193" s="237"/>
      <c r="R193" s="237"/>
      <c r="S193" s="237"/>
      <c r="T193" s="238"/>
      <c r="AT193" s="239" t="s">
        <v>320</v>
      </c>
      <c r="AU193" s="239" t="s">
        <v>88</v>
      </c>
      <c r="AV193" s="15" t="s">
        <v>159</v>
      </c>
      <c r="AW193" s="15" t="s">
        <v>39</v>
      </c>
      <c r="AX193" s="15" t="s">
        <v>86</v>
      </c>
      <c r="AY193" s="239" t="s">
        <v>151</v>
      </c>
    </row>
    <row r="194" spans="1:65" s="2" customFormat="1" ht="16.5" customHeight="1">
      <c r="A194" s="39"/>
      <c r="B194" s="40"/>
      <c r="C194" s="251" t="s">
        <v>477</v>
      </c>
      <c r="D194" s="251" t="s">
        <v>445</v>
      </c>
      <c r="E194" s="252" t="s">
        <v>3981</v>
      </c>
      <c r="F194" s="253" t="s">
        <v>3982</v>
      </c>
      <c r="G194" s="254" t="s">
        <v>213</v>
      </c>
      <c r="H194" s="255">
        <v>37.4</v>
      </c>
      <c r="I194" s="256"/>
      <c r="J194" s="257">
        <f>ROUND(I194*H194,2)</f>
        <v>0</v>
      </c>
      <c r="K194" s="253" t="s">
        <v>158</v>
      </c>
      <c r="L194" s="258"/>
      <c r="M194" s="259" t="s">
        <v>32</v>
      </c>
      <c r="N194" s="260" t="s">
        <v>49</v>
      </c>
      <c r="O194" s="69"/>
      <c r="P194" s="192">
        <f>O194*H194</f>
        <v>0</v>
      </c>
      <c r="Q194" s="192">
        <v>6.9999999999999994E-5</v>
      </c>
      <c r="R194" s="192">
        <f>Q194*H194</f>
        <v>2.6179999999999997E-3</v>
      </c>
      <c r="S194" s="192">
        <v>0</v>
      </c>
      <c r="T194" s="193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194" t="s">
        <v>539</v>
      </c>
      <c r="AT194" s="194" t="s">
        <v>445</v>
      </c>
      <c r="AU194" s="194" t="s">
        <v>88</v>
      </c>
      <c r="AY194" s="21" t="s">
        <v>151</v>
      </c>
      <c r="BE194" s="195">
        <f>IF(N194="základní",J194,0)</f>
        <v>0</v>
      </c>
      <c r="BF194" s="195">
        <f>IF(N194="snížená",J194,0)</f>
        <v>0</v>
      </c>
      <c r="BG194" s="195">
        <f>IF(N194="zákl. přenesená",J194,0)</f>
        <v>0</v>
      </c>
      <c r="BH194" s="195">
        <f>IF(N194="sníž. přenesená",J194,0)</f>
        <v>0</v>
      </c>
      <c r="BI194" s="195">
        <f>IF(N194="nulová",J194,0)</f>
        <v>0</v>
      </c>
      <c r="BJ194" s="21" t="s">
        <v>86</v>
      </c>
      <c r="BK194" s="195">
        <f>ROUND(I194*H194,2)</f>
        <v>0</v>
      </c>
      <c r="BL194" s="21" t="s">
        <v>373</v>
      </c>
      <c r="BM194" s="194" t="s">
        <v>640</v>
      </c>
    </row>
    <row r="195" spans="1:65" s="14" customFormat="1" ht="11.25">
      <c r="B195" s="218"/>
      <c r="C195" s="219"/>
      <c r="D195" s="201" t="s">
        <v>320</v>
      </c>
      <c r="E195" s="220" t="s">
        <v>32</v>
      </c>
      <c r="F195" s="221" t="s">
        <v>3983</v>
      </c>
      <c r="G195" s="219"/>
      <c r="H195" s="222">
        <v>37.4</v>
      </c>
      <c r="I195" s="223"/>
      <c r="J195" s="219"/>
      <c r="K195" s="219"/>
      <c r="L195" s="224"/>
      <c r="M195" s="225"/>
      <c r="N195" s="226"/>
      <c r="O195" s="226"/>
      <c r="P195" s="226"/>
      <c r="Q195" s="226"/>
      <c r="R195" s="226"/>
      <c r="S195" s="226"/>
      <c r="T195" s="227"/>
      <c r="AT195" s="228" t="s">
        <v>320</v>
      </c>
      <c r="AU195" s="228" t="s">
        <v>88</v>
      </c>
      <c r="AV195" s="14" t="s">
        <v>88</v>
      </c>
      <c r="AW195" s="14" t="s">
        <v>39</v>
      </c>
      <c r="AX195" s="14" t="s">
        <v>78</v>
      </c>
      <c r="AY195" s="228" t="s">
        <v>151</v>
      </c>
    </row>
    <row r="196" spans="1:65" s="15" customFormat="1" ht="11.25">
      <c r="B196" s="229"/>
      <c r="C196" s="230"/>
      <c r="D196" s="201" t="s">
        <v>320</v>
      </c>
      <c r="E196" s="231" t="s">
        <v>32</v>
      </c>
      <c r="F196" s="232" t="s">
        <v>323</v>
      </c>
      <c r="G196" s="230"/>
      <c r="H196" s="233">
        <v>37.4</v>
      </c>
      <c r="I196" s="234"/>
      <c r="J196" s="230"/>
      <c r="K196" s="230"/>
      <c r="L196" s="235"/>
      <c r="M196" s="236"/>
      <c r="N196" s="237"/>
      <c r="O196" s="237"/>
      <c r="P196" s="237"/>
      <c r="Q196" s="237"/>
      <c r="R196" s="237"/>
      <c r="S196" s="237"/>
      <c r="T196" s="238"/>
      <c r="AT196" s="239" t="s">
        <v>320</v>
      </c>
      <c r="AU196" s="239" t="s">
        <v>88</v>
      </c>
      <c r="AV196" s="15" t="s">
        <v>159</v>
      </c>
      <c r="AW196" s="15" t="s">
        <v>39</v>
      </c>
      <c r="AX196" s="15" t="s">
        <v>86</v>
      </c>
      <c r="AY196" s="239" t="s">
        <v>151</v>
      </c>
    </row>
    <row r="197" spans="1:65" s="2" customFormat="1" ht="24.2" customHeight="1">
      <c r="A197" s="39"/>
      <c r="B197" s="40"/>
      <c r="C197" s="183" t="s">
        <v>483</v>
      </c>
      <c r="D197" s="183" t="s">
        <v>154</v>
      </c>
      <c r="E197" s="184" t="s">
        <v>2055</v>
      </c>
      <c r="F197" s="185" t="s">
        <v>2056</v>
      </c>
      <c r="G197" s="186" t="s">
        <v>428</v>
      </c>
      <c r="H197" s="187">
        <v>6.0000000000000001E-3</v>
      </c>
      <c r="I197" s="188"/>
      <c r="J197" s="189">
        <f>ROUND(I197*H197,2)</f>
        <v>0</v>
      </c>
      <c r="K197" s="185" t="s">
        <v>158</v>
      </c>
      <c r="L197" s="44"/>
      <c r="M197" s="190" t="s">
        <v>32</v>
      </c>
      <c r="N197" s="191" t="s">
        <v>49</v>
      </c>
      <c r="O197" s="69"/>
      <c r="P197" s="192">
        <f>O197*H197</f>
        <v>0</v>
      </c>
      <c r="Q197" s="192">
        <v>0</v>
      </c>
      <c r="R197" s="192">
        <f>Q197*H197</f>
        <v>0</v>
      </c>
      <c r="S197" s="192">
        <v>0</v>
      </c>
      <c r="T197" s="193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194" t="s">
        <v>373</v>
      </c>
      <c r="AT197" s="194" t="s">
        <v>154</v>
      </c>
      <c r="AU197" s="194" t="s">
        <v>88</v>
      </c>
      <c r="AY197" s="21" t="s">
        <v>151</v>
      </c>
      <c r="BE197" s="195">
        <f>IF(N197="základní",J197,0)</f>
        <v>0</v>
      </c>
      <c r="BF197" s="195">
        <f>IF(N197="snížená",J197,0)</f>
        <v>0</v>
      </c>
      <c r="BG197" s="195">
        <f>IF(N197="zákl. přenesená",J197,0)</f>
        <v>0</v>
      </c>
      <c r="BH197" s="195">
        <f>IF(N197="sníž. přenesená",J197,0)</f>
        <v>0</v>
      </c>
      <c r="BI197" s="195">
        <f>IF(N197="nulová",J197,0)</f>
        <v>0</v>
      </c>
      <c r="BJ197" s="21" t="s">
        <v>86</v>
      </c>
      <c r="BK197" s="195">
        <f>ROUND(I197*H197,2)</f>
        <v>0</v>
      </c>
      <c r="BL197" s="21" t="s">
        <v>373</v>
      </c>
      <c r="BM197" s="194" t="s">
        <v>3984</v>
      </c>
    </row>
    <row r="198" spans="1:65" s="2" customFormat="1" ht="11.25">
      <c r="A198" s="39"/>
      <c r="B198" s="40"/>
      <c r="C198" s="41"/>
      <c r="D198" s="196" t="s">
        <v>161</v>
      </c>
      <c r="E198" s="41"/>
      <c r="F198" s="197" t="s">
        <v>2058</v>
      </c>
      <c r="G198" s="41"/>
      <c r="H198" s="41"/>
      <c r="I198" s="198"/>
      <c r="J198" s="41"/>
      <c r="K198" s="41"/>
      <c r="L198" s="44"/>
      <c r="M198" s="199"/>
      <c r="N198" s="200"/>
      <c r="O198" s="69"/>
      <c r="P198" s="69"/>
      <c r="Q198" s="69"/>
      <c r="R198" s="69"/>
      <c r="S198" s="69"/>
      <c r="T198" s="70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21" t="s">
        <v>161</v>
      </c>
      <c r="AU198" s="21" t="s">
        <v>88</v>
      </c>
    </row>
    <row r="199" spans="1:65" s="12" customFormat="1" ht="22.9" customHeight="1">
      <c r="B199" s="167"/>
      <c r="C199" s="168"/>
      <c r="D199" s="169" t="s">
        <v>77</v>
      </c>
      <c r="E199" s="181" t="s">
        <v>2059</v>
      </c>
      <c r="F199" s="181" t="s">
        <v>2060</v>
      </c>
      <c r="G199" s="168"/>
      <c r="H199" s="168"/>
      <c r="I199" s="171"/>
      <c r="J199" s="182">
        <f>BK199</f>
        <v>0</v>
      </c>
      <c r="K199" s="168"/>
      <c r="L199" s="173"/>
      <c r="M199" s="174"/>
      <c r="N199" s="175"/>
      <c r="O199" s="175"/>
      <c r="P199" s="176">
        <f>SUM(P200:P231)</f>
        <v>0</v>
      </c>
      <c r="Q199" s="175"/>
      <c r="R199" s="176">
        <f>SUM(R200:R231)</f>
        <v>7.9707E-2</v>
      </c>
      <c r="S199" s="175"/>
      <c r="T199" s="177">
        <f>SUM(T200:T231)</f>
        <v>0</v>
      </c>
      <c r="AR199" s="178" t="s">
        <v>88</v>
      </c>
      <c r="AT199" s="179" t="s">
        <v>77</v>
      </c>
      <c r="AU199" s="179" t="s">
        <v>86</v>
      </c>
      <c r="AY199" s="178" t="s">
        <v>151</v>
      </c>
      <c r="BK199" s="180">
        <f>SUM(BK200:BK231)</f>
        <v>0</v>
      </c>
    </row>
    <row r="200" spans="1:65" s="2" customFormat="1" ht="16.5" customHeight="1">
      <c r="A200" s="39"/>
      <c r="B200" s="40"/>
      <c r="C200" s="183" t="s">
        <v>488</v>
      </c>
      <c r="D200" s="183" t="s">
        <v>154</v>
      </c>
      <c r="E200" s="184" t="s">
        <v>3985</v>
      </c>
      <c r="F200" s="185" t="s">
        <v>3986</v>
      </c>
      <c r="G200" s="186" t="s">
        <v>213</v>
      </c>
      <c r="H200" s="187">
        <v>5</v>
      </c>
      <c r="I200" s="188"/>
      <c r="J200" s="189">
        <f>ROUND(I200*H200,2)</f>
        <v>0</v>
      </c>
      <c r="K200" s="185" t="s">
        <v>158</v>
      </c>
      <c r="L200" s="44"/>
      <c r="M200" s="190" t="s">
        <v>32</v>
      </c>
      <c r="N200" s="191" t="s">
        <v>49</v>
      </c>
      <c r="O200" s="69"/>
      <c r="P200" s="192">
        <f>O200*H200</f>
        <v>0</v>
      </c>
      <c r="Q200" s="192">
        <v>1.6800000000000001E-3</v>
      </c>
      <c r="R200" s="192">
        <f>Q200*H200</f>
        <v>8.4000000000000012E-3</v>
      </c>
      <c r="S200" s="192">
        <v>0</v>
      </c>
      <c r="T200" s="193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194" t="s">
        <v>373</v>
      </c>
      <c r="AT200" s="194" t="s">
        <v>154</v>
      </c>
      <c r="AU200" s="194" t="s">
        <v>88</v>
      </c>
      <c r="AY200" s="21" t="s">
        <v>151</v>
      </c>
      <c r="BE200" s="195">
        <f>IF(N200="základní",J200,0)</f>
        <v>0</v>
      </c>
      <c r="BF200" s="195">
        <f>IF(N200="snížená",J200,0)</f>
        <v>0</v>
      </c>
      <c r="BG200" s="195">
        <f>IF(N200="zákl. přenesená",J200,0)</f>
        <v>0</v>
      </c>
      <c r="BH200" s="195">
        <f>IF(N200="sníž. přenesená",J200,0)</f>
        <v>0</v>
      </c>
      <c r="BI200" s="195">
        <f>IF(N200="nulová",J200,0)</f>
        <v>0</v>
      </c>
      <c r="BJ200" s="21" t="s">
        <v>86</v>
      </c>
      <c r="BK200" s="195">
        <f>ROUND(I200*H200,2)</f>
        <v>0</v>
      </c>
      <c r="BL200" s="21" t="s">
        <v>373</v>
      </c>
      <c r="BM200" s="194" t="s">
        <v>654</v>
      </c>
    </row>
    <row r="201" spans="1:65" s="2" customFormat="1" ht="11.25">
      <c r="A201" s="39"/>
      <c r="B201" s="40"/>
      <c r="C201" s="41"/>
      <c r="D201" s="196" t="s">
        <v>161</v>
      </c>
      <c r="E201" s="41"/>
      <c r="F201" s="197" t="s">
        <v>3987</v>
      </c>
      <c r="G201" s="41"/>
      <c r="H201" s="41"/>
      <c r="I201" s="198"/>
      <c r="J201" s="41"/>
      <c r="K201" s="41"/>
      <c r="L201" s="44"/>
      <c r="M201" s="199"/>
      <c r="N201" s="200"/>
      <c r="O201" s="69"/>
      <c r="P201" s="69"/>
      <c r="Q201" s="69"/>
      <c r="R201" s="69"/>
      <c r="S201" s="69"/>
      <c r="T201" s="70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21" t="s">
        <v>161</v>
      </c>
      <c r="AU201" s="21" t="s">
        <v>88</v>
      </c>
    </row>
    <row r="202" spans="1:65" s="2" customFormat="1" ht="16.5" customHeight="1">
      <c r="A202" s="39"/>
      <c r="B202" s="40"/>
      <c r="C202" s="183" t="s">
        <v>502</v>
      </c>
      <c r="D202" s="183" t="s">
        <v>154</v>
      </c>
      <c r="E202" s="184" t="s">
        <v>3988</v>
      </c>
      <c r="F202" s="185" t="s">
        <v>3989</v>
      </c>
      <c r="G202" s="186" t="s">
        <v>213</v>
      </c>
      <c r="H202" s="187">
        <v>4</v>
      </c>
      <c r="I202" s="188"/>
      <c r="J202" s="189">
        <f>ROUND(I202*H202,2)</f>
        <v>0</v>
      </c>
      <c r="K202" s="185" t="s">
        <v>158</v>
      </c>
      <c r="L202" s="44"/>
      <c r="M202" s="190" t="s">
        <v>32</v>
      </c>
      <c r="N202" s="191" t="s">
        <v>49</v>
      </c>
      <c r="O202" s="69"/>
      <c r="P202" s="192">
        <f>O202*H202</f>
        <v>0</v>
      </c>
      <c r="Q202" s="192">
        <v>1.91E-3</v>
      </c>
      <c r="R202" s="192">
        <f>Q202*H202</f>
        <v>7.6400000000000001E-3</v>
      </c>
      <c r="S202" s="192">
        <v>0</v>
      </c>
      <c r="T202" s="193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194" t="s">
        <v>373</v>
      </c>
      <c r="AT202" s="194" t="s">
        <v>154</v>
      </c>
      <c r="AU202" s="194" t="s">
        <v>88</v>
      </c>
      <c r="AY202" s="21" t="s">
        <v>151</v>
      </c>
      <c r="BE202" s="195">
        <f>IF(N202="základní",J202,0)</f>
        <v>0</v>
      </c>
      <c r="BF202" s="195">
        <f>IF(N202="snížená",J202,0)</f>
        <v>0</v>
      </c>
      <c r="BG202" s="195">
        <f>IF(N202="zákl. přenesená",J202,0)</f>
        <v>0</v>
      </c>
      <c r="BH202" s="195">
        <f>IF(N202="sníž. přenesená",J202,0)</f>
        <v>0</v>
      </c>
      <c r="BI202" s="195">
        <f>IF(N202="nulová",J202,0)</f>
        <v>0</v>
      </c>
      <c r="BJ202" s="21" t="s">
        <v>86</v>
      </c>
      <c r="BK202" s="195">
        <f>ROUND(I202*H202,2)</f>
        <v>0</v>
      </c>
      <c r="BL202" s="21" t="s">
        <v>373</v>
      </c>
      <c r="BM202" s="194" t="s">
        <v>667</v>
      </c>
    </row>
    <row r="203" spans="1:65" s="2" customFormat="1" ht="11.25">
      <c r="A203" s="39"/>
      <c r="B203" s="40"/>
      <c r="C203" s="41"/>
      <c r="D203" s="196" t="s">
        <v>161</v>
      </c>
      <c r="E203" s="41"/>
      <c r="F203" s="197" t="s">
        <v>3990</v>
      </c>
      <c r="G203" s="41"/>
      <c r="H203" s="41"/>
      <c r="I203" s="198"/>
      <c r="J203" s="41"/>
      <c r="K203" s="41"/>
      <c r="L203" s="44"/>
      <c r="M203" s="199"/>
      <c r="N203" s="200"/>
      <c r="O203" s="69"/>
      <c r="P203" s="69"/>
      <c r="Q203" s="69"/>
      <c r="R203" s="69"/>
      <c r="S203" s="69"/>
      <c r="T203" s="70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21" t="s">
        <v>161</v>
      </c>
      <c r="AU203" s="21" t="s">
        <v>88</v>
      </c>
    </row>
    <row r="204" spans="1:65" s="2" customFormat="1" ht="16.5" customHeight="1">
      <c r="A204" s="39"/>
      <c r="B204" s="40"/>
      <c r="C204" s="183" t="s">
        <v>510</v>
      </c>
      <c r="D204" s="183" t="s">
        <v>154</v>
      </c>
      <c r="E204" s="184" t="s">
        <v>3991</v>
      </c>
      <c r="F204" s="185" t="s">
        <v>3992</v>
      </c>
      <c r="G204" s="186" t="s">
        <v>213</v>
      </c>
      <c r="H204" s="187">
        <v>8.5500000000000007</v>
      </c>
      <c r="I204" s="188"/>
      <c r="J204" s="189">
        <f>ROUND(I204*H204,2)</f>
        <v>0</v>
      </c>
      <c r="K204" s="185" t="s">
        <v>158</v>
      </c>
      <c r="L204" s="44"/>
      <c r="M204" s="190" t="s">
        <v>32</v>
      </c>
      <c r="N204" s="191" t="s">
        <v>49</v>
      </c>
      <c r="O204" s="69"/>
      <c r="P204" s="192">
        <f>O204*H204</f>
        <v>0</v>
      </c>
      <c r="Q204" s="192">
        <v>1.42E-3</v>
      </c>
      <c r="R204" s="192">
        <f>Q204*H204</f>
        <v>1.2141000000000001E-2</v>
      </c>
      <c r="S204" s="192">
        <v>0</v>
      </c>
      <c r="T204" s="193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194" t="s">
        <v>373</v>
      </c>
      <c r="AT204" s="194" t="s">
        <v>154</v>
      </c>
      <c r="AU204" s="194" t="s">
        <v>88</v>
      </c>
      <c r="AY204" s="21" t="s">
        <v>151</v>
      </c>
      <c r="BE204" s="195">
        <f>IF(N204="základní",J204,0)</f>
        <v>0</v>
      </c>
      <c r="BF204" s="195">
        <f>IF(N204="snížená",J204,0)</f>
        <v>0</v>
      </c>
      <c r="BG204" s="195">
        <f>IF(N204="zákl. přenesená",J204,0)</f>
        <v>0</v>
      </c>
      <c r="BH204" s="195">
        <f>IF(N204="sníž. přenesená",J204,0)</f>
        <v>0</v>
      </c>
      <c r="BI204" s="195">
        <f>IF(N204="nulová",J204,0)</f>
        <v>0</v>
      </c>
      <c r="BJ204" s="21" t="s">
        <v>86</v>
      </c>
      <c r="BK204" s="195">
        <f>ROUND(I204*H204,2)</f>
        <v>0</v>
      </c>
      <c r="BL204" s="21" t="s">
        <v>373</v>
      </c>
      <c r="BM204" s="194" t="s">
        <v>683</v>
      </c>
    </row>
    <row r="205" spans="1:65" s="2" customFormat="1" ht="11.25">
      <c r="A205" s="39"/>
      <c r="B205" s="40"/>
      <c r="C205" s="41"/>
      <c r="D205" s="196" t="s">
        <v>161</v>
      </c>
      <c r="E205" s="41"/>
      <c r="F205" s="197" t="s">
        <v>3993</v>
      </c>
      <c r="G205" s="41"/>
      <c r="H205" s="41"/>
      <c r="I205" s="198"/>
      <c r="J205" s="41"/>
      <c r="K205" s="41"/>
      <c r="L205" s="44"/>
      <c r="M205" s="199"/>
      <c r="N205" s="200"/>
      <c r="O205" s="69"/>
      <c r="P205" s="69"/>
      <c r="Q205" s="69"/>
      <c r="R205" s="69"/>
      <c r="S205" s="69"/>
      <c r="T205" s="70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21" t="s">
        <v>161</v>
      </c>
      <c r="AU205" s="21" t="s">
        <v>88</v>
      </c>
    </row>
    <row r="206" spans="1:65" s="14" customFormat="1" ht="11.25">
      <c r="B206" s="218"/>
      <c r="C206" s="219"/>
      <c r="D206" s="201" t="s">
        <v>320</v>
      </c>
      <c r="E206" s="220" t="s">
        <v>32</v>
      </c>
      <c r="F206" s="221" t="s">
        <v>3994</v>
      </c>
      <c r="G206" s="219"/>
      <c r="H206" s="222">
        <v>8.5500000000000007</v>
      </c>
      <c r="I206" s="223"/>
      <c r="J206" s="219"/>
      <c r="K206" s="219"/>
      <c r="L206" s="224"/>
      <c r="M206" s="225"/>
      <c r="N206" s="226"/>
      <c r="O206" s="226"/>
      <c r="P206" s="226"/>
      <c r="Q206" s="226"/>
      <c r="R206" s="226"/>
      <c r="S206" s="226"/>
      <c r="T206" s="227"/>
      <c r="AT206" s="228" t="s">
        <v>320</v>
      </c>
      <c r="AU206" s="228" t="s">
        <v>88</v>
      </c>
      <c r="AV206" s="14" t="s">
        <v>88</v>
      </c>
      <c r="AW206" s="14" t="s">
        <v>39</v>
      </c>
      <c r="AX206" s="14" t="s">
        <v>78</v>
      </c>
      <c r="AY206" s="228" t="s">
        <v>151</v>
      </c>
    </row>
    <row r="207" spans="1:65" s="15" customFormat="1" ht="11.25">
      <c r="B207" s="229"/>
      <c r="C207" s="230"/>
      <c r="D207" s="201" t="s">
        <v>320</v>
      </c>
      <c r="E207" s="231" t="s">
        <v>32</v>
      </c>
      <c r="F207" s="232" t="s">
        <v>323</v>
      </c>
      <c r="G207" s="230"/>
      <c r="H207" s="233">
        <v>8.5500000000000007</v>
      </c>
      <c r="I207" s="234"/>
      <c r="J207" s="230"/>
      <c r="K207" s="230"/>
      <c r="L207" s="235"/>
      <c r="M207" s="236"/>
      <c r="N207" s="237"/>
      <c r="O207" s="237"/>
      <c r="P207" s="237"/>
      <c r="Q207" s="237"/>
      <c r="R207" s="237"/>
      <c r="S207" s="237"/>
      <c r="T207" s="238"/>
      <c r="AT207" s="239" t="s">
        <v>320</v>
      </c>
      <c r="AU207" s="239" t="s">
        <v>88</v>
      </c>
      <c r="AV207" s="15" t="s">
        <v>159</v>
      </c>
      <c r="AW207" s="15" t="s">
        <v>39</v>
      </c>
      <c r="AX207" s="15" t="s">
        <v>86</v>
      </c>
      <c r="AY207" s="239" t="s">
        <v>151</v>
      </c>
    </row>
    <row r="208" spans="1:65" s="2" customFormat="1" ht="16.5" customHeight="1">
      <c r="A208" s="39"/>
      <c r="B208" s="40"/>
      <c r="C208" s="183" t="s">
        <v>515</v>
      </c>
      <c r="D208" s="183" t="s">
        <v>154</v>
      </c>
      <c r="E208" s="184" t="s">
        <v>3995</v>
      </c>
      <c r="F208" s="185" t="s">
        <v>3996</v>
      </c>
      <c r="G208" s="186" t="s">
        <v>213</v>
      </c>
      <c r="H208" s="187">
        <v>9.1</v>
      </c>
      <c r="I208" s="188"/>
      <c r="J208" s="189">
        <f>ROUND(I208*H208,2)</f>
        <v>0</v>
      </c>
      <c r="K208" s="185" t="s">
        <v>158</v>
      </c>
      <c r="L208" s="44"/>
      <c r="M208" s="190" t="s">
        <v>32</v>
      </c>
      <c r="N208" s="191" t="s">
        <v>49</v>
      </c>
      <c r="O208" s="69"/>
      <c r="P208" s="192">
        <f>O208*H208</f>
        <v>0</v>
      </c>
      <c r="Q208" s="192">
        <v>1.97E-3</v>
      </c>
      <c r="R208" s="192">
        <f>Q208*H208</f>
        <v>1.7926999999999998E-2</v>
      </c>
      <c r="S208" s="192">
        <v>0</v>
      </c>
      <c r="T208" s="193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194" t="s">
        <v>373</v>
      </c>
      <c r="AT208" s="194" t="s">
        <v>154</v>
      </c>
      <c r="AU208" s="194" t="s">
        <v>88</v>
      </c>
      <c r="AY208" s="21" t="s">
        <v>151</v>
      </c>
      <c r="BE208" s="195">
        <f>IF(N208="základní",J208,0)</f>
        <v>0</v>
      </c>
      <c r="BF208" s="195">
        <f>IF(N208="snížená",J208,0)</f>
        <v>0</v>
      </c>
      <c r="BG208" s="195">
        <f>IF(N208="zákl. přenesená",J208,0)</f>
        <v>0</v>
      </c>
      <c r="BH208" s="195">
        <f>IF(N208="sníž. přenesená",J208,0)</f>
        <v>0</v>
      </c>
      <c r="BI208" s="195">
        <f>IF(N208="nulová",J208,0)</f>
        <v>0</v>
      </c>
      <c r="BJ208" s="21" t="s">
        <v>86</v>
      </c>
      <c r="BK208" s="195">
        <f>ROUND(I208*H208,2)</f>
        <v>0</v>
      </c>
      <c r="BL208" s="21" t="s">
        <v>373</v>
      </c>
      <c r="BM208" s="194" t="s">
        <v>698</v>
      </c>
    </row>
    <row r="209" spans="1:65" s="2" customFormat="1" ht="11.25">
      <c r="A209" s="39"/>
      <c r="B209" s="40"/>
      <c r="C209" s="41"/>
      <c r="D209" s="196" t="s">
        <v>161</v>
      </c>
      <c r="E209" s="41"/>
      <c r="F209" s="197" t="s">
        <v>3997</v>
      </c>
      <c r="G209" s="41"/>
      <c r="H209" s="41"/>
      <c r="I209" s="198"/>
      <c r="J209" s="41"/>
      <c r="K209" s="41"/>
      <c r="L209" s="44"/>
      <c r="M209" s="199"/>
      <c r="N209" s="200"/>
      <c r="O209" s="69"/>
      <c r="P209" s="69"/>
      <c r="Q209" s="69"/>
      <c r="R209" s="69"/>
      <c r="S209" s="69"/>
      <c r="T209" s="70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21" t="s">
        <v>161</v>
      </c>
      <c r="AU209" s="21" t="s">
        <v>88</v>
      </c>
    </row>
    <row r="210" spans="1:65" s="2" customFormat="1" ht="16.5" customHeight="1">
      <c r="A210" s="39"/>
      <c r="B210" s="40"/>
      <c r="C210" s="183" t="s">
        <v>520</v>
      </c>
      <c r="D210" s="183" t="s">
        <v>154</v>
      </c>
      <c r="E210" s="184" t="s">
        <v>3998</v>
      </c>
      <c r="F210" s="185" t="s">
        <v>3999</v>
      </c>
      <c r="G210" s="186" t="s">
        <v>213</v>
      </c>
      <c r="H210" s="187">
        <v>3.1</v>
      </c>
      <c r="I210" s="188"/>
      <c r="J210" s="189">
        <f>ROUND(I210*H210,2)</f>
        <v>0</v>
      </c>
      <c r="K210" s="185" t="s">
        <v>158</v>
      </c>
      <c r="L210" s="44"/>
      <c r="M210" s="190" t="s">
        <v>32</v>
      </c>
      <c r="N210" s="191" t="s">
        <v>49</v>
      </c>
      <c r="O210" s="69"/>
      <c r="P210" s="192">
        <f>O210*H210</f>
        <v>0</v>
      </c>
      <c r="Q210" s="192">
        <v>7.3999999999999999E-4</v>
      </c>
      <c r="R210" s="192">
        <f>Q210*H210</f>
        <v>2.294E-3</v>
      </c>
      <c r="S210" s="192">
        <v>0</v>
      </c>
      <c r="T210" s="193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194" t="s">
        <v>373</v>
      </c>
      <c r="AT210" s="194" t="s">
        <v>154</v>
      </c>
      <c r="AU210" s="194" t="s">
        <v>88</v>
      </c>
      <c r="AY210" s="21" t="s">
        <v>151</v>
      </c>
      <c r="BE210" s="195">
        <f>IF(N210="základní",J210,0)</f>
        <v>0</v>
      </c>
      <c r="BF210" s="195">
        <f>IF(N210="snížená",J210,0)</f>
        <v>0</v>
      </c>
      <c r="BG210" s="195">
        <f>IF(N210="zákl. přenesená",J210,0)</f>
        <v>0</v>
      </c>
      <c r="BH210" s="195">
        <f>IF(N210="sníž. přenesená",J210,0)</f>
        <v>0</v>
      </c>
      <c r="BI210" s="195">
        <f>IF(N210="nulová",J210,0)</f>
        <v>0</v>
      </c>
      <c r="BJ210" s="21" t="s">
        <v>86</v>
      </c>
      <c r="BK210" s="195">
        <f>ROUND(I210*H210,2)</f>
        <v>0</v>
      </c>
      <c r="BL210" s="21" t="s">
        <v>373</v>
      </c>
      <c r="BM210" s="194" t="s">
        <v>714</v>
      </c>
    </row>
    <row r="211" spans="1:65" s="2" customFormat="1" ht="11.25">
      <c r="A211" s="39"/>
      <c r="B211" s="40"/>
      <c r="C211" s="41"/>
      <c r="D211" s="196" t="s">
        <v>161</v>
      </c>
      <c r="E211" s="41"/>
      <c r="F211" s="197" t="s">
        <v>4000</v>
      </c>
      <c r="G211" s="41"/>
      <c r="H211" s="41"/>
      <c r="I211" s="198"/>
      <c r="J211" s="41"/>
      <c r="K211" s="41"/>
      <c r="L211" s="44"/>
      <c r="M211" s="199"/>
      <c r="N211" s="200"/>
      <c r="O211" s="69"/>
      <c r="P211" s="69"/>
      <c r="Q211" s="69"/>
      <c r="R211" s="69"/>
      <c r="S211" s="69"/>
      <c r="T211" s="70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21" t="s">
        <v>161</v>
      </c>
      <c r="AU211" s="21" t="s">
        <v>88</v>
      </c>
    </row>
    <row r="212" spans="1:65" s="2" customFormat="1" ht="16.5" customHeight="1">
      <c r="A212" s="39"/>
      <c r="B212" s="40"/>
      <c r="C212" s="183" t="s">
        <v>525</v>
      </c>
      <c r="D212" s="183" t="s">
        <v>154</v>
      </c>
      <c r="E212" s="184" t="s">
        <v>4001</v>
      </c>
      <c r="F212" s="185" t="s">
        <v>4002</v>
      </c>
      <c r="G212" s="186" t="s">
        <v>213</v>
      </c>
      <c r="H212" s="187">
        <v>15</v>
      </c>
      <c r="I212" s="188"/>
      <c r="J212" s="189">
        <f>ROUND(I212*H212,2)</f>
        <v>0</v>
      </c>
      <c r="K212" s="185" t="s">
        <v>158</v>
      </c>
      <c r="L212" s="44"/>
      <c r="M212" s="190" t="s">
        <v>32</v>
      </c>
      <c r="N212" s="191" t="s">
        <v>49</v>
      </c>
      <c r="O212" s="69"/>
      <c r="P212" s="192">
        <f>O212*H212</f>
        <v>0</v>
      </c>
      <c r="Q212" s="192">
        <v>1.57E-3</v>
      </c>
      <c r="R212" s="192">
        <f>Q212*H212</f>
        <v>2.3550000000000001E-2</v>
      </c>
      <c r="S212" s="192">
        <v>0</v>
      </c>
      <c r="T212" s="193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194" t="s">
        <v>373</v>
      </c>
      <c r="AT212" s="194" t="s">
        <v>154</v>
      </c>
      <c r="AU212" s="194" t="s">
        <v>88</v>
      </c>
      <c r="AY212" s="21" t="s">
        <v>151</v>
      </c>
      <c r="BE212" s="195">
        <f>IF(N212="základní",J212,0)</f>
        <v>0</v>
      </c>
      <c r="BF212" s="195">
        <f>IF(N212="snížená",J212,0)</f>
        <v>0</v>
      </c>
      <c r="BG212" s="195">
        <f>IF(N212="zákl. přenesená",J212,0)</f>
        <v>0</v>
      </c>
      <c r="BH212" s="195">
        <f>IF(N212="sníž. přenesená",J212,0)</f>
        <v>0</v>
      </c>
      <c r="BI212" s="195">
        <f>IF(N212="nulová",J212,0)</f>
        <v>0</v>
      </c>
      <c r="BJ212" s="21" t="s">
        <v>86</v>
      </c>
      <c r="BK212" s="195">
        <f>ROUND(I212*H212,2)</f>
        <v>0</v>
      </c>
      <c r="BL212" s="21" t="s">
        <v>373</v>
      </c>
      <c r="BM212" s="194" t="s">
        <v>729</v>
      </c>
    </row>
    <row r="213" spans="1:65" s="2" customFormat="1" ht="11.25">
      <c r="A213" s="39"/>
      <c r="B213" s="40"/>
      <c r="C213" s="41"/>
      <c r="D213" s="196" t="s">
        <v>161</v>
      </c>
      <c r="E213" s="41"/>
      <c r="F213" s="197" t="s">
        <v>4003</v>
      </c>
      <c r="G213" s="41"/>
      <c r="H213" s="41"/>
      <c r="I213" s="198"/>
      <c r="J213" s="41"/>
      <c r="K213" s="41"/>
      <c r="L213" s="44"/>
      <c r="M213" s="199"/>
      <c r="N213" s="200"/>
      <c r="O213" s="69"/>
      <c r="P213" s="69"/>
      <c r="Q213" s="69"/>
      <c r="R213" s="69"/>
      <c r="S213" s="69"/>
      <c r="T213" s="70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21" t="s">
        <v>161</v>
      </c>
      <c r="AU213" s="21" t="s">
        <v>88</v>
      </c>
    </row>
    <row r="214" spans="1:65" s="14" customFormat="1" ht="11.25">
      <c r="B214" s="218"/>
      <c r="C214" s="219"/>
      <c r="D214" s="201" t="s">
        <v>320</v>
      </c>
      <c r="E214" s="220" t="s">
        <v>32</v>
      </c>
      <c r="F214" s="221" t="s">
        <v>4004</v>
      </c>
      <c r="G214" s="219"/>
      <c r="H214" s="222">
        <v>15</v>
      </c>
      <c r="I214" s="223"/>
      <c r="J214" s="219"/>
      <c r="K214" s="219"/>
      <c r="L214" s="224"/>
      <c r="M214" s="225"/>
      <c r="N214" s="226"/>
      <c r="O214" s="226"/>
      <c r="P214" s="226"/>
      <c r="Q214" s="226"/>
      <c r="R214" s="226"/>
      <c r="S214" s="226"/>
      <c r="T214" s="227"/>
      <c r="AT214" s="228" t="s">
        <v>320</v>
      </c>
      <c r="AU214" s="228" t="s">
        <v>88</v>
      </c>
      <c r="AV214" s="14" t="s">
        <v>88</v>
      </c>
      <c r="AW214" s="14" t="s">
        <v>39</v>
      </c>
      <c r="AX214" s="14" t="s">
        <v>78</v>
      </c>
      <c r="AY214" s="228" t="s">
        <v>151</v>
      </c>
    </row>
    <row r="215" spans="1:65" s="15" customFormat="1" ht="11.25">
      <c r="B215" s="229"/>
      <c r="C215" s="230"/>
      <c r="D215" s="201" t="s">
        <v>320</v>
      </c>
      <c r="E215" s="231" t="s">
        <v>32</v>
      </c>
      <c r="F215" s="232" t="s">
        <v>323</v>
      </c>
      <c r="G215" s="230"/>
      <c r="H215" s="233">
        <v>15</v>
      </c>
      <c r="I215" s="234"/>
      <c r="J215" s="230"/>
      <c r="K215" s="230"/>
      <c r="L215" s="235"/>
      <c r="M215" s="236"/>
      <c r="N215" s="237"/>
      <c r="O215" s="237"/>
      <c r="P215" s="237"/>
      <c r="Q215" s="237"/>
      <c r="R215" s="237"/>
      <c r="S215" s="237"/>
      <c r="T215" s="238"/>
      <c r="AT215" s="239" t="s">
        <v>320</v>
      </c>
      <c r="AU215" s="239" t="s">
        <v>88</v>
      </c>
      <c r="AV215" s="15" t="s">
        <v>159</v>
      </c>
      <c r="AW215" s="15" t="s">
        <v>39</v>
      </c>
      <c r="AX215" s="15" t="s">
        <v>86</v>
      </c>
      <c r="AY215" s="239" t="s">
        <v>151</v>
      </c>
    </row>
    <row r="216" spans="1:65" s="2" customFormat="1" ht="16.5" customHeight="1">
      <c r="A216" s="39"/>
      <c r="B216" s="40"/>
      <c r="C216" s="183" t="s">
        <v>530</v>
      </c>
      <c r="D216" s="183" t="s">
        <v>154</v>
      </c>
      <c r="E216" s="184" t="s">
        <v>4005</v>
      </c>
      <c r="F216" s="185" t="s">
        <v>4006</v>
      </c>
      <c r="G216" s="186" t="s">
        <v>213</v>
      </c>
      <c r="H216" s="187">
        <v>16.5</v>
      </c>
      <c r="I216" s="188"/>
      <c r="J216" s="189">
        <f>ROUND(I216*H216,2)</f>
        <v>0</v>
      </c>
      <c r="K216" s="185" t="s">
        <v>158</v>
      </c>
      <c r="L216" s="44"/>
      <c r="M216" s="190" t="s">
        <v>32</v>
      </c>
      <c r="N216" s="191" t="s">
        <v>49</v>
      </c>
      <c r="O216" s="69"/>
      <c r="P216" s="192">
        <f>O216*H216</f>
        <v>0</v>
      </c>
      <c r="Q216" s="192">
        <v>4.6999999999999999E-4</v>
      </c>
      <c r="R216" s="192">
        <f>Q216*H216</f>
        <v>7.7549999999999997E-3</v>
      </c>
      <c r="S216" s="192">
        <v>0</v>
      </c>
      <c r="T216" s="193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194" t="s">
        <v>373</v>
      </c>
      <c r="AT216" s="194" t="s">
        <v>154</v>
      </c>
      <c r="AU216" s="194" t="s">
        <v>88</v>
      </c>
      <c r="AY216" s="21" t="s">
        <v>151</v>
      </c>
      <c r="BE216" s="195">
        <f>IF(N216="základní",J216,0)</f>
        <v>0</v>
      </c>
      <c r="BF216" s="195">
        <f>IF(N216="snížená",J216,0)</f>
        <v>0</v>
      </c>
      <c r="BG216" s="195">
        <f>IF(N216="zákl. přenesená",J216,0)</f>
        <v>0</v>
      </c>
      <c r="BH216" s="195">
        <f>IF(N216="sníž. přenesená",J216,0)</f>
        <v>0</v>
      </c>
      <c r="BI216" s="195">
        <f>IF(N216="nulová",J216,0)</f>
        <v>0</v>
      </c>
      <c r="BJ216" s="21" t="s">
        <v>86</v>
      </c>
      <c r="BK216" s="195">
        <f>ROUND(I216*H216,2)</f>
        <v>0</v>
      </c>
      <c r="BL216" s="21" t="s">
        <v>373</v>
      </c>
      <c r="BM216" s="194" t="s">
        <v>742</v>
      </c>
    </row>
    <row r="217" spans="1:65" s="2" customFormat="1" ht="11.25">
      <c r="A217" s="39"/>
      <c r="B217" s="40"/>
      <c r="C217" s="41"/>
      <c r="D217" s="196" t="s">
        <v>161</v>
      </c>
      <c r="E217" s="41"/>
      <c r="F217" s="197" t="s">
        <v>4007</v>
      </c>
      <c r="G217" s="41"/>
      <c r="H217" s="41"/>
      <c r="I217" s="198"/>
      <c r="J217" s="41"/>
      <c r="K217" s="41"/>
      <c r="L217" s="44"/>
      <c r="M217" s="199"/>
      <c r="N217" s="200"/>
      <c r="O217" s="69"/>
      <c r="P217" s="69"/>
      <c r="Q217" s="69"/>
      <c r="R217" s="69"/>
      <c r="S217" s="69"/>
      <c r="T217" s="70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21" t="s">
        <v>161</v>
      </c>
      <c r="AU217" s="21" t="s">
        <v>88</v>
      </c>
    </row>
    <row r="218" spans="1:65" s="14" customFormat="1" ht="11.25">
      <c r="B218" s="218"/>
      <c r="C218" s="219"/>
      <c r="D218" s="201" t="s">
        <v>320</v>
      </c>
      <c r="E218" s="220" t="s">
        <v>32</v>
      </c>
      <c r="F218" s="221" t="s">
        <v>4008</v>
      </c>
      <c r="G218" s="219"/>
      <c r="H218" s="222">
        <v>16.5</v>
      </c>
      <c r="I218" s="223"/>
      <c r="J218" s="219"/>
      <c r="K218" s="219"/>
      <c r="L218" s="224"/>
      <c r="M218" s="225"/>
      <c r="N218" s="226"/>
      <c r="O218" s="226"/>
      <c r="P218" s="226"/>
      <c r="Q218" s="226"/>
      <c r="R218" s="226"/>
      <c r="S218" s="226"/>
      <c r="T218" s="227"/>
      <c r="AT218" s="228" t="s">
        <v>320</v>
      </c>
      <c r="AU218" s="228" t="s">
        <v>88</v>
      </c>
      <c r="AV218" s="14" t="s">
        <v>88</v>
      </c>
      <c r="AW218" s="14" t="s">
        <v>39</v>
      </c>
      <c r="AX218" s="14" t="s">
        <v>78</v>
      </c>
      <c r="AY218" s="228" t="s">
        <v>151</v>
      </c>
    </row>
    <row r="219" spans="1:65" s="15" customFormat="1" ht="11.25">
      <c r="B219" s="229"/>
      <c r="C219" s="230"/>
      <c r="D219" s="201" t="s">
        <v>320</v>
      </c>
      <c r="E219" s="231" t="s">
        <v>32</v>
      </c>
      <c r="F219" s="232" t="s">
        <v>323</v>
      </c>
      <c r="G219" s="230"/>
      <c r="H219" s="233">
        <v>16.5</v>
      </c>
      <c r="I219" s="234"/>
      <c r="J219" s="230"/>
      <c r="K219" s="230"/>
      <c r="L219" s="235"/>
      <c r="M219" s="236"/>
      <c r="N219" s="237"/>
      <c r="O219" s="237"/>
      <c r="P219" s="237"/>
      <c r="Q219" s="237"/>
      <c r="R219" s="237"/>
      <c r="S219" s="237"/>
      <c r="T219" s="238"/>
      <c r="AT219" s="239" t="s">
        <v>320</v>
      </c>
      <c r="AU219" s="239" t="s">
        <v>88</v>
      </c>
      <c r="AV219" s="15" t="s">
        <v>159</v>
      </c>
      <c r="AW219" s="15" t="s">
        <v>39</v>
      </c>
      <c r="AX219" s="15" t="s">
        <v>86</v>
      </c>
      <c r="AY219" s="239" t="s">
        <v>151</v>
      </c>
    </row>
    <row r="220" spans="1:65" s="2" customFormat="1" ht="16.5" customHeight="1">
      <c r="A220" s="39"/>
      <c r="B220" s="40"/>
      <c r="C220" s="183" t="s">
        <v>539</v>
      </c>
      <c r="D220" s="183" t="s">
        <v>154</v>
      </c>
      <c r="E220" s="184" t="s">
        <v>2074</v>
      </c>
      <c r="F220" s="185" t="s">
        <v>2075</v>
      </c>
      <c r="G220" s="186" t="s">
        <v>213</v>
      </c>
      <c r="H220" s="187">
        <v>61.25</v>
      </c>
      <c r="I220" s="188"/>
      <c r="J220" s="189">
        <f>ROUND(I220*H220,2)</f>
        <v>0</v>
      </c>
      <c r="K220" s="185" t="s">
        <v>158</v>
      </c>
      <c r="L220" s="44"/>
      <c r="M220" s="190" t="s">
        <v>32</v>
      </c>
      <c r="N220" s="191" t="s">
        <v>49</v>
      </c>
      <c r="O220" s="69"/>
      <c r="P220" s="192">
        <f>O220*H220</f>
        <v>0</v>
      </c>
      <c r="Q220" s="192">
        <v>0</v>
      </c>
      <c r="R220" s="192">
        <f>Q220*H220</f>
        <v>0</v>
      </c>
      <c r="S220" s="192">
        <v>0</v>
      </c>
      <c r="T220" s="193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194" t="s">
        <v>373</v>
      </c>
      <c r="AT220" s="194" t="s">
        <v>154</v>
      </c>
      <c r="AU220" s="194" t="s">
        <v>88</v>
      </c>
      <c r="AY220" s="21" t="s">
        <v>151</v>
      </c>
      <c r="BE220" s="195">
        <f>IF(N220="základní",J220,0)</f>
        <v>0</v>
      </c>
      <c r="BF220" s="195">
        <f>IF(N220="snížená",J220,0)</f>
        <v>0</v>
      </c>
      <c r="BG220" s="195">
        <f>IF(N220="zákl. přenesená",J220,0)</f>
        <v>0</v>
      </c>
      <c r="BH220" s="195">
        <f>IF(N220="sníž. přenesená",J220,0)</f>
        <v>0</v>
      </c>
      <c r="BI220" s="195">
        <f>IF(N220="nulová",J220,0)</f>
        <v>0</v>
      </c>
      <c r="BJ220" s="21" t="s">
        <v>86</v>
      </c>
      <c r="BK220" s="195">
        <f>ROUND(I220*H220,2)</f>
        <v>0</v>
      </c>
      <c r="BL220" s="21" t="s">
        <v>373</v>
      </c>
      <c r="BM220" s="194" t="s">
        <v>757</v>
      </c>
    </row>
    <row r="221" spans="1:65" s="2" customFormat="1" ht="11.25">
      <c r="A221" s="39"/>
      <c r="B221" s="40"/>
      <c r="C221" s="41"/>
      <c r="D221" s="196" t="s">
        <v>161</v>
      </c>
      <c r="E221" s="41"/>
      <c r="F221" s="197" t="s">
        <v>2077</v>
      </c>
      <c r="G221" s="41"/>
      <c r="H221" s="41"/>
      <c r="I221" s="198"/>
      <c r="J221" s="41"/>
      <c r="K221" s="41"/>
      <c r="L221" s="44"/>
      <c r="M221" s="199"/>
      <c r="N221" s="200"/>
      <c r="O221" s="69"/>
      <c r="P221" s="69"/>
      <c r="Q221" s="69"/>
      <c r="R221" s="69"/>
      <c r="S221" s="69"/>
      <c r="T221" s="70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21" t="s">
        <v>161</v>
      </c>
      <c r="AU221" s="21" t="s">
        <v>88</v>
      </c>
    </row>
    <row r="222" spans="1:65" s="14" customFormat="1" ht="11.25">
      <c r="B222" s="218"/>
      <c r="C222" s="219"/>
      <c r="D222" s="201" t="s">
        <v>320</v>
      </c>
      <c r="E222" s="220" t="s">
        <v>32</v>
      </c>
      <c r="F222" s="221" t="s">
        <v>4009</v>
      </c>
      <c r="G222" s="219"/>
      <c r="H222" s="222">
        <v>61.25</v>
      </c>
      <c r="I222" s="223"/>
      <c r="J222" s="219"/>
      <c r="K222" s="219"/>
      <c r="L222" s="224"/>
      <c r="M222" s="225"/>
      <c r="N222" s="226"/>
      <c r="O222" s="226"/>
      <c r="P222" s="226"/>
      <c r="Q222" s="226"/>
      <c r="R222" s="226"/>
      <c r="S222" s="226"/>
      <c r="T222" s="227"/>
      <c r="AT222" s="228" t="s">
        <v>320</v>
      </c>
      <c r="AU222" s="228" t="s">
        <v>88</v>
      </c>
      <c r="AV222" s="14" t="s">
        <v>88</v>
      </c>
      <c r="AW222" s="14" t="s">
        <v>39</v>
      </c>
      <c r="AX222" s="14" t="s">
        <v>78</v>
      </c>
      <c r="AY222" s="228" t="s">
        <v>151</v>
      </c>
    </row>
    <row r="223" spans="1:65" s="15" customFormat="1" ht="11.25">
      <c r="B223" s="229"/>
      <c r="C223" s="230"/>
      <c r="D223" s="201" t="s">
        <v>320</v>
      </c>
      <c r="E223" s="231" t="s">
        <v>32</v>
      </c>
      <c r="F223" s="232" t="s">
        <v>323</v>
      </c>
      <c r="G223" s="230"/>
      <c r="H223" s="233">
        <v>61.25</v>
      </c>
      <c r="I223" s="234"/>
      <c r="J223" s="230"/>
      <c r="K223" s="230"/>
      <c r="L223" s="235"/>
      <c r="M223" s="236"/>
      <c r="N223" s="237"/>
      <c r="O223" s="237"/>
      <c r="P223" s="237"/>
      <c r="Q223" s="237"/>
      <c r="R223" s="237"/>
      <c r="S223" s="237"/>
      <c r="T223" s="238"/>
      <c r="AT223" s="239" t="s">
        <v>320</v>
      </c>
      <c r="AU223" s="239" t="s">
        <v>88</v>
      </c>
      <c r="AV223" s="15" t="s">
        <v>159</v>
      </c>
      <c r="AW223" s="15" t="s">
        <v>39</v>
      </c>
      <c r="AX223" s="15" t="s">
        <v>86</v>
      </c>
      <c r="AY223" s="239" t="s">
        <v>151</v>
      </c>
    </row>
    <row r="224" spans="1:65" s="2" customFormat="1" ht="16.5" customHeight="1">
      <c r="A224" s="39"/>
      <c r="B224" s="40"/>
      <c r="C224" s="183" t="s">
        <v>546</v>
      </c>
      <c r="D224" s="183" t="s">
        <v>154</v>
      </c>
      <c r="E224" s="184" t="s">
        <v>4010</v>
      </c>
      <c r="F224" s="185" t="s">
        <v>4011</v>
      </c>
      <c r="G224" s="186" t="s">
        <v>3101</v>
      </c>
      <c r="H224" s="187">
        <v>2</v>
      </c>
      <c r="I224" s="188"/>
      <c r="J224" s="189">
        <f t="shared" ref="J224:J230" si="0">ROUND(I224*H224,2)</f>
        <v>0</v>
      </c>
      <c r="K224" s="185" t="s">
        <v>32</v>
      </c>
      <c r="L224" s="44"/>
      <c r="M224" s="190" t="s">
        <v>32</v>
      </c>
      <c r="N224" s="191" t="s">
        <v>49</v>
      </c>
      <c r="O224" s="69"/>
      <c r="P224" s="192">
        <f t="shared" ref="P224:P230" si="1">O224*H224</f>
        <v>0</v>
      </c>
      <c r="Q224" s="192">
        <v>0</v>
      </c>
      <c r="R224" s="192">
        <f t="shared" ref="R224:R230" si="2">Q224*H224</f>
        <v>0</v>
      </c>
      <c r="S224" s="192">
        <v>0</v>
      </c>
      <c r="T224" s="193">
        <f t="shared" ref="T224:T230" si="3"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194" t="s">
        <v>373</v>
      </c>
      <c r="AT224" s="194" t="s">
        <v>154</v>
      </c>
      <c r="AU224" s="194" t="s">
        <v>88</v>
      </c>
      <c r="AY224" s="21" t="s">
        <v>151</v>
      </c>
      <c r="BE224" s="195">
        <f t="shared" ref="BE224:BE230" si="4">IF(N224="základní",J224,0)</f>
        <v>0</v>
      </c>
      <c r="BF224" s="195">
        <f t="shared" ref="BF224:BF230" si="5">IF(N224="snížená",J224,0)</f>
        <v>0</v>
      </c>
      <c r="BG224" s="195">
        <f t="shared" ref="BG224:BG230" si="6">IF(N224="zákl. přenesená",J224,0)</f>
        <v>0</v>
      </c>
      <c r="BH224" s="195">
        <f t="shared" ref="BH224:BH230" si="7">IF(N224="sníž. přenesená",J224,0)</f>
        <v>0</v>
      </c>
      <c r="BI224" s="195">
        <f t="shared" ref="BI224:BI230" si="8">IF(N224="nulová",J224,0)</f>
        <v>0</v>
      </c>
      <c r="BJ224" s="21" t="s">
        <v>86</v>
      </c>
      <c r="BK224" s="195">
        <f t="shared" ref="BK224:BK230" si="9">ROUND(I224*H224,2)</f>
        <v>0</v>
      </c>
      <c r="BL224" s="21" t="s">
        <v>373</v>
      </c>
      <c r="BM224" s="194" t="s">
        <v>770</v>
      </c>
    </row>
    <row r="225" spans="1:65" s="2" customFormat="1" ht="16.5" customHeight="1">
      <c r="A225" s="39"/>
      <c r="B225" s="40"/>
      <c r="C225" s="183" t="s">
        <v>553</v>
      </c>
      <c r="D225" s="183" t="s">
        <v>154</v>
      </c>
      <c r="E225" s="184" t="s">
        <v>4012</v>
      </c>
      <c r="F225" s="185" t="s">
        <v>4013</v>
      </c>
      <c r="G225" s="186" t="s">
        <v>3101</v>
      </c>
      <c r="H225" s="187">
        <v>1</v>
      </c>
      <c r="I225" s="188"/>
      <c r="J225" s="189">
        <f t="shared" si="0"/>
        <v>0</v>
      </c>
      <c r="K225" s="185" t="s">
        <v>32</v>
      </c>
      <c r="L225" s="44"/>
      <c r="M225" s="190" t="s">
        <v>32</v>
      </c>
      <c r="N225" s="191" t="s">
        <v>49</v>
      </c>
      <c r="O225" s="69"/>
      <c r="P225" s="192">
        <f t="shared" si="1"/>
        <v>0</v>
      </c>
      <c r="Q225" s="192">
        <v>0</v>
      </c>
      <c r="R225" s="192">
        <f t="shared" si="2"/>
        <v>0</v>
      </c>
      <c r="S225" s="192">
        <v>0</v>
      </c>
      <c r="T225" s="193">
        <f t="shared" si="3"/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194" t="s">
        <v>373</v>
      </c>
      <c r="AT225" s="194" t="s">
        <v>154</v>
      </c>
      <c r="AU225" s="194" t="s">
        <v>88</v>
      </c>
      <c r="AY225" s="21" t="s">
        <v>151</v>
      </c>
      <c r="BE225" s="195">
        <f t="shared" si="4"/>
        <v>0</v>
      </c>
      <c r="BF225" s="195">
        <f t="shared" si="5"/>
        <v>0</v>
      </c>
      <c r="BG225" s="195">
        <f t="shared" si="6"/>
        <v>0</v>
      </c>
      <c r="BH225" s="195">
        <f t="shared" si="7"/>
        <v>0</v>
      </c>
      <c r="BI225" s="195">
        <f t="shared" si="8"/>
        <v>0</v>
      </c>
      <c r="BJ225" s="21" t="s">
        <v>86</v>
      </c>
      <c r="BK225" s="195">
        <f t="shared" si="9"/>
        <v>0</v>
      </c>
      <c r="BL225" s="21" t="s">
        <v>373</v>
      </c>
      <c r="BM225" s="194" t="s">
        <v>795</v>
      </c>
    </row>
    <row r="226" spans="1:65" s="2" customFormat="1" ht="16.5" customHeight="1">
      <c r="A226" s="39"/>
      <c r="B226" s="40"/>
      <c r="C226" s="183" t="s">
        <v>558</v>
      </c>
      <c r="D226" s="183" t="s">
        <v>154</v>
      </c>
      <c r="E226" s="184" t="s">
        <v>4014</v>
      </c>
      <c r="F226" s="185" t="s">
        <v>4015</v>
      </c>
      <c r="G226" s="186" t="s">
        <v>3101</v>
      </c>
      <c r="H226" s="187">
        <v>2</v>
      </c>
      <c r="I226" s="188"/>
      <c r="J226" s="189">
        <f t="shared" si="0"/>
        <v>0</v>
      </c>
      <c r="K226" s="185" t="s">
        <v>32</v>
      </c>
      <c r="L226" s="44"/>
      <c r="M226" s="190" t="s">
        <v>32</v>
      </c>
      <c r="N226" s="191" t="s">
        <v>49</v>
      </c>
      <c r="O226" s="69"/>
      <c r="P226" s="192">
        <f t="shared" si="1"/>
        <v>0</v>
      </c>
      <c r="Q226" s="192">
        <v>0</v>
      </c>
      <c r="R226" s="192">
        <f t="shared" si="2"/>
        <v>0</v>
      </c>
      <c r="S226" s="192">
        <v>0</v>
      </c>
      <c r="T226" s="193">
        <f t="shared" si="3"/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194" t="s">
        <v>373</v>
      </c>
      <c r="AT226" s="194" t="s">
        <v>154</v>
      </c>
      <c r="AU226" s="194" t="s">
        <v>88</v>
      </c>
      <c r="AY226" s="21" t="s">
        <v>151</v>
      </c>
      <c r="BE226" s="195">
        <f t="shared" si="4"/>
        <v>0</v>
      </c>
      <c r="BF226" s="195">
        <f t="shared" si="5"/>
        <v>0</v>
      </c>
      <c r="BG226" s="195">
        <f t="shared" si="6"/>
        <v>0</v>
      </c>
      <c r="BH226" s="195">
        <f t="shared" si="7"/>
        <v>0</v>
      </c>
      <c r="BI226" s="195">
        <f t="shared" si="8"/>
        <v>0</v>
      </c>
      <c r="BJ226" s="21" t="s">
        <v>86</v>
      </c>
      <c r="BK226" s="195">
        <f t="shared" si="9"/>
        <v>0</v>
      </c>
      <c r="BL226" s="21" t="s">
        <v>373</v>
      </c>
      <c r="BM226" s="194" t="s">
        <v>807</v>
      </c>
    </row>
    <row r="227" spans="1:65" s="2" customFormat="1" ht="16.5" customHeight="1">
      <c r="A227" s="39"/>
      <c r="B227" s="40"/>
      <c r="C227" s="183" t="s">
        <v>563</v>
      </c>
      <c r="D227" s="183" t="s">
        <v>154</v>
      </c>
      <c r="E227" s="184" t="s">
        <v>4016</v>
      </c>
      <c r="F227" s="185" t="s">
        <v>4017</v>
      </c>
      <c r="G227" s="186" t="s">
        <v>3101</v>
      </c>
      <c r="H227" s="187">
        <v>1</v>
      </c>
      <c r="I227" s="188"/>
      <c r="J227" s="189">
        <f t="shared" si="0"/>
        <v>0</v>
      </c>
      <c r="K227" s="185" t="s">
        <v>32</v>
      </c>
      <c r="L227" s="44"/>
      <c r="M227" s="190" t="s">
        <v>32</v>
      </c>
      <c r="N227" s="191" t="s">
        <v>49</v>
      </c>
      <c r="O227" s="69"/>
      <c r="P227" s="192">
        <f t="shared" si="1"/>
        <v>0</v>
      </c>
      <c r="Q227" s="192">
        <v>0</v>
      </c>
      <c r="R227" s="192">
        <f t="shared" si="2"/>
        <v>0</v>
      </c>
      <c r="S227" s="192">
        <v>0</v>
      </c>
      <c r="T227" s="193">
        <f t="shared" si="3"/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194" t="s">
        <v>373</v>
      </c>
      <c r="AT227" s="194" t="s">
        <v>154</v>
      </c>
      <c r="AU227" s="194" t="s">
        <v>88</v>
      </c>
      <c r="AY227" s="21" t="s">
        <v>151</v>
      </c>
      <c r="BE227" s="195">
        <f t="shared" si="4"/>
        <v>0</v>
      </c>
      <c r="BF227" s="195">
        <f t="shared" si="5"/>
        <v>0</v>
      </c>
      <c r="BG227" s="195">
        <f t="shared" si="6"/>
        <v>0</v>
      </c>
      <c r="BH227" s="195">
        <f t="shared" si="7"/>
        <v>0</v>
      </c>
      <c r="BI227" s="195">
        <f t="shared" si="8"/>
        <v>0</v>
      </c>
      <c r="BJ227" s="21" t="s">
        <v>86</v>
      </c>
      <c r="BK227" s="195">
        <f t="shared" si="9"/>
        <v>0</v>
      </c>
      <c r="BL227" s="21" t="s">
        <v>373</v>
      </c>
      <c r="BM227" s="194" t="s">
        <v>819</v>
      </c>
    </row>
    <row r="228" spans="1:65" s="2" customFormat="1" ht="16.5" customHeight="1">
      <c r="A228" s="39"/>
      <c r="B228" s="40"/>
      <c r="C228" s="183" t="s">
        <v>570</v>
      </c>
      <c r="D228" s="183" t="s">
        <v>154</v>
      </c>
      <c r="E228" s="184" t="s">
        <v>4018</v>
      </c>
      <c r="F228" s="185" t="s">
        <v>4019</v>
      </c>
      <c r="G228" s="186" t="s">
        <v>3101</v>
      </c>
      <c r="H228" s="187">
        <v>1</v>
      </c>
      <c r="I228" s="188"/>
      <c r="J228" s="189">
        <f t="shared" si="0"/>
        <v>0</v>
      </c>
      <c r="K228" s="185" t="s">
        <v>32</v>
      </c>
      <c r="L228" s="44"/>
      <c r="M228" s="190" t="s">
        <v>32</v>
      </c>
      <c r="N228" s="191" t="s">
        <v>49</v>
      </c>
      <c r="O228" s="69"/>
      <c r="P228" s="192">
        <f t="shared" si="1"/>
        <v>0</v>
      </c>
      <c r="Q228" s="192">
        <v>0</v>
      </c>
      <c r="R228" s="192">
        <f t="shared" si="2"/>
        <v>0</v>
      </c>
      <c r="S228" s="192">
        <v>0</v>
      </c>
      <c r="T228" s="193">
        <f t="shared" si="3"/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194" t="s">
        <v>373</v>
      </c>
      <c r="AT228" s="194" t="s">
        <v>154</v>
      </c>
      <c r="AU228" s="194" t="s">
        <v>88</v>
      </c>
      <c r="AY228" s="21" t="s">
        <v>151</v>
      </c>
      <c r="BE228" s="195">
        <f t="shared" si="4"/>
        <v>0</v>
      </c>
      <c r="BF228" s="195">
        <f t="shared" si="5"/>
        <v>0</v>
      </c>
      <c r="BG228" s="195">
        <f t="shared" si="6"/>
        <v>0</v>
      </c>
      <c r="BH228" s="195">
        <f t="shared" si="7"/>
        <v>0</v>
      </c>
      <c r="BI228" s="195">
        <f t="shared" si="8"/>
        <v>0</v>
      </c>
      <c r="BJ228" s="21" t="s">
        <v>86</v>
      </c>
      <c r="BK228" s="195">
        <f t="shared" si="9"/>
        <v>0</v>
      </c>
      <c r="BL228" s="21" t="s">
        <v>373</v>
      </c>
      <c r="BM228" s="194" t="s">
        <v>835</v>
      </c>
    </row>
    <row r="229" spans="1:65" s="2" customFormat="1" ht="16.5" customHeight="1">
      <c r="A229" s="39"/>
      <c r="B229" s="40"/>
      <c r="C229" s="183" t="s">
        <v>576</v>
      </c>
      <c r="D229" s="183" t="s">
        <v>154</v>
      </c>
      <c r="E229" s="184" t="s">
        <v>4020</v>
      </c>
      <c r="F229" s="185" t="s">
        <v>4021</v>
      </c>
      <c r="G229" s="186" t="s">
        <v>3101</v>
      </c>
      <c r="H229" s="187">
        <v>1</v>
      </c>
      <c r="I229" s="188"/>
      <c r="J229" s="189">
        <f t="shared" si="0"/>
        <v>0</v>
      </c>
      <c r="K229" s="185" t="s">
        <v>32</v>
      </c>
      <c r="L229" s="44"/>
      <c r="M229" s="190" t="s">
        <v>32</v>
      </c>
      <c r="N229" s="191" t="s">
        <v>49</v>
      </c>
      <c r="O229" s="69"/>
      <c r="P229" s="192">
        <f t="shared" si="1"/>
        <v>0</v>
      </c>
      <c r="Q229" s="192">
        <v>0</v>
      </c>
      <c r="R229" s="192">
        <f t="shared" si="2"/>
        <v>0</v>
      </c>
      <c r="S229" s="192">
        <v>0</v>
      </c>
      <c r="T229" s="193">
        <f t="shared" si="3"/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194" t="s">
        <v>373</v>
      </c>
      <c r="AT229" s="194" t="s">
        <v>154</v>
      </c>
      <c r="AU229" s="194" t="s">
        <v>88</v>
      </c>
      <c r="AY229" s="21" t="s">
        <v>151</v>
      </c>
      <c r="BE229" s="195">
        <f t="shared" si="4"/>
        <v>0</v>
      </c>
      <c r="BF229" s="195">
        <f t="shared" si="5"/>
        <v>0</v>
      </c>
      <c r="BG229" s="195">
        <f t="shared" si="6"/>
        <v>0</v>
      </c>
      <c r="BH229" s="195">
        <f t="shared" si="7"/>
        <v>0</v>
      </c>
      <c r="BI229" s="195">
        <f t="shared" si="8"/>
        <v>0</v>
      </c>
      <c r="BJ229" s="21" t="s">
        <v>86</v>
      </c>
      <c r="BK229" s="195">
        <f t="shared" si="9"/>
        <v>0</v>
      </c>
      <c r="BL229" s="21" t="s">
        <v>373</v>
      </c>
      <c r="BM229" s="194" t="s">
        <v>850</v>
      </c>
    </row>
    <row r="230" spans="1:65" s="2" customFormat="1" ht="24.2" customHeight="1">
      <c r="A230" s="39"/>
      <c r="B230" s="40"/>
      <c r="C230" s="183" t="s">
        <v>582</v>
      </c>
      <c r="D230" s="183" t="s">
        <v>154</v>
      </c>
      <c r="E230" s="184" t="s">
        <v>2079</v>
      </c>
      <c r="F230" s="185" t="s">
        <v>2080</v>
      </c>
      <c r="G230" s="186" t="s">
        <v>428</v>
      </c>
      <c r="H230" s="187">
        <v>0.129</v>
      </c>
      <c r="I230" s="188"/>
      <c r="J230" s="189">
        <f t="shared" si="0"/>
        <v>0</v>
      </c>
      <c r="K230" s="185" t="s">
        <v>158</v>
      </c>
      <c r="L230" s="44"/>
      <c r="M230" s="190" t="s">
        <v>32</v>
      </c>
      <c r="N230" s="191" t="s">
        <v>49</v>
      </c>
      <c r="O230" s="69"/>
      <c r="P230" s="192">
        <f t="shared" si="1"/>
        <v>0</v>
      </c>
      <c r="Q230" s="192">
        <v>0</v>
      </c>
      <c r="R230" s="192">
        <f t="shared" si="2"/>
        <v>0</v>
      </c>
      <c r="S230" s="192">
        <v>0</v>
      </c>
      <c r="T230" s="193">
        <f t="shared" si="3"/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194" t="s">
        <v>373</v>
      </c>
      <c r="AT230" s="194" t="s">
        <v>154</v>
      </c>
      <c r="AU230" s="194" t="s">
        <v>88</v>
      </c>
      <c r="AY230" s="21" t="s">
        <v>151</v>
      </c>
      <c r="BE230" s="195">
        <f t="shared" si="4"/>
        <v>0</v>
      </c>
      <c r="BF230" s="195">
        <f t="shared" si="5"/>
        <v>0</v>
      </c>
      <c r="BG230" s="195">
        <f t="shared" si="6"/>
        <v>0</v>
      </c>
      <c r="BH230" s="195">
        <f t="shared" si="7"/>
        <v>0</v>
      </c>
      <c r="BI230" s="195">
        <f t="shared" si="8"/>
        <v>0</v>
      </c>
      <c r="BJ230" s="21" t="s">
        <v>86</v>
      </c>
      <c r="BK230" s="195">
        <f t="shared" si="9"/>
        <v>0</v>
      </c>
      <c r="BL230" s="21" t="s">
        <v>373</v>
      </c>
      <c r="BM230" s="194" t="s">
        <v>863</v>
      </c>
    </row>
    <row r="231" spans="1:65" s="2" customFormat="1" ht="11.25">
      <c r="A231" s="39"/>
      <c r="B231" s="40"/>
      <c r="C231" s="41"/>
      <c r="D231" s="196" t="s">
        <v>161</v>
      </c>
      <c r="E231" s="41"/>
      <c r="F231" s="197" t="s">
        <v>2082</v>
      </c>
      <c r="G231" s="41"/>
      <c r="H231" s="41"/>
      <c r="I231" s="198"/>
      <c r="J231" s="41"/>
      <c r="K231" s="41"/>
      <c r="L231" s="44"/>
      <c r="M231" s="199"/>
      <c r="N231" s="200"/>
      <c r="O231" s="69"/>
      <c r="P231" s="69"/>
      <c r="Q231" s="69"/>
      <c r="R231" s="69"/>
      <c r="S231" s="69"/>
      <c r="T231" s="70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21" t="s">
        <v>161</v>
      </c>
      <c r="AU231" s="21" t="s">
        <v>88</v>
      </c>
    </row>
    <row r="232" spans="1:65" s="12" customFormat="1" ht="22.9" customHeight="1">
      <c r="B232" s="167"/>
      <c r="C232" s="168"/>
      <c r="D232" s="169" t="s">
        <v>77</v>
      </c>
      <c r="E232" s="181" t="s">
        <v>4022</v>
      </c>
      <c r="F232" s="181" t="s">
        <v>4023</v>
      </c>
      <c r="G232" s="168"/>
      <c r="H232" s="168"/>
      <c r="I232" s="171"/>
      <c r="J232" s="182">
        <f>BK232</f>
        <v>0</v>
      </c>
      <c r="K232" s="168"/>
      <c r="L232" s="173"/>
      <c r="M232" s="174"/>
      <c r="N232" s="175"/>
      <c r="O232" s="175"/>
      <c r="P232" s="176">
        <f>SUM(P233:P251)</f>
        <v>0</v>
      </c>
      <c r="Q232" s="175"/>
      <c r="R232" s="176">
        <f>SUM(R233:R251)</f>
        <v>1.7689999999999997E-2</v>
      </c>
      <c r="S232" s="175"/>
      <c r="T232" s="177">
        <f>SUM(T233:T251)</f>
        <v>0</v>
      </c>
      <c r="AR232" s="178" t="s">
        <v>88</v>
      </c>
      <c r="AT232" s="179" t="s">
        <v>77</v>
      </c>
      <c r="AU232" s="179" t="s">
        <v>86</v>
      </c>
      <c r="AY232" s="178" t="s">
        <v>151</v>
      </c>
      <c r="BK232" s="180">
        <f>SUM(BK233:BK251)</f>
        <v>0</v>
      </c>
    </row>
    <row r="233" spans="1:65" s="2" customFormat="1" ht="16.5" customHeight="1">
      <c r="A233" s="39"/>
      <c r="B233" s="40"/>
      <c r="C233" s="183" t="s">
        <v>592</v>
      </c>
      <c r="D233" s="183" t="s">
        <v>154</v>
      </c>
      <c r="E233" s="184" t="s">
        <v>4024</v>
      </c>
      <c r="F233" s="185" t="s">
        <v>4025</v>
      </c>
      <c r="G233" s="186" t="s">
        <v>213</v>
      </c>
      <c r="H233" s="187">
        <v>11</v>
      </c>
      <c r="I233" s="188"/>
      <c r="J233" s="189">
        <f>ROUND(I233*H233,2)</f>
        <v>0</v>
      </c>
      <c r="K233" s="185" t="s">
        <v>158</v>
      </c>
      <c r="L233" s="44"/>
      <c r="M233" s="190" t="s">
        <v>32</v>
      </c>
      <c r="N233" s="191" t="s">
        <v>49</v>
      </c>
      <c r="O233" s="69"/>
      <c r="P233" s="192">
        <f>O233*H233</f>
        <v>0</v>
      </c>
      <c r="Q233" s="192">
        <v>2.5000000000000001E-4</v>
      </c>
      <c r="R233" s="192">
        <f>Q233*H233</f>
        <v>2.7499999999999998E-3</v>
      </c>
      <c r="S233" s="192">
        <v>0</v>
      </c>
      <c r="T233" s="193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194" t="s">
        <v>373</v>
      </c>
      <c r="AT233" s="194" t="s">
        <v>154</v>
      </c>
      <c r="AU233" s="194" t="s">
        <v>88</v>
      </c>
      <c r="AY233" s="21" t="s">
        <v>151</v>
      </c>
      <c r="BE233" s="195">
        <f>IF(N233="základní",J233,0)</f>
        <v>0</v>
      </c>
      <c r="BF233" s="195">
        <f>IF(N233="snížená",J233,0)</f>
        <v>0</v>
      </c>
      <c r="BG233" s="195">
        <f>IF(N233="zákl. přenesená",J233,0)</f>
        <v>0</v>
      </c>
      <c r="BH233" s="195">
        <f>IF(N233="sníž. přenesená",J233,0)</f>
        <v>0</v>
      </c>
      <c r="BI233" s="195">
        <f>IF(N233="nulová",J233,0)</f>
        <v>0</v>
      </c>
      <c r="BJ233" s="21" t="s">
        <v>86</v>
      </c>
      <c r="BK233" s="195">
        <f>ROUND(I233*H233,2)</f>
        <v>0</v>
      </c>
      <c r="BL233" s="21" t="s">
        <v>373</v>
      </c>
      <c r="BM233" s="194" t="s">
        <v>876</v>
      </c>
    </row>
    <row r="234" spans="1:65" s="2" customFormat="1" ht="11.25">
      <c r="A234" s="39"/>
      <c r="B234" s="40"/>
      <c r="C234" s="41"/>
      <c r="D234" s="196" t="s">
        <v>161</v>
      </c>
      <c r="E234" s="41"/>
      <c r="F234" s="197" t="s">
        <v>4026</v>
      </c>
      <c r="G234" s="41"/>
      <c r="H234" s="41"/>
      <c r="I234" s="198"/>
      <c r="J234" s="41"/>
      <c r="K234" s="41"/>
      <c r="L234" s="44"/>
      <c r="M234" s="199"/>
      <c r="N234" s="200"/>
      <c r="O234" s="69"/>
      <c r="P234" s="69"/>
      <c r="Q234" s="69"/>
      <c r="R234" s="69"/>
      <c r="S234" s="69"/>
      <c r="T234" s="70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21" t="s">
        <v>161</v>
      </c>
      <c r="AU234" s="21" t="s">
        <v>88</v>
      </c>
    </row>
    <row r="235" spans="1:65" s="14" customFormat="1" ht="11.25">
      <c r="B235" s="218"/>
      <c r="C235" s="219"/>
      <c r="D235" s="201" t="s">
        <v>320</v>
      </c>
      <c r="E235" s="220" t="s">
        <v>32</v>
      </c>
      <c r="F235" s="221" t="s">
        <v>4027</v>
      </c>
      <c r="G235" s="219"/>
      <c r="H235" s="222">
        <v>11</v>
      </c>
      <c r="I235" s="223"/>
      <c r="J235" s="219"/>
      <c r="K235" s="219"/>
      <c r="L235" s="224"/>
      <c r="M235" s="225"/>
      <c r="N235" s="226"/>
      <c r="O235" s="226"/>
      <c r="P235" s="226"/>
      <c r="Q235" s="226"/>
      <c r="R235" s="226"/>
      <c r="S235" s="226"/>
      <c r="T235" s="227"/>
      <c r="AT235" s="228" t="s">
        <v>320</v>
      </c>
      <c r="AU235" s="228" t="s">
        <v>88</v>
      </c>
      <c r="AV235" s="14" t="s">
        <v>88</v>
      </c>
      <c r="AW235" s="14" t="s">
        <v>39</v>
      </c>
      <c r="AX235" s="14" t="s">
        <v>78</v>
      </c>
      <c r="AY235" s="228" t="s">
        <v>151</v>
      </c>
    </row>
    <row r="236" spans="1:65" s="15" customFormat="1" ht="11.25">
      <c r="B236" s="229"/>
      <c r="C236" s="230"/>
      <c r="D236" s="201" t="s">
        <v>320</v>
      </c>
      <c r="E236" s="231" t="s">
        <v>32</v>
      </c>
      <c r="F236" s="232" t="s">
        <v>323</v>
      </c>
      <c r="G236" s="230"/>
      <c r="H236" s="233">
        <v>11</v>
      </c>
      <c r="I236" s="234"/>
      <c r="J236" s="230"/>
      <c r="K236" s="230"/>
      <c r="L236" s="235"/>
      <c r="M236" s="236"/>
      <c r="N236" s="237"/>
      <c r="O236" s="237"/>
      <c r="P236" s="237"/>
      <c r="Q236" s="237"/>
      <c r="R236" s="237"/>
      <c r="S236" s="237"/>
      <c r="T236" s="238"/>
      <c r="AT236" s="239" t="s">
        <v>320</v>
      </c>
      <c r="AU236" s="239" t="s">
        <v>88</v>
      </c>
      <c r="AV236" s="15" t="s">
        <v>159</v>
      </c>
      <c r="AW236" s="15" t="s">
        <v>39</v>
      </c>
      <c r="AX236" s="15" t="s">
        <v>86</v>
      </c>
      <c r="AY236" s="239" t="s">
        <v>151</v>
      </c>
    </row>
    <row r="237" spans="1:65" s="2" customFormat="1" ht="16.5" customHeight="1">
      <c r="A237" s="39"/>
      <c r="B237" s="40"/>
      <c r="C237" s="183" t="s">
        <v>599</v>
      </c>
      <c r="D237" s="183" t="s">
        <v>154</v>
      </c>
      <c r="E237" s="184" t="s">
        <v>4028</v>
      </c>
      <c r="F237" s="185" t="s">
        <v>4029</v>
      </c>
      <c r="G237" s="186" t="s">
        <v>213</v>
      </c>
      <c r="H237" s="187">
        <v>34</v>
      </c>
      <c r="I237" s="188"/>
      <c r="J237" s="189">
        <f>ROUND(I237*H237,2)</f>
        <v>0</v>
      </c>
      <c r="K237" s="185" t="s">
        <v>158</v>
      </c>
      <c r="L237" s="44"/>
      <c r="M237" s="190" t="s">
        <v>32</v>
      </c>
      <c r="N237" s="191" t="s">
        <v>49</v>
      </c>
      <c r="O237" s="69"/>
      <c r="P237" s="192">
        <f>O237*H237</f>
        <v>0</v>
      </c>
      <c r="Q237" s="192">
        <v>4.0000000000000002E-4</v>
      </c>
      <c r="R237" s="192">
        <f>Q237*H237</f>
        <v>1.3600000000000001E-2</v>
      </c>
      <c r="S237" s="192">
        <v>0</v>
      </c>
      <c r="T237" s="193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194" t="s">
        <v>373</v>
      </c>
      <c r="AT237" s="194" t="s">
        <v>154</v>
      </c>
      <c r="AU237" s="194" t="s">
        <v>88</v>
      </c>
      <c r="AY237" s="21" t="s">
        <v>151</v>
      </c>
      <c r="BE237" s="195">
        <f>IF(N237="základní",J237,0)</f>
        <v>0</v>
      </c>
      <c r="BF237" s="195">
        <f>IF(N237="snížená",J237,0)</f>
        <v>0</v>
      </c>
      <c r="BG237" s="195">
        <f>IF(N237="zákl. přenesená",J237,0)</f>
        <v>0</v>
      </c>
      <c r="BH237" s="195">
        <f>IF(N237="sníž. přenesená",J237,0)</f>
        <v>0</v>
      </c>
      <c r="BI237" s="195">
        <f>IF(N237="nulová",J237,0)</f>
        <v>0</v>
      </c>
      <c r="BJ237" s="21" t="s">
        <v>86</v>
      </c>
      <c r="BK237" s="195">
        <f>ROUND(I237*H237,2)</f>
        <v>0</v>
      </c>
      <c r="BL237" s="21" t="s">
        <v>373</v>
      </c>
      <c r="BM237" s="194" t="s">
        <v>890</v>
      </c>
    </row>
    <row r="238" spans="1:65" s="2" customFormat="1" ht="11.25">
      <c r="A238" s="39"/>
      <c r="B238" s="40"/>
      <c r="C238" s="41"/>
      <c r="D238" s="196" t="s">
        <v>161</v>
      </c>
      <c r="E238" s="41"/>
      <c r="F238" s="197" t="s">
        <v>4030</v>
      </c>
      <c r="G238" s="41"/>
      <c r="H238" s="41"/>
      <c r="I238" s="198"/>
      <c r="J238" s="41"/>
      <c r="K238" s="41"/>
      <c r="L238" s="44"/>
      <c r="M238" s="199"/>
      <c r="N238" s="200"/>
      <c r="O238" s="69"/>
      <c r="P238" s="69"/>
      <c r="Q238" s="69"/>
      <c r="R238" s="69"/>
      <c r="S238" s="69"/>
      <c r="T238" s="70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21" t="s">
        <v>161</v>
      </c>
      <c r="AU238" s="21" t="s">
        <v>88</v>
      </c>
    </row>
    <row r="239" spans="1:65" s="14" customFormat="1" ht="11.25">
      <c r="B239" s="218"/>
      <c r="C239" s="219"/>
      <c r="D239" s="201" t="s">
        <v>320</v>
      </c>
      <c r="E239" s="220" t="s">
        <v>32</v>
      </c>
      <c r="F239" s="221" t="s">
        <v>4031</v>
      </c>
      <c r="G239" s="219"/>
      <c r="H239" s="222">
        <v>34</v>
      </c>
      <c r="I239" s="223"/>
      <c r="J239" s="219"/>
      <c r="K239" s="219"/>
      <c r="L239" s="224"/>
      <c r="M239" s="225"/>
      <c r="N239" s="226"/>
      <c r="O239" s="226"/>
      <c r="P239" s="226"/>
      <c r="Q239" s="226"/>
      <c r="R239" s="226"/>
      <c r="S239" s="226"/>
      <c r="T239" s="227"/>
      <c r="AT239" s="228" t="s">
        <v>320</v>
      </c>
      <c r="AU239" s="228" t="s">
        <v>88</v>
      </c>
      <c r="AV239" s="14" t="s">
        <v>88</v>
      </c>
      <c r="AW239" s="14" t="s">
        <v>39</v>
      </c>
      <c r="AX239" s="14" t="s">
        <v>78</v>
      </c>
      <c r="AY239" s="228" t="s">
        <v>151</v>
      </c>
    </row>
    <row r="240" spans="1:65" s="15" customFormat="1" ht="11.25">
      <c r="B240" s="229"/>
      <c r="C240" s="230"/>
      <c r="D240" s="201" t="s">
        <v>320</v>
      </c>
      <c r="E240" s="231" t="s">
        <v>32</v>
      </c>
      <c r="F240" s="232" t="s">
        <v>323</v>
      </c>
      <c r="G240" s="230"/>
      <c r="H240" s="233">
        <v>34</v>
      </c>
      <c r="I240" s="234"/>
      <c r="J240" s="230"/>
      <c r="K240" s="230"/>
      <c r="L240" s="235"/>
      <c r="M240" s="236"/>
      <c r="N240" s="237"/>
      <c r="O240" s="237"/>
      <c r="P240" s="237"/>
      <c r="Q240" s="237"/>
      <c r="R240" s="237"/>
      <c r="S240" s="237"/>
      <c r="T240" s="238"/>
      <c r="AT240" s="239" t="s">
        <v>320</v>
      </c>
      <c r="AU240" s="239" t="s">
        <v>88</v>
      </c>
      <c r="AV240" s="15" t="s">
        <v>159</v>
      </c>
      <c r="AW240" s="15" t="s">
        <v>39</v>
      </c>
      <c r="AX240" s="15" t="s">
        <v>86</v>
      </c>
      <c r="AY240" s="239" t="s">
        <v>151</v>
      </c>
    </row>
    <row r="241" spans="1:65" s="2" customFormat="1" ht="16.5" customHeight="1">
      <c r="A241" s="39"/>
      <c r="B241" s="40"/>
      <c r="C241" s="183" t="s">
        <v>607</v>
      </c>
      <c r="D241" s="183" t="s">
        <v>154</v>
      </c>
      <c r="E241" s="184" t="s">
        <v>4032</v>
      </c>
      <c r="F241" s="185" t="s">
        <v>4033</v>
      </c>
      <c r="G241" s="186" t="s">
        <v>657</v>
      </c>
      <c r="H241" s="187">
        <v>1</v>
      </c>
      <c r="I241" s="188"/>
      <c r="J241" s="189">
        <f>ROUND(I241*H241,2)</f>
        <v>0</v>
      </c>
      <c r="K241" s="185" t="s">
        <v>158</v>
      </c>
      <c r="L241" s="44"/>
      <c r="M241" s="190" t="s">
        <v>32</v>
      </c>
      <c r="N241" s="191" t="s">
        <v>49</v>
      </c>
      <c r="O241" s="69"/>
      <c r="P241" s="192">
        <f>O241*H241</f>
        <v>0</v>
      </c>
      <c r="Q241" s="192">
        <v>2.1000000000000001E-4</v>
      </c>
      <c r="R241" s="192">
        <f>Q241*H241</f>
        <v>2.1000000000000001E-4</v>
      </c>
      <c r="S241" s="192">
        <v>0</v>
      </c>
      <c r="T241" s="193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194" t="s">
        <v>373</v>
      </c>
      <c r="AT241" s="194" t="s">
        <v>154</v>
      </c>
      <c r="AU241" s="194" t="s">
        <v>88</v>
      </c>
      <c r="AY241" s="21" t="s">
        <v>151</v>
      </c>
      <c r="BE241" s="195">
        <f>IF(N241="základní",J241,0)</f>
        <v>0</v>
      </c>
      <c r="BF241" s="195">
        <f>IF(N241="snížená",J241,0)</f>
        <v>0</v>
      </c>
      <c r="BG241" s="195">
        <f>IF(N241="zákl. přenesená",J241,0)</f>
        <v>0</v>
      </c>
      <c r="BH241" s="195">
        <f>IF(N241="sníž. přenesená",J241,0)</f>
        <v>0</v>
      </c>
      <c r="BI241" s="195">
        <f>IF(N241="nulová",J241,0)</f>
        <v>0</v>
      </c>
      <c r="BJ241" s="21" t="s">
        <v>86</v>
      </c>
      <c r="BK241" s="195">
        <f>ROUND(I241*H241,2)</f>
        <v>0</v>
      </c>
      <c r="BL241" s="21" t="s">
        <v>373</v>
      </c>
      <c r="BM241" s="194" t="s">
        <v>901</v>
      </c>
    </row>
    <row r="242" spans="1:65" s="2" customFormat="1" ht="11.25">
      <c r="A242" s="39"/>
      <c r="B242" s="40"/>
      <c r="C242" s="41"/>
      <c r="D242" s="196" t="s">
        <v>161</v>
      </c>
      <c r="E242" s="41"/>
      <c r="F242" s="197" t="s">
        <v>4034</v>
      </c>
      <c r="G242" s="41"/>
      <c r="H242" s="41"/>
      <c r="I242" s="198"/>
      <c r="J242" s="41"/>
      <c r="K242" s="41"/>
      <c r="L242" s="44"/>
      <c r="M242" s="199"/>
      <c r="N242" s="200"/>
      <c r="O242" s="69"/>
      <c r="P242" s="69"/>
      <c r="Q242" s="69"/>
      <c r="R242" s="69"/>
      <c r="S242" s="69"/>
      <c r="T242" s="70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21" t="s">
        <v>161</v>
      </c>
      <c r="AU242" s="21" t="s">
        <v>88</v>
      </c>
    </row>
    <row r="243" spans="1:65" s="2" customFormat="1" ht="16.5" customHeight="1">
      <c r="A243" s="39"/>
      <c r="B243" s="40"/>
      <c r="C243" s="183" t="s">
        <v>615</v>
      </c>
      <c r="D243" s="183" t="s">
        <v>154</v>
      </c>
      <c r="E243" s="184" t="s">
        <v>4035</v>
      </c>
      <c r="F243" s="185" t="s">
        <v>4036</v>
      </c>
      <c r="G243" s="186" t="s">
        <v>657</v>
      </c>
      <c r="H243" s="187">
        <v>2</v>
      </c>
      <c r="I243" s="188"/>
      <c r="J243" s="189">
        <f>ROUND(I243*H243,2)</f>
        <v>0</v>
      </c>
      <c r="K243" s="185" t="s">
        <v>158</v>
      </c>
      <c r="L243" s="44"/>
      <c r="M243" s="190" t="s">
        <v>32</v>
      </c>
      <c r="N243" s="191" t="s">
        <v>49</v>
      </c>
      <c r="O243" s="69"/>
      <c r="P243" s="192">
        <f>O243*H243</f>
        <v>0</v>
      </c>
      <c r="Q243" s="192">
        <v>3.4000000000000002E-4</v>
      </c>
      <c r="R243" s="192">
        <f>Q243*H243</f>
        <v>6.8000000000000005E-4</v>
      </c>
      <c r="S243" s="192">
        <v>0</v>
      </c>
      <c r="T243" s="193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194" t="s">
        <v>373</v>
      </c>
      <c r="AT243" s="194" t="s">
        <v>154</v>
      </c>
      <c r="AU243" s="194" t="s">
        <v>88</v>
      </c>
      <c r="AY243" s="21" t="s">
        <v>151</v>
      </c>
      <c r="BE243" s="195">
        <f>IF(N243="základní",J243,0)</f>
        <v>0</v>
      </c>
      <c r="BF243" s="195">
        <f>IF(N243="snížená",J243,0)</f>
        <v>0</v>
      </c>
      <c r="BG243" s="195">
        <f>IF(N243="zákl. přenesená",J243,0)</f>
        <v>0</v>
      </c>
      <c r="BH243" s="195">
        <f>IF(N243="sníž. přenesená",J243,0)</f>
        <v>0</v>
      </c>
      <c r="BI243" s="195">
        <f>IF(N243="nulová",J243,0)</f>
        <v>0</v>
      </c>
      <c r="BJ243" s="21" t="s">
        <v>86</v>
      </c>
      <c r="BK243" s="195">
        <f>ROUND(I243*H243,2)</f>
        <v>0</v>
      </c>
      <c r="BL243" s="21" t="s">
        <v>373</v>
      </c>
      <c r="BM243" s="194" t="s">
        <v>912</v>
      </c>
    </row>
    <row r="244" spans="1:65" s="2" customFormat="1" ht="11.25">
      <c r="A244" s="39"/>
      <c r="B244" s="40"/>
      <c r="C244" s="41"/>
      <c r="D244" s="196" t="s">
        <v>161</v>
      </c>
      <c r="E244" s="41"/>
      <c r="F244" s="197" t="s">
        <v>4037</v>
      </c>
      <c r="G244" s="41"/>
      <c r="H244" s="41"/>
      <c r="I244" s="198"/>
      <c r="J244" s="41"/>
      <c r="K244" s="41"/>
      <c r="L244" s="44"/>
      <c r="M244" s="199"/>
      <c r="N244" s="200"/>
      <c r="O244" s="69"/>
      <c r="P244" s="69"/>
      <c r="Q244" s="69"/>
      <c r="R244" s="69"/>
      <c r="S244" s="69"/>
      <c r="T244" s="70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21" t="s">
        <v>161</v>
      </c>
      <c r="AU244" s="21" t="s">
        <v>88</v>
      </c>
    </row>
    <row r="245" spans="1:65" s="2" customFormat="1" ht="16.5" customHeight="1">
      <c r="A245" s="39"/>
      <c r="B245" s="40"/>
      <c r="C245" s="183" t="s">
        <v>626</v>
      </c>
      <c r="D245" s="183" t="s">
        <v>154</v>
      </c>
      <c r="E245" s="184" t="s">
        <v>4038</v>
      </c>
      <c r="F245" s="185" t="s">
        <v>4039</v>
      </c>
      <c r="G245" s="186" t="s">
        <v>3101</v>
      </c>
      <c r="H245" s="187">
        <v>1</v>
      </c>
      <c r="I245" s="188"/>
      <c r="J245" s="189">
        <f>ROUND(I245*H245,2)</f>
        <v>0</v>
      </c>
      <c r="K245" s="185" t="s">
        <v>32</v>
      </c>
      <c r="L245" s="44"/>
      <c r="M245" s="190" t="s">
        <v>32</v>
      </c>
      <c r="N245" s="191" t="s">
        <v>49</v>
      </c>
      <c r="O245" s="69"/>
      <c r="P245" s="192">
        <f>O245*H245</f>
        <v>0</v>
      </c>
      <c r="Q245" s="192">
        <v>0</v>
      </c>
      <c r="R245" s="192">
        <f>Q245*H245</f>
        <v>0</v>
      </c>
      <c r="S245" s="192">
        <v>0</v>
      </c>
      <c r="T245" s="193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194" t="s">
        <v>373</v>
      </c>
      <c r="AT245" s="194" t="s">
        <v>154</v>
      </c>
      <c r="AU245" s="194" t="s">
        <v>88</v>
      </c>
      <c r="AY245" s="21" t="s">
        <v>151</v>
      </c>
      <c r="BE245" s="195">
        <f>IF(N245="základní",J245,0)</f>
        <v>0</v>
      </c>
      <c r="BF245" s="195">
        <f>IF(N245="snížená",J245,0)</f>
        <v>0</v>
      </c>
      <c r="BG245" s="195">
        <f>IF(N245="zákl. přenesená",J245,0)</f>
        <v>0</v>
      </c>
      <c r="BH245" s="195">
        <f>IF(N245="sníž. přenesená",J245,0)</f>
        <v>0</v>
      </c>
      <c r="BI245" s="195">
        <f>IF(N245="nulová",J245,0)</f>
        <v>0</v>
      </c>
      <c r="BJ245" s="21" t="s">
        <v>86</v>
      </c>
      <c r="BK245" s="195">
        <f>ROUND(I245*H245,2)</f>
        <v>0</v>
      </c>
      <c r="BL245" s="21" t="s">
        <v>373</v>
      </c>
      <c r="BM245" s="194" t="s">
        <v>935</v>
      </c>
    </row>
    <row r="246" spans="1:65" s="2" customFormat="1" ht="21.75" customHeight="1">
      <c r="A246" s="39"/>
      <c r="B246" s="40"/>
      <c r="C246" s="183" t="s">
        <v>633</v>
      </c>
      <c r="D246" s="183" t="s">
        <v>154</v>
      </c>
      <c r="E246" s="184" t="s">
        <v>4040</v>
      </c>
      <c r="F246" s="185" t="s">
        <v>4041</v>
      </c>
      <c r="G246" s="186" t="s">
        <v>213</v>
      </c>
      <c r="H246" s="187">
        <v>45</v>
      </c>
      <c r="I246" s="188"/>
      <c r="J246" s="189">
        <f>ROUND(I246*H246,2)</f>
        <v>0</v>
      </c>
      <c r="K246" s="185" t="s">
        <v>158</v>
      </c>
      <c r="L246" s="44"/>
      <c r="M246" s="190" t="s">
        <v>32</v>
      </c>
      <c r="N246" s="191" t="s">
        <v>49</v>
      </c>
      <c r="O246" s="69"/>
      <c r="P246" s="192">
        <f>O246*H246</f>
        <v>0</v>
      </c>
      <c r="Q246" s="192">
        <v>1.0000000000000001E-5</v>
      </c>
      <c r="R246" s="192">
        <f>Q246*H246</f>
        <v>4.5000000000000004E-4</v>
      </c>
      <c r="S246" s="192">
        <v>0</v>
      </c>
      <c r="T246" s="193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194" t="s">
        <v>373</v>
      </c>
      <c r="AT246" s="194" t="s">
        <v>154</v>
      </c>
      <c r="AU246" s="194" t="s">
        <v>88</v>
      </c>
      <c r="AY246" s="21" t="s">
        <v>151</v>
      </c>
      <c r="BE246" s="195">
        <f>IF(N246="základní",J246,0)</f>
        <v>0</v>
      </c>
      <c r="BF246" s="195">
        <f>IF(N246="snížená",J246,0)</f>
        <v>0</v>
      </c>
      <c r="BG246" s="195">
        <f>IF(N246="zákl. přenesená",J246,0)</f>
        <v>0</v>
      </c>
      <c r="BH246" s="195">
        <f>IF(N246="sníž. přenesená",J246,0)</f>
        <v>0</v>
      </c>
      <c r="BI246" s="195">
        <f>IF(N246="nulová",J246,0)</f>
        <v>0</v>
      </c>
      <c r="BJ246" s="21" t="s">
        <v>86</v>
      </c>
      <c r="BK246" s="195">
        <f>ROUND(I246*H246,2)</f>
        <v>0</v>
      </c>
      <c r="BL246" s="21" t="s">
        <v>373</v>
      </c>
      <c r="BM246" s="194" t="s">
        <v>949</v>
      </c>
    </row>
    <row r="247" spans="1:65" s="2" customFormat="1" ht="11.25">
      <c r="A247" s="39"/>
      <c r="B247" s="40"/>
      <c r="C247" s="41"/>
      <c r="D247" s="196" t="s">
        <v>161</v>
      </c>
      <c r="E247" s="41"/>
      <c r="F247" s="197" t="s">
        <v>4042</v>
      </c>
      <c r="G247" s="41"/>
      <c r="H247" s="41"/>
      <c r="I247" s="198"/>
      <c r="J247" s="41"/>
      <c r="K247" s="41"/>
      <c r="L247" s="44"/>
      <c r="M247" s="199"/>
      <c r="N247" s="200"/>
      <c r="O247" s="69"/>
      <c r="P247" s="69"/>
      <c r="Q247" s="69"/>
      <c r="R247" s="69"/>
      <c r="S247" s="69"/>
      <c r="T247" s="70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21" t="s">
        <v>161</v>
      </c>
      <c r="AU247" s="21" t="s">
        <v>88</v>
      </c>
    </row>
    <row r="248" spans="1:65" s="2" customFormat="1" ht="16.5" customHeight="1">
      <c r="A248" s="39"/>
      <c r="B248" s="40"/>
      <c r="C248" s="183" t="s">
        <v>640</v>
      </c>
      <c r="D248" s="183" t="s">
        <v>154</v>
      </c>
      <c r="E248" s="184" t="s">
        <v>4043</v>
      </c>
      <c r="F248" s="185" t="s">
        <v>4017</v>
      </c>
      <c r="G248" s="186" t="s">
        <v>3101</v>
      </c>
      <c r="H248" s="187">
        <v>1</v>
      </c>
      <c r="I248" s="188"/>
      <c r="J248" s="189">
        <f>ROUND(I248*H248,2)</f>
        <v>0</v>
      </c>
      <c r="K248" s="185" t="s">
        <v>32</v>
      </c>
      <c r="L248" s="44"/>
      <c r="M248" s="190" t="s">
        <v>32</v>
      </c>
      <c r="N248" s="191" t="s">
        <v>49</v>
      </c>
      <c r="O248" s="69"/>
      <c r="P248" s="192">
        <f>O248*H248</f>
        <v>0</v>
      </c>
      <c r="Q248" s="192">
        <v>0</v>
      </c>
      <c r="R248" s="192">
        <f>Q248*H248</f>
        <v>0</v>
      </c>
      <c r="S248" s="192">
        <v>0</v>
      </c>
      <c r="T248" s="193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194" t="s">
        <v>373</v>
      </c>
      <c r="AT248" s="194" t="s">
        <v>154</v>
      </c>
      <c r="AU248" s="194" t="s">
        <v>88</v>
      </c>
      <c r="AY248" s="21" t="s">
        <v>151</v>
      </c>
      <c r="BE248" s="195">
        <f>IF(N248="základní",J248,0)</f>
        <v>0</v>
      </c>
      <c r="BF248" s="195">
        <f>IF(N248="snížená",J248,0)</f>
        <v>0</v>
      </c>
      <c r="BG248" s="195">
        <f>IF(N248="zákl. přenesená",J248,0)</f>
        <v>0</v>
      </c>
      <c r="BH248" s="195">
        <f>IF(N248="sníž. přenesená",J248,0)</f>
        <v>0</v>
      </c>
      <c r="BI248" s="195">
        <f>IF(N248="nulová",J248,0)</f>
        <v>0</v>
      </c>
      <c r="BJ248" s="21" t="s">
        <v>86</v>
      </c>
      <c r="BK248" s="195">
        <f>ROUND(I248*H248,2)</f>
        <v>0</v>
      </c>
      <c r="BL248" s="21" t="s">
        <v>373</v>
      </c>
      <c r="BM248" s="194" t="s">
        <v>962</v>
      </c>
    </row>
    <row r="249" spans="1:65" s="2" customFormat="1" ht="16.5" customHeight="1">
      <c r="A249" s="39"/>
      <c r="B249" s="40"/>
      <c r="C249" s="183" t="s">
        <v>647</v>
      </c>
      <c r="D249" s="183" t="s">
        <v>154</v>
      </c>
      <c r="E249" s="184" t="s">
        <v>4044</v>
      </c>
      <c r="F249" s="185" t="s">
        <v>4019</v>
      </c>
      <c r="G249" s="186" t="s">
        <v>3101</v>
      </c>
      <c r="H249" s="187">
        <v>1</v>
      </c>
      <c r="I249" s="188"/>
      <c r="J249" s="189">
        <f>ROUND(I249*H249,2)</f>
        <v>0</v>
      </c>
      <c r="K249" s="185" t="s">
        <v>32</v>
      </c>
      <c r="L249" s="44"/>
      <c r="M249" s="190" t="s">
        <v>32</v>
      </c>
      <c r="N249" s="191" t="s">
        <v>49</v>
      </c>
      <c r="O249" s="69"/>
      <c r="P249" s="192">
        <f>O249*H249</f>
        <v>0</v>
      </c>
      <c r="Q249" s="192">
        <v>0</v>
      </c>
      <c r="R249" s="192">
        <f>Q249*H249</f>
        <v>0</v>
      </c>
      <c r="S249" s="192">
        <v>0</v>
      </c>
      <c r="T249" s="193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194" t="s">
        <v>373</v>
      </c>
      <c r="AT249" s="194" t="s">
        <v>154</v>
      </c>
      <c r="AU249" s="194" t="s">
        <v>88</v>
      </c>
      <c r="AY249" s="21" t="s">
        <v>151</v>
      </c>
      <c r="BE249" s="195">
        <f>IF(N249="základní",J249,0)</f>
        <v>0</v>
      </c>
      <c r="BF249" s="195">
        <f>IF(N249="snížená",J249,0)</f>
        <v>0</v>
      </c>
      <c r="BG249" s="195">
        <f>IF(N249="zákl. přenesená",J249,0)</f>
        <v>0</v>
      </c>
      <c r="BH249" s="195">
        <f>IF(N249="sníž. přenesená",J249,0)</f>
        <v>0</v>
      </c>
      <c r="BI249" s="195">
        <f>IF(N249="nulová",J249,0)</f>
        <v>0</v>
      </c>
      <c r="BJ249" s="21" t="s">
        <v>86</v>
      </c>
      <c r="BK249" s="195">
        <f>ROUND(I249*H249,2)</f>
        <v>0</v>
      </c>
      <c r="BL249" s="21" t="s">
        <v>373</v>
      </c>
      <c r="BM249" s="194" t="s">
        <v>972</v>
      </c>
    </row>
    <row r="250" spans="1:65" s="2" customFormat="1" ht="24.2" customHeight="1">
      <c r="A250" s="39"/>
      <c r="B250" s="40"/>
      <c r="C250" s="183" t="s">
        <v>654</v>
      </c>
      <c r="D250" s="183" t="s">
        <v>154</v>
      </c>
      <c r="E250" s="184" t="s">
        <v>4045</v>
      </c>
      <c r="F250" s="185" t="s">
        <v>4046</v>
      </c>
      <c r="G250" s="186" t="s">
        <v>428</v>
      </c>
      <c r="H250" s="187">
        <v>1.7999999999999999E-2</v>
      </c>
      <c r="I250" s="188"/>
      <c r="J250" s="189">
        <f>ROUND(I250*H250,2)</f>
        <v>0</v>
      </c>
      <c r="K250" s="185" t="s">
        <v>158</v>
      </c>
      <c r="L250" s="44"/>
      <c r="M250" s="190" t="s">
        <v>32</v>
      </c>
      <c r="N250" s="191" t="s">
        <v>49</v>
      </c>
      <c r="O250" s="69"/>
      <c r="P250" s="192">
        <f>O250*H250</f>
        <v>0</v>
      </c>
      <c r="Q250" s="192">
        <v>0</v>
      </c>
      <c r="R250" s="192">
        <f>Q250*H250</f>
        <v>0</v>
      </c>
      <c r="S250" s="192">
        <v>0</v>
      </c>
      <c r="T250" s="193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194" t="s">
        <v>373</v>
      </c>
      <c r="AT250" s="194" t="s">
        <v>154</v>
      </c>
      <c r="AU250" s="194" t="s">
        <v>88</v>
      </c>
      <c r="AY250" s="21" t="s">
        <v>151</v>
      </c>
      <c r="BE250" s="195">
        <f>IF(N250="základní",J250,0)</f>
        <v>0</v>
      </c>
      <c r="BF250" s="195">
        <f>IF(N250="snížená",J250,0)</f>
        <v>0</v>
      </c>
      <c r="BG250" s="195">
        <f>IF(N250="zákl. přenesená",J250,0)</f>
        <v>0</v>
      </c>
      <c r="BH250" s="195">
        <f>IF(N250="sníž. přenesená",J250,0)</f>
        <v>0</v>
      </c>
      <c r="BI250" s="195">
        <f>IF(N250="nulová",J250,0)</f>
        <v>0</v>
      </c>
      <c r="BJ250" s="21" t="s">
        <v>86</v>
      </c>
      <c r="BK250" s="195">
        <f>ROUND(I250*H250,2)</f>
        <v>0</v>
      </c>
      <c r="BL250" s="21" t="s">
        <v>373</v>
      </c>
      <c r="BM250" s="194" t="s">
        <v>985</v>
      </c>
    </row>
    <row r="251" spans="1:65" s="2" customFormat="1" ht="11.25">
      <c r="A251" s="39"/>
      <c r="B251" s="40"/>
      <c r="C251" s="41"/>
      <c r="D251" s="196" t="s">
        <v>161</v>
      </c>
      <c r="E251" s="41"/>
      <c r="F251" s="197" t="s">
        <v>4047</v>
      </c>
      <c r="G251" s="41"/>
      <c r="H251" s="41"/>
      <c r="I251" s="198"/>
      <c r="J251" s="41"/>
      <c r="K251" s="41"/>
      <c r="L251" s="44"/>
      <c r="M251" s="199"/>
      <c r="N251" s="200"/>
      <c r="O251" s="69"/>
      <c r="P251" s="69"/>
      <c r="Q251" s="69"/>
      <c r="R251" s="69"/>
      <c r="S251" s="69"/>
      <c r="T251" s="70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21" t="s">
        <v>161</v>
      </c>
      <c r="AU251" s="21" t="s">
        <v>88</v>
      </c>
    </row>
    <row r="252" spans="1:65" s="12" customFormat="1" ht="22.9" customHeight="1">
      <c r="B252" s="167"/>
      <c r="C252" s="168"/>
      <c r="D252" s="169" t="s">
        <v>77</v>
      </c>
      <c r="E252" s="181" t="s">
        <v>4048</v>
      </c>
      <c r="F252" s="181" t="s">
        <v>4049</v>
      </c>
      <c r="G252" s="168"/>
      <c r="H252" s="168"/>
      <c r="I252" s="171"/>
      <c r="J252" s="182">
        <f>BK252</f>
        <v>0</v>
      </c>
      <c r="K252" s="168"/>
      <c r="L252" s="173"/>
      <c r="M252" s="174"/>
      <c r="N252" s="175"/>
      <c r="O252" s="175"/>
      <c r="P252" s="176">
        <f>SUM(P253:P272)</f>
        <v>0</v>
      </c>
      <c r="Q252" s="175"/>
      <c r="R252" s="176">
        <f>SUM(R253:R272)</f>
        <v>0.10734</v>
      </c>
      <c r="S252" s="175"/>
      <c r="T252" s="177">
        <f>SUM(T253:T272)</f>
        <v>0</v>
      </c>
      <c r="AR252" s="178" t="s">
        <v>88</v>
      </c>
      <c r="AT252" s="179" t="s">
        <v>77</v>
      </c>
      <c r="AU252" s="179" t="s">
        <v>86</v>
      </c>
      <c r="AY252" s="178" t="s">
        <v>151</v>
      </c>
      <c r="BK252" s="180">
        <f>SUM(BK253:BK272)</f>
        <v>0</v>
      </c>
    </row>
    <row r="253" spans="1:65" s="2" customFormat="1" ht="16.5" customHeight="1">
      <c r="A253" s="39"/>
      <c r="B253" s="40"/>
      <c r="C253" s="183" t="s">
        <v>662</v>
      </c>
      <c r="D253" s="183" t="s">
        <v>154</v>
      </c>
      <c r="E253" s="184" t="s">
        <v>4050</v>
      </c>
      <c r="F253" s="185" t="s">
        <v>4051</v>
      </c>
      <c r="G253" s="186" t="s">
        <v>4052</v>
      </c>
      <c r="H253" s="187">
        <v>2</v>
      </c>
      <c r="I253" s="188"/>
      <c r="J253" s="189">
        <f>ROUND(I253*H253,2)</f>
        <v>0</v>
      </c>
      <c r="K253" s="185" t="s">
        <v>158</v>
      </c>
      <c r="L253" s="44"/>
      <c r="M253" s="190" t="s">
        <v>32</v>
      </c>
      <c r="N253" s="191" t="s">
        <v>49</v>
      </c>
      <c r="O253" s="69"/>
      <c r="P253" s="192">
        <f>O253*H253</f>
        <v>0</v>
      </c>
      <c r="Q253" s="192">
        <v>2.9440000000000001E-2</v>
      </c>
      <c r="R253" s="192">
        <f>Q253*H253</f>
        <v>5.8880000000000002E-2</v>
      </c>
      <c r="S253" s="192">
        <v>0</v>
      </c>
      <c r="T253" s="193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194" t="s">
        <v>373</v>
      </c>
      <c r="AT253" s="194" t="s">
        <v>154</v>
      </c>
      <c r="AU253" s="194" t="s">
        <v>88</v>
      </c>
      <c r="AY253" s="21" t="s">
        <v>151</v>
      </c>
      <c r="BE253" s="195">
        <f>IF(N253="základní",J253,0)</f>
        <v>0</v>
      </c>
      <c r="BF253" s="195">
        <f>IF(N253="snížená",J253,0)</f>
        <v>0</v>
      </c>
      <c r="BG253" s="195">
        <f>IF(N253="zákl. přenesená",J253,0)</f>
        <v>0</v>
      </c>
      <c r="BH253" s="195">
        <f>IF(N253="sníž. přenesená",J253,0)</f>
        <v>0</v>
      </c>
      <c r="BI253" s="195">
        <f>IF(N253="nulová",J253,0)</f>
        <v>0</v>
      </c>
      <c r="BJ253" s="21" t="s">
        <v>86</v>
      </c>
      <c r="BK253" s="195">
        <f>ROUND(I253*H253,2)</f>
        <v>0</v>
      </c>
      <c r="BL253" s="21" t="s">
        <v>373</v>
      </c>
      <c r="BM253" s="194" t="s">
        <v>997</v>
      </c>
    </row>
    <row r="254" spans="1:65" s="2" customFormat="1" ht="11.25">
      <c r="A254" s="39"/>
      <c r="B254" s="40"/>
      <c r="C254" s="41"/>
      <c r="D254" s="196" t="s">
        <v>161</v>
      </c>
      <c r="E254" s="41"/>
      <c r="F254" s="197" t="s">
        <v>4053</v>
      </c>
      <c r="G254" s="41"/>
      <c r="H254" s="41"/>
      <c r="I254" s="198"/>
      <c r="J254" s="41"/>
      <c r="K254" s="41"/>
      <c r="L254" s="44"/>
      <c r="M254" s="199"/>
      <c r="N254" s="200"/>
      <c r="O254" s="69"/>
      <c r="P254" s="69"/>
      <c r="Q254" s="69"/>
      <c r="R254" s="69"/>
      <c r="S254" s="69"/>
      <c r="T254" s="70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21" t="s">
        <v>161</v>
      </c>
      <c r="AU254" s="21" t="s">
        <v>88</v>
      </c>
    </row>
    <row r="255" spans="1:65" s="2" customFormat="1" ht="21.75" customHeight="1">
      <c r="A255" s="39"/>
      <c r="B255" s="40"/>
      <c r="C255" s="183" t="s">
        <v>667</v>
      </c>
      <c r="D255" s="183" t="s">
        <v>154</v>
      </c>
      <c r="E255" s="184" t="s">
        <v>4054</v>
      </c>
      <c r="F255" s="185" t="s">
        <v>4055</v>
      </c>
      <c r="G255" s="186" t="s">
        <v>3101</v>
      </c>
      <c r="H255" s="187">
        <v>1</v>
      </c>
      <c r="I255" s="188"/>
      <c r="J255" s="189">
        <f>ROUND(I255*H255,2)</f>
        <v>0</v>
      </c>
      <c r="K255" s="185" t="s">
        <v>32</v>
      </c>
      <c r="L255" s="44"/>
      <c r="M255" s="190" t="s">
        <v>32</v>
      </c>
      <c r="N255" s="191" t="s">
        <v>49</v>
      </c>
      <c r="O255" s="69"/>
      <c r="P255" s="192">
        <f>O255*H255</f>
        <v>0</v>
      </c>
      <c r="Q255" s="192">
        <v>0</v>
      </c>
      <c r="R255" s="192">
        <f>Q255*H255</f>
        <v>0</v>
      </c>
      <c r="S255" s="192">
        <v>0</v>
      </c>
      <c r="T255" s="193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194" t="s">
        <v>373</v>
      </c>
      <c r="AT255" s="194" t="s">
        <v>154</v>
      </c>
      <c r="AU255" s="194" t="s">
        <v>88</v>
      </c>
      <c r="AY255" s="21" t="s">
        <v>151</v>
      </c>
      <c r="BE255" s="195">
        <f>IF(N255="základní",J255,0)</f>
        <v>0</v>
      </c>
      <c r="BF255" s="195">
        <f>IF(N255="snížená",J255,0)</f>
        <v>0</v>
      </c>
      <c r="BG255" s="195">
        <f>IF(N255="zákl. přenesená",J255,0)</f>
        <v>0</v>
      </c>
      <c r="BH255" s="195">
        <f>IF(N255="sníž. přenesená",J255,0)</f>
        <v>0</v>
      </c>
      <c r="BI255" s="195">
        <f>IF(N255="nulová",J255,0)</f>
        <v>0</v>
      </c>
      <c r="BJ255" s="21" t="s">
        <v>86</v>
      </c>
      <c r="BK255" s="195">
        <f>ROUND(I255*H255,2)</f>
        <v>0</v>
      </c>
      <c r="BL255" s="21" t="s">
        <v>373</v>
      </c>
      <c r="BM255" s="194" t="s">
        <v>1012</v>
      </c>
    </row>
    <row r="256" spans="1:65" s="2" customFormat="1" ht="16.5" customHeight="1">
      <c r="A256" s="39"/>
      <c r="B256" s="40"/>
      <c r="C256" s="183" t="s">
        <v>674</v>
      </c>
      <c r="D256" s="183" t="s">
        <v>154</v>
      </c>
      <c r="E256" s="184" t="s">
        <v>4056</v>
      </c>
      <c r="F256" s="185" t="s">
        <v>4057</v>
      </c>
      <c r="G256" s="186" t="s">
        <v>3101</v>
      </c>
      <c r="H256" s="187">
        <v>3</v>
      </c>
      <c r="I256" s="188"/>
      <c r="J256" s="189">
        <f>ROUND(I256*H256,2)</f>
        <v>0</v>
      </c>
      <c r="K256" s="185" t="s">
        <v>32</v>
      </c>
      <c r="L256" s="44"/>
      <c r="M256" s="190" t="s">
        <v>32</v>
      </c>
      <c r="N256" s="191" t="s">
        <v>49</v>
      </c>
      <c r="O256" s="69"/>
      <c r="P256" s="192">
        <f>O256*H256</f>
        <v>0</v>
      </c>
      <c r="Q256" s="192">
        <v>0</v>
      </c>
      <c r="R256" s="192">
        <f>Q256*H256</f>
        <v>0</v>
      </c>
      <c r="S256" s="192">
        <v>0</v>
      </c>
      <c r="T256" s="193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194" t="s">
        <v>373</v>
      </c>
      <c r="AT256" s="194" t="s">
        <v>154</v>
      </c>
      <c r="AU256" s="194" t="s">
        <v>88</v>
      </c>
      <c r="AY256" s="21" t="s">
        <v>151</v>
      </c>
      <c r="BE256" s="195">
        <f>IF(N256="základní",J256,0)</f>
        <v>0</v>
      </c>
      <c r="BF256" s="195">
        <f>IF(N256="snížená",J256,0)</f>
        <v>0</v>
      </c>
      <c r="BG256" s="195">
        <f>IF(N256="zákl. přenesená",J256,0)</f>
        <v>0</v>
      </c>
      <c r="BH256" s="195">
        <f>IF(N256="sníž. přenesená",J256,0)</f>
        <v>0</v>
      </c>
      <c r="BI256" s="195">
        <f>IF(N256="nulová",J256,0)</f>
        <v>0</v>
      </c>
      <c r="BJ256" s="21" t="s">
        <v>86</v>
      </c>
      <c r="BK256" s="195">
        <f>ROUND(I256*H256,2)</f>
        <v>0</v>
      </c>
      <c r="BL256" s="21" t="s">
        <v>373</v>
      </c>
      <c r="BM256" s="194" t="s">
        <v>1030</v>
      </c>
    </row>
    <row r="257" spans="1:65" s="2" customFormat="1" ht="24.2" customHeight="1">
      <c r="A257" s="39"/>
      <c r="B257" s="40"/>
      <c r="C257" s="183" t="s">
        <v>683</v>
      </c>
      <c r="D257" s="183" t="s">
        <v>154</v>
      </c>
      <c r="E257" s="184" t="s">
        <v>4058</v>
      </c>
      <c r="F257" s="185" t="s">
        <v>4059</v>
      </c>
      <c r="G257" s="186" t="s">
        <v>4052</v>
      </c>
      <c r="H257" s="187">
        <v>2</v>
      </c>
      <c r="I257" s="188"/>
      <c r="J257" s="189">
        <f>ROUND(I257*H257,2)</f>
        <v>0</v>
      </c>
      <c r="K257" s="185" t="s">
        <v>158</v>
      </c>
      <c r="L257" s="44"/>
      <c r="M257" s="190" t="s">
        <v>32</v>
      </c>
      <c r="N257" s="191" t="s">
        <v>49</v>
      </c>
      <c r="O257" s="69"/>
      <c r="P257" s="192">
        <f>O257*H257</f>
        <v>0</v>
      </c>
      <c r="Q257" s="192">
        <v>2.4230000000000002E-2</v>
      </c>
      <c r="R257" s="192">
        <f>Q257*H257</f>
        <v>4.8460000000000003E-2</v>
      </c>
      <c r="S257" s="192">
        <v>0</v>
      </c>
      <c r="T257" s="193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194" t="s">
        <v>373</v>
      </c>
      <c r="AT257" s="194" t="s">
        <v>154</v>
      </c>
      <c r="AU257" s="194" t="s">
        <v>88</v>
      </c>
      <c r="AY257" s="21" t="s">
        <v>151</v>
      </c>
      <c r="BE257" s="195">
        <f>IF(N257="základní",J257,0)</f>
        <v>0</v>
      </c>
      <c r="BF257" s="195">
        <f>IF(N257="snížená",J257,0)</f>
        <v>0</v>
      </c>
      <c r="BG257" s="195">
        <f>IF(N257="zákl. přenesená",J257,0)</f>
        <v>0</v>
      </c>
      <c r="BH257" s="195">
        <f>IF(N257="sníž. přenesená",J257,0)</f>
        <v>0</v>
      </c>
      <c r="BI257" s="195">
        <f>IF(N257="nulová",J257,0)</f>
        <v>0</v>
      </c>
      <c r="BJ257" s="21" t="s">
        <v>86</v>
      </c>
      <c r="BK257" s="195">
        <f>ROUND(I257*H257,2)</f>
        <v>0</v>
      </c>
      <c r="BL257" s="21" t="s">
        <v>373</v>
      </c>
      <c r="BM257" s="194" t="s">
        <v>1039</v>
      </c>
    </row>
    <row r="258" spans="1:65" s="2" customFormat="1" ht="11.25">
      <c r="A258" s="39"/>
      <c r="B258" s="40"/>
      <c r="C258" s="41"/>
      <c r="D258" s="196" t="s">
        <v>161</v>
      </c>
      <c r="E258" s="41"/>
      <c r="F258" s="197" t="s">
        <v>4060</v>
      </c>
      <c r="G258" s="41"/>
      <c r="H258" s="41"/>
      <c r="I258" s="198"/>
      <c r="J258" s="41"/>
      <c r="K258" s="41"/>
      <c r="L258" s="44"/>
      <c r="M258" s="199"/>
      <c r="N258" s="200"/>
      <c r="O258" s="69"/>
      <c r="P258" s="69"/>
      <c r="Q258" s="69"/>
      <c r="R258" s="69"/>
      <c r="S258" s="69"/>
      <c r="T258" s="70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21" t="s">
        <v>161</v>
      </c>
      <c r="AU258" s="21" t="s">
        <v>88</v>
      </c>
    </row>
    <row r="259" spans="1:65" s="2" customFormat="1" ht="16.5" customHeight="1">
      <c r="A259" s="39"/>
      <c r="B259" s="40"/>
      <c r="C259" s="183" t="s">
        <v>690</v>
      </c>
      <c r="D259" s="183" t="s">
        <v>154</v>
      </c>
      <c r="E259" s="184" t="s">
        <v>4061</v>
      </c>
      <c r="F259" s="185" t="s">
        <v>4062</v>
      </c>
      <c r="G259" s="186" t="s">
        <v>3101</v>
      </c>
      <c r="H259" s="187">
        <v>1</v>
      </c>
      <c r="I259" s="188"/>
      <c r="J259" s="189">
        <f t="shared" ref="J259:J271" si="10">ROUND(I259*H259,2)</f>
        <v>0</v>
      </c>
      <c r="K259" s="185" t="s">
        <v>32</v>
      </c>
      <c r="L259" s="44"/>
      <c r="M259" s="190" t="s">
        <v>32</v>
      </c>
      <c r="N259" s="191" t="s">
        <v>49</v>
      </c>
      <c r="O259" s="69"/>
      <c r="P259" s="192">
        <f t="shared" ref="P259:P271" si="11">O259*H259</f>
        <v>0</v>
      </c>
      <c r="Q259" s="192">
        <v>0</v>
      </c>
      <c r="R259" s="192">
        <f t="shared" ref="R259:R271" si="12">Q259*H259</f>
        <v>0</v>
      </c>
      <c r="S259" s="192">
        <v>0</v>
      </c>
      <c r="T259" s="193">
        <f t="shared" ref="T259:T271" si="13"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194" t="s">
        <v>373</v>
      </c>
      <c r="AT259" s="194" t="s">
        <v>154</v>
      </c>
      <c r="AU259" s="194" t="s">
        <v>88</v>
      </c>
      <c r="AY259" s="21" t="s">
        <v>151</v>
      </c>
      <c r="BE259" s="195">
        <f t="shared" ref="BE259:BE271" si="14">IF(N259="základní",J259,0)</f>
        <v>0</v>
      </c>
      <c r="BF259" s="195">
        <f t="shared" ref="BF259:BF271" si="15">IF(N259="snížená",J259,0)</f>
        <v>0</v>
      </c>
      <c r="BG259" s="195">
        <f t="shared" ref="BG259:BG271" si="16">IF(N259="zákl. přenesená",J259,0)</f>
        <v>0</v>
      </c>
      <c r="BH259" s="195">
        <f t="shared" ref="BH259:BH271" si="17">IF(N259="sníž. přenesená",J259,0)</f>
        <v>0</v>
      </c>
      <c r="BI259" s="195">
        <f t="shared" ref="BI259:BI271" si="18">IF(N259="nulová",J259,0)</f>
        <v>0</v>
      </c>
      <c r="BJ259" s="21" t="s">
        <v>86</v>
      </c>
      <c r="BK259" s="195">
        <f t="shared" ref="BK259:BK271" si="19">ROUND(I259*H259,2)</f>
        <v>0</v>
      </c>
      <c r="BL259" s="21" t="s">
        <v>373</v>
      </c>
      <c r="BM259" s="194" t="s">
        <v>1053</v>
      </c>
    </row>
    <row r="260" spans="1:65" s="2" customFormat="1" ht="16.5" customHeight="1">
      <c r="A260" s="39"/>
      <c r="B260" s="40"/>
      <c r="C260" s="183" t="s">
        <v>698</v>
      </c>
      <c r="D260" s="183" t="s">
        <v>154</v>
      </c>
      <c r="E260" s="184" t="s">
        <v>4063</v>
      </c>
      <c r="F260" s="185" t="s">
        <v>4064</v>
      </c>
      <c r="G260" s="186" t="s">
        <v>3101</v>
      </c>
      <c r="H260" s="187">
        <v>1</v>
      </c>
      <c r="I260" s="188"/>
      <c r="J260" s="189">
        <f t="shared" si="10"/>
        <v>0</v>
      </c>
      <c r="K260" s="185" t="s">
        <v>32</v>
      </c>
      <c r="L260" s="44"/>
      <c r="M260" s="190" t="s">
        <v>32</v>
      </c>
      <c r="N260" s="191" t="s">
        <v>49</v>
      </c>
      <c r="O260" s="69"/>
      <c r="P260" s="192">
        <f t="shared" si="11"/>
        <v>0</v>
      </c>
      <c r="Q260" s="192">
        <v>0</v>
      </c>
      <c r="R260" s="192">
        <f t="shared" si="12"/>
        <v>0</v>
      </c>
      <c r="S260" s="192">
        <v>0</v>
      </c>
      <c r="T260" s="193">
        <f t="shared" si="13"/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194" t="s">
        <v>373</v>
      </c>
      <c r="AT260" s="194" t="s">
        <v>154</v>
      </c>
      <c r="AU260" s="194" t="s">
        <v>88</v>
      </c>
      <c r="AY260" s="21" t="s">
        <v>151</v>
      </c>
      <c r="BE260" s="195">
        <f t="shared" si="14"/>
        <v>0</v>
      </c>
      <c r="BF260" s="195">
        <f t="shared" si="15"/>
        <v>0</v>
      </c>
      <c r="BG260" s="195">
        <f t="shared" si="16"/>
        <v>0</v>
      </c>
      <c r="BH260" s="195">
        <f t="shared" si="17"/>
        <v>0</v>
      </c>
      <c r="BI260" s="195">
        <f t="shared" si="18"/>
        <v>0</v>
      </c>
      <c r="BJ260" s="21" t="s">
        <v>86</v>
      </c>
      <c r="BK260" s="195">
        <f t="shared" si="19"/>
        <v>0</v>
      </c>
      <c r="BL260" s="21" t="s">
        <v>373</v>
      </c>
      <c r="BM260" s="194" t="s">
        <v>1072</v>
      </c>
    </row>
    <row r="261" spans="1:65" s="2" customFormat="1" ht="16.5" customHeight="1">
      <c r="A261" s="39"/>
      <c r="B261" s="40"/>
      <c r="C261" s="183" t="s">
        <v>706</v>
      </c>
      <c r="D261" s="183" t="s">
        <v>154</v>
      </c>
      <c r="E261" s="184" t="s">
        <v>4065</v>
      </c>
      <c r="F261" s="185" t="s">
        <v>4066</v>
      </c>
      <c r="G261" s="186" t="s">
        <v>3101</v>
      </c>
      <c r="H261" s="187">
        <v>2</v>
      </c>
      <c r="I261" s="188"/>
      <c r="J261" s="189">
        <f t="shared" si="10"/>
        <v>0</v>
      </c>
      <c r="K261" s="185" t="s">
        <v>32</v>
      </c>
      <c r="L261" s="44"/>
      <c r="M261" s="190" t="s">
        <v>32</v>
      </c>
      <c r="N261" s="191" t="s">
        <v>49</v>
      </c>
      <c r="O261" s="69"/>
      <c r="P261" s="192">
        <f t="shared" si="11"/>
        <v>0</v>
      </c>
      <c r="Q261" s="192">
        <v>0</v>
      </c>
      <c r="R261" s="192">
        <f t="shared" si="12"/>
        <v>0</v>
      </c>
      <c r="S261" s="192">
        <v>0</v>
      </c>
      <c r="T261" s="193">
        <f t="shared" si="13"/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194" t="s">
        <v>373</v>
      </c>
      <c r="AT261" s="194" t="s">
        <v>154</v>
      </c>
      <c r="AU261" s="194" t="s">
        <v>88</v>
      </c>
      <c r="AY261" s="21" t="s">
        <v>151</v>
      </c>
      <c r="BE261" s="195">
        <f t="shared" si="14"/>
        <v>0</v>
      </c>
      <c r="BF261" s="195">
        <f t="shared" si="15"/>
        <v>0</v>
      </c>
      <c r="BG261" s="195">
        <f t="shared" si="16"/>
        <v>0</v>
      </c>
      <c r="BH261" s="195">
        <f t="shared" si="17"/>
        <v>0</v>
      </c>
      <c r="BI261" s="195">
        <f t="shared" si="18"/>
        <v>0</v>
      </c>
      <c r="BJ261" s="21" t="s">
        <v>86</v>
      </c>
      <c r="BK261" s="195">
        <f t="shared" si="19"/>
        <v>0</v>
      </c>
      <c r="BL261" s="21" t="s">
        <v>373</v>
      </c>
      <c r="BM261" s="194" t="s">
        <v>1082</v>
      </c>
    </row>
    <row r="262" spans="1:65" s="2" customFormat="1" ht="16.5" customHeight="1">
      <c r="A262" s="39"/>
      <c r="B262" s="40"/>
      <c r="C262" s="183" t="s">
        <v>714</v>
      </c>
      <c r="D262" s="183" t="s">
        <v>154</v>
      </c>
      <c r="E262" s="184" t="s">
        <v>4067</v>
      </c>
      <c r="F262" s="185" t="s">
        <v>4068</v>
      </c>
      <c r="G262" s="186" t="s">
        <v>3101</v>
      </c>
      <c r="H262" s="187">
        <v>2</v>
      </c>
      <c r="I262" s="188"/>
      <c r="J262" s="189">
        <f t="shared" si="10"/>
        <v>0</v>
      </c>
      <c r="K262" s="185" t="s">
        <v>32</v>
      </c>
      <c r="L262" s="44"/>
      <c r="M262" s="190" t="s">
        <v>32</v>
      </c>
      <c r="N262" s="191" t="s">
        <v>49</v>
      </c>
      <c r="O262" s="69"/>
      <c r="P262" s="192">
        <f t="shared" si="11"/>
        <v>0</v>
      </c>
      <c r="Q262" s="192">
        <v>0</v>
      </c>
      <c r="R262" s="192">
        <f t="shared" si="12"/>
        <v>0</v>
      </c>
      <c r="S262" s="192">
        <v>0</v>
      </c>
      <c r="T262" s="193">
        <f t="shared" si="13"/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194" t="s">
        <v>373</v>
      </c>
      <c r="AT262" s="194" t="s">
        <v>154</v>
      </c>
      <c r="AU262" s="194" t="s">
        <v>88</v>
      </c>
      <c r="AY262" s="21" t="s">
        <v>151</v>
      </c>
      <c r="BE262" s="195">
        <f t="shared" si="14"/>
        <v>0</v>
      </c>
      <c r="BF262" s="195">
        <f t="shared" si="15"/>
        <v>0</v>
      </c>
      <c r="BG262" s="195">
        <f t="shared" si="16"/>
        <v>0</v>
      </c>
      <c r="BH262" s="195">
        <f t="shared" si="17"/>
        <v>0</v>
      </c>
      <c r="BI262" s="195">
        <f t="shared" si="18"/>
        <v>0</v>
      </c>
      <c r="BJ262" s="21" t="s">
        <v>86</v>
      </c>
      <c r="BK262" s="195">
        <f t="shared" si="19"/>
        <v>0</v>
      </c>
      <c r="BL262" s="21" t="s">
        <v>373</v>
      </c>
      <c r="BM262" s="194" t="s">
        <v>1093</v>
      </c>
    </row>
    <row r="263" spans="1:65" s="2" customFormat="1" ht="16.5" customHeight="1">
      <c r="A263" s="39"/>
      <c r="B263" s="40"/>
      <c r="C263" s="183" t="s">
        <v>721</v>
      </c>
      <c r="D263" s="183" t="s">
        <v>154</v>
      </c>
      <c r="E263" s="184" t="s">
        <v>4069</v>
      </c>
      <c r="F263" s="185" t="s">
        <v>4070</v>
      </c>
      <c r="G263" s="186" t="s">
        <v>3101</v>
      </c>
      <c r="H263" s="187">
        <v>1</v>
      </c>
      <c r="I263" s="188"/>
      <c r="J263" s="189">
        <f t="shared" si="10"/>
        <v>0</v>
      </c>
      <c r="K263" s="185" t="s">
        <v>32</v>
      </c>
      <c r="L263" s="44"/>
      <c r="M263" s="190" t="s">
        <v>32</v>
      </c>
      <c r="N263" s="191" t="s">
        <v>49</v>
      </c>
      <c r="O263" s="69"/>
      <c r="P263" s="192">
        <f t="shared" si="11"/>
        <v>0</v>
      </c>
      <c r="Q263" s="192">
        <v>0</v>
      </c>
      <c r="R263" s="192">
        <f t="shared" si="12"/>
        <v>0</v>
      </c>
      <c r="S263" s="192">
        <v>0</v>
      </c>
      <c r="T263" s="193">
        <f t="shared" si="13"/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194" t="s">
        <v>373</v>
      </c>
      <c r="AT263" s="194" t="s">
        <v>154</v>
      </c>
      <c r="AU263" s="194" t="s">
        <v>88</v>
      </c>
      <c r="AY263" s="21" t="s">
        <v>151</v>
      </c>
      <c r="BE263" s="195">
        <f t="shared" si="14"/>
        <v>0</v>
      </c>
      <c r="BF263" s="195">
        <f t="shared" si="15"/>
        <v>0</v>
      </c>
      <c r="BG263" s="195">
        <f t="shared" si="16"/>
        <v>0</v>
      </c>
      <c r="BH263" s="195">
        <f t="shared" si="17"/>
        <v>0</v>
      </c>
      <c r="BI263" s="195">
        <f t="shared" si="18"/>
        <v>0</v>
      </c>
      <c r="BJ263" s="21" t="s">
        <v>86</v>
      </c>
      <c r="BK263" s="195">
        <f t="shared" si="19"/>
        <v>0</v>
      </c>
      <c r="BL263" s="21" t="s">
        <v>373</v>
      </c>
      <c r="BM263" s="194" t="s">
        <v>1107</v>
      </c>
    </row>
    <row r="264" spans="1:65" s="2" customFormat="1" ht="16.5" customHeight="1">
      <c r="A264" s="39"/>
      <c r="B264" s="40"/>
      <c r="C264" s="183" t="s">
        <v>729</v>
      </c>
      <c r="D264" s="183" t="s">
        <v>154</v>
      </c>
      <c r="E264" s="184" t="s">
        <v>4071</v>
      </c>
      <c r="F264" s="185" t="s">
        <v>4072</v>
      </c>
      <c r="G264" s="186" t="s">
        <v>3101</v>
      </c>
      <c r="H264" s="187">
        <v>1</v>
      </c>
      <c r="I264" s="188"/>
      <c r="J264" s="189">
        <f t="shared" si="10"/>
        <v>0</v>
      </c>
      <c r="K264" s="185" t="s">
        <v>32</v>
      </c>
      <c r="L264" s="44"/>
      <c r="M264" s="190" t="s">
        <v>32</v>
      </c>
      <c r="N264" s="191" t="s">
        <v>49</v>
      </c>
      <c r="O264" s="69"/>
      <c r="P264" s="192">
        <f t="shared" si="11"/>
        <v>0</v>
      </c>
      <c r="Q264" s="192">
        <v>0</v>
      </c>
      <c r="R264" s="192">
        <f t="shared" si="12"/>
        <v>0</v>
      </c>
      <c r="S264" s="192">
        <v>0</v>
      </c>
      <c r="T264" s="193">
        <f t="shared" si="13"/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194" t="s">
        <v>373</v>
      </c>
      <c r="AT264" s="194" t="s">
        <v>154</v>
      </c>
      <c r="AU264" s="194" t="s">
        <v>88</v>
      </c>
      <c r="AY264" s="21" t="s">
        <v>151</v>
      </c>
      <c r="BE264" s="195">
        <f t="shared" si="14"/>
        <v>0</v>
      </c>
      <c r="BF264" s="195">
        <f t="shared" si="15"/>
        <v>0</v>
      </c>
      <c r="BG264" s="195">
        <f t="shared" si="16"/>
        <v>0</v>
      </c>
      <c r="BH264" s="195">
        <f t="shared" si="17"/>
        <v>0</v>
      </c>
      <c r="BI264" s="195">
        <f t="shared" si="18"/>
        <v>0</v>
      </c>
      <c r="BJ264" s="21" t="s">
        <v>86</v>
      </c>
      <c r="BK264" s="195">
        <f t="shared" si="19"/>
        <v>0</v>
      </c>
      <c r="BL264" s="21" t="s">
        <v>373</v>
      </c>
      <c r="BM264" s="194" t="s">
        <v>1121</v>
      </c>
    </row>
    <row r="265" spans="1:65" s="2" customFormat="1" ht="16.5" customHeight="1">
      <c r="A265" s="39"/>
      <c r="B265" s="40"/>
      <c r="C265" s="183" t="s">
        <v>735</v>
      </c>
      <c r="D265" s="183" t="s">
        <v>154</v>
      </c>
      <c r="E265" s="184" t="s">
        <v>4073</v>
      </c>
      <c r="F265" s="185" t="s">
        <v>4074</v>
      </c>
      <c r="G265" s="186" t="s">
        <v>3101</v>
      </c>
      <c r="H265" s="187">
        <v>1</v>
      </c>
      <c r="I265" s="188"/>
      <c r="J265" s="189">
        <f t="shared" si="10"/>
        <v>0</v>
      </c>
      <c r="K265" s="185" t="s">
        <v>32</v>
      </c>
      <c r="L265" s="44"/>
      <c r="M265" s="190" t="s">
        <v>32</v>
      </c>
      <c r="N265" s="191" t="s">
        <v>49</v>
      </c>
      <c r="O265" s="69"/>
      <c r="P265" s="192">
        <f t="shared" si="11"/>
        <v>0</v>
      </c>
      <c r="Q265" s="192">
        <v>0</v>
      </c>
      <c r="R265" s="192">
        <f t="shared" si="12"/>
        <v>0</v>
      </c>
      <c r="S265" s="192">
        <v>0</v>
      </c>
      <c r="T265" s="193">
        <f t="shared" si="13"/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194" t="s">
        <v>373</v>
      </c>
      <c r="AT265" s="194" t="s">
        <v>154</v>
      </c>
      <c r="AU265" s="194" t="s">
        <v>88</v>
      </c>
      <c r="AY265" s="21" t="s">
        <v>151</v>
      </c>
      <c r="BE265" s="195">
        <f t="shared" si="14"/>
        <v>0</v>
      </c>
      <c r="BF265" s="195">
        <f t="shared" si="15"/>
        <v>0</v>
      </c>
      <c r="BG265" s="195">
        <f t="shared" si="16"/>
        <v>0</v>
      </c>
      <c r="BH265" s="195">
        <f t="shared" si="17"/>
        <v>0</v>
      </c>
      <c r="BI265" s="195">
        <f t="shared" si="18"/>
        <v>0</v>
      </c>
      <c r="BJ265" s="21" t="s">
        <v>86</v>
      </c>
      <c r="BK265" s="195">
        <f t="shared" si="19"/>
        <v>0</v>
      </c>
      <c r="BL265" s="21" t="s">
        <v>373</v>
      </c>
      <c r="BM265" s="194" t="s">
        <v>1137</v>
      </c>
    </row>
    <row r="266" spans="1:65" s="2" customFormat="1" ht="16.5" customHeight="1">
      <c r="A266" s="39"/>
      <c r="B266" s="40"/>
      <c r="C266" s="183" t="s">
        <v>742</v>
      </c>
      <c r="D266" s="183" t="s">
        <v>154</v>
      </c>
      <c r="E266" s="184" t="s">
        <v>4075</v>
      </c>
      <c r="F266" s="185" t="s">
        <v>4076</v>
      </c>
      <c r="G266" s="186" t="s">
        <v>3101</v>
      </c>
      <c r="H266" s="187">
        <v>1</v>
      </c>
      <c r="I266" s="188"/>
      <c r="J266" s="189">
        <f t="shared" si="10"/>
        <v>0</v>
      </c>
      <c r="K266" s="185" t="s">
        <v>32</v>
      </c>
      <c r="L266" s="44"/>
      <c r="M266" s="190" t="s">
        <v>32</v>
      </c>
      <c r="N266" s="191" t="s">
        <v>49</v>
      </c>
      <c r="O266" s="69"/>
      <c r="P266" s="192">
        <f t="shared" si="11"/>
        <v>0</v>
      </c>
      <c r="Q266" s="192">
        <v>0</v>
      </c>
      <c r="R266" s="192">
        <f t="shared" si="12"/>
        <v>0</v>
      </c>
      <c r="S266" s="192">
        <v>0</v>
      </c>
      <c r="T266" s="193">
        <f t="shared" si="13"/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194" t="s">
        <v>373</v>
      </c>
      <c r="AT266" s="194" t="s">
        <v>154</v>
      </c>
      <c r="AU266" s="194" t="s">
        <v>88</v>
      </c>
      <c r="AY266" s="21" t="s">
        <v>151</v>
      </c>
      <c r="BE266" s="195">
        <f t="shared" si="14"/>
        <v>0</v>
      </c>
      <c r="BF266" s="195">
        <f t="shared" si="15"/>
        <v>0</v>
      </c>
      <c r="BG266" s="195">
        <f t="shared" si="16"/>
        <v>0</v>
      </c>
      <c r="BH266" s="195">
        <f t="shared" si="17"/>
        <v>0</v>
      </c>
      <c r="BI266" s="195">
        <f t="shared" si="18"/>
        <v>0</v>
      </c>
      <c r="BJ266" s="21" t="s">
        <v>86</v>
      </c>
      <c r="BK266" s="195">
        <f t="shared" si="19"/>
        <v>0</v>
      </c>
      <c r="BL266" s="21" t="s">
        <v>373</v>
      </c>
      <c r="BM266" s="194" t="s">
        <v>1156</v>
      </c>
    </row>
    <row r="267" spans="1:65" s="2" customFormat="1" ht="16.5" customHeight="1">
      <c r="A267" s="39"/>
      <c r="B267" s="40"/>
      <c r="C267" s="183" t="s">
        <v>750</v>
      </c>
      <c r="D267" s="183" t="s">
        <v>154</v>
      </c>
      <c r="E267" s="184" t="s">
        <v>4077</v>
      </c>
      <c r="F267" s="185" t="s">
        <v>4078</v>
      </c>
      <c r="G267" s="186" t="s">
        <v>3101</v>
      </c>
      <c r="H267" s="187">
        <v>1</v>
      </c>
      <c r="I267" s="188"/>
      <c r="J267" s="189">
        <f t="shared" si="10"/>
        <v>0</v>
      </c>
      <c r="K267" s="185" t="s">
        <v>32</v>
      </c>
      <c r="L267" s="44"/>
      <c r="M267" s="190" t="s">
        <v>32</v>
      </c>
      <c r="N267" s="191" t="s">
        <v>49</v>
      </c>
      <c r="O267" s="69"/>
      <c r="P267" s="192">
        <f t="shared" si="11"/>
        <v>0</v>
      </c>
      <c r="Q267" s="192">
        <v>0</v>
      </c>
      <c r="R267" s="192">
        <f t="shared" si="12"/>
        <v>0</v>
      </c>
      <c r="S267" s="192">
        <v>0</v>
      </c>
      <c r="T267" s="193">
        <f t="shared" si="13"/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194" t="s">
        <v>373</v>
      </c>
      <c r="AT267" s="194" t="s">
        <v>154</v>
      </c>
      <c r="AU267" s="194" t="s">
        <v>88</v>
      </c>
      <c r="AY267" s="21" t="s">
        <v>151</v>
      </c>
      <c r="BE267" s="195">
        <f t="shared" si="14"/>
        <v>0</v>
      </c>
      <c r="BF267" s="195">
        <f t="shared" si="15"/>
        <v>0</v>
      </c>
      <c r="BG267" s="195">
        <f t="shared" si="16"/>
        <v>0</v>
      </c>
      <c r="BH267" s="195">
        <f t="shared" si="17"/>
        <v>0</v>
      </c>
      <c r="BI267" s="195">
        <f t="shared" si="18"/>
        <v>0</v>
      </c>
      <c r="BJ267" s="21" t="s">
        <v>86</v>
      </c>
      <c r="BK267" s="195">
        <f t="shared" si="19"/>
        <v>0</v>
      </c>
      <c r="BL267" s="21" t="s">
        <v>373</v>
      </c>
      <c r="BM267" s="194" t="s">
        <v>1169</v>
      </c>
    </row>
    <row r="268" spans="1:65" s="2" customFormat="1" ht="16.5" customHeight="1">
      <c r="A268" s="39"/>
      <c r="B268" s="40"/>
      <c r="C268" s="183" t="s">
        <v>757</v>
      </c>
      <c r="D268" s="183" t="s">
        <v>154</v>
      </c>
      <c r="E268" s="184" t="s">
        <v>4079</v>
      </c>
      <c r="F268" s="185" t="s">
        <v>4080</v>
      </c>
      <c r="G268" s="186" t="s">
        <v>3101</v>
      </c>
      <c r="H268" s="187">
        <v>1</v>
      </c>
      <c r="I268" s="188"/>
      <c r="J268" s="189">
        <f t="shared" si="10"/>
        <v>0</v>
      </c>
      <c r="K268" s="185" t="s">
        <v>32</v>
      </c>
      <c r="L268" s="44"/>
      <c r="M268" s="190" t="s">
        <v>32</v>
      </c>
      <c r="N268" s="191" t="s">
        <v>49</v>
      </c>
      <c r="O268" s="69"/>
      <c r="P268" s="192">
        <f t="shared" si="11"/>
        <v>0</v>
      </c>
      <c r="Q268" s="192">
        <v>0</v>
      </c>
      <c r="R268" s="192">
        <f t="shared" si="12"/>
        <v>0</v>
      </c>
      <c r="S268" s="192">
        <v>0</v>
      </c>
      <c r="T268" s="193">
        <f t="shared" si="13"/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194" t="s">
        <v>373</v>
      </c>
      <c r="AT268" s="194" t="s">
        <v>154</v>
      </c>
      <c r="AU268" s="194" t="s">
        <v>88</v>
      </c>
      <c r="AY268" s="21" t="s">
        <v>151</v>
      </c>
      <c r="BE268" s="195">
        <f t="shared" si="14"/>
        <v>0</v>
      </c>
      <c r="BF268" s="195">
        <f t="shared" si="15"/>
        <v>0</v>
      </c>
      <c r="BG268" s="195">
        <f t="shared" si="16"/>
        <v>0</v>
      </c>
      <c r="BH268" s="195">
        <f t="shared" si="17"/>
        <v>0</v>
      </c>
      <c r="BI268" s="195">
        <f t="shared" si="18"/>
        <v>0</v>
      </c>
      <c r="BJ268" s="21" t="s">
        <v>86</v>
      </c>
      <c r="BK268" s="195">
        <f t="shared" si="19"/>
        <v>0</v>
      </c>
      <c r="BL268" s="21" t="s">
        <v>373</v>
      </c>
      <c r="BM268" s="194" t="s">
        <v>1180</v>
      </c>
    </row>
    <row r="269" spans="1:65" s="2" customFormat="1" ht="16.5" customHeight="1">
      <c r="A269" s="39"/>
      <c r="B269" s="40"/>
      <c r="C269" s="183" t="s">
        <v>765</v>
      </c>
      <c r="D269" s="183" t="s">
        <v>154</v>
      </c>
      <c r="E269" s="184" t="s">
        <v>4081</v>
      </c>
      <c r="F269" s="185" t="s">
        <v>4082</v>
      </c>
      <c r="G269" s="186" t="s">
        <v>3101</v>
      </c>
      <c r="H269" s="187">
        <v>3</v>
      </c>
      <c r="I269" s="188"/>
      <c r="J269" s="189">
        <f t="shared" si="10"/>
        <v>0</v>
      </c>
      <c r="K269" s="185" t="s">
        <v>32</v>
      </c>
      <c r="L269" s="44"/>
      <c r="M269" s="190" t="s">
        <v>32</v>
      </c>
      <c r="N269" s="191" t="s">
        <v>49</v>
      </c>
      <c r="O269" s="69"/>
      <c r="P269" s="192">
        <f t="shared" si="11"/>
        <v>0</v>
      </c>
      <c r="Q269" s="192">
        <v>0</v>
      </c>
      <c r="R269" s="192">
        <f t="shared" si="12"/>
        <v>0</v>
      </c>
      <c r="S269" s="192">
        <v>0</v>
      </c>
      <c r="T269" s="193">
        <f t="shared" si="13"/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194" t="s">
        <v>373</v>
      </c>
      <c r="AT269" s="194" t="s">
        <v>154</v>
      </c>
      <c r="AU269" s="194" t="s">
        <v>88</v>
      </c>
      <c r="AY269" s="21" t="s">
        <v>151</v>
      </c>
      <c r="BE269" s="195">
        <f t="shared" si="14"/>
        <v>0</v>
      </c>
      <c r="BF269" s="195">
        <f t="shared" si="15"/>
        <v>0</v>
      </c>
      <c r="BG269" s="195">
        <f t="shared" si="16"/>
        <v>0</v>
      </c>
      <c r="BH269" s="195">
        <f t="shared" si="17"/>
        <v>0</v>
      </c>
      <c r="BI269" s="195">
        <f t="shared" si="18"/>
        <v>0</v>
      </c>
      <c r="BJ269" s="21" t="s">
        <v>86</v>
      </c>
      <c r="BK269" s="195">
        <f t="shared" si="19"/>
        <v>0</v>
      </c>
      <c r="BL269" s="21" t="s">
        <v>373</v>
      </c>
      <c r="BM269" s="194" t="s">
        <v>1191</v>
      </c>
    </row>
    <row r="270" spans="1:65" s="2" customFormat="1" ht="16.5" customHeight="1">
      <c r="A270" s="39"/>
      <c r="B270" s="40"/>
      <c r="C270" s="183" t="s">
        <v>770</v>
      </c>
      <c r="D270" s="183" t="s">
        <v>154</v>
      </c>
      <c r="E270" s="184" t="s">
        <v>4083</v>
      </c>
      <c r="F270" s="185" t="s">
        <v>4084</v>
      </c>
      <c r="G270" s="186" t="s">
        <v>3101</v>
      </c>
      <c r="H270" s="187">
        <v>1</v>
      </c>
      <c r="I270" s="188"/>
      <c r="J270" s="189">
        <f t="shared" si="10"/>
        <v>0</v>
      </c>
      <c r="K270" s="185" t="s">
        <v>32</v>
      </c>
      <c r="L270" s="44"/>
      <c r="M270" s="190" t="s">
        <v>32</v>
      </c>
      <c r="N270" s="191" t="s">
        <v>49</v>
      </c>
      <c r="O270" s="69"/>
      <c r="P270" s="192">
        <f t="shared" si="11"/>
        <v>0</v>
      </c>
      <c r="Q270" s="192">
        <v>0</v>
      </c>
      <c r="R270" s="192">
        <f t="shared" si="12"/>
        <v>0</v>
      </c>
      <c r="S270" s="192">
        <v>0</v>
      </c>
      <c r="T270" s="193">
        <f t="shared" si="13"/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194" t="s">
        <v>373</v>
      </c>
      <c r="AT270" s="194" t="s">
        <v>154</v>
      </c>
      <c r="AU270" s="194" t="s">
        <v>88</v>
      </c>
      <c r="AY270" s="21" t="s">
        <v>151</v>
      </c>
      <c r="BE270" s="195">
        <f t="shared" si="14"/>
        <v>0</v>
      </c>
      <c r="BF270" s="195">
        <f t="shared" si="15"/>
        <v>0</v>
      </c>
      <c r="BG270" s="195">
        <f t="shared" si="16"/>
        <v>0</v>
      </c>
      <c r="BH270" s="195">
        <f t="shared" si="17"/>
        <v>0</v>
      </c>
      <c r="BI270" s="195">
        <f t="shared" si="18"/>
        <v>0</v>
      </c>
      <c r="BJ270" s="21" t="s">
        <v>86</v>
      </c>
      <c r="BK270" s="195">
        <f t="shared" si="19"/>
        <v>0</v>
      </c>
      <c r="BL270" s="21" t="s">
        <v>373</v>
      </c>
      <c r="BM270" s="194" t="s">
        <v>21</v>
      </c>
    </row>
    <row r="271" spans="1:65" s="2" customFormat="1" ht="24.2" customHeight="1">
      <c r="A271" s="39"/>
      <c r="B271" s="40"/>
      <c r="C271" s="183" t="s">
        <v>785</v>
      </c>
      <c r="D271" s="183" t="s">
        <v>154</v>
      </c>
      <c r="E271" s="184" t="s">
        <v>4085</v>
      </c>
      <c r="F271" s="185" t="s">
        <v>4086</v>
      </c>
      <c r="G271" s="186" t="s">
        <v>428</v>
      </c>
      <c r="H271" s="187">
        <v>0.129</v>
      </c>
      <c r="I271" s="188"/>
      <c r="J271" s="189">
        <f t="shared" si="10"/>
        <v>0</v>
      </c>
      <c r="K271" s="185" t="s">
        <v>158</v>
      </c>
      <c r="L271" s="44"/>
      <c r="M271" s="190" t="s">
        <v>32</v>
      </c>
      <c r="N271" s="191" t="s">
        <v>49</v>
      </c>
      <c r="O271" s="69"/>
      <c r="P271" s="192">
        <f t="shared" si="11"/>
        <v>0</v>
      </c>
      <c r="Q271" s="192">
        <v>0</v>
      </c>
      <c r="R271" s="192">
        <f t="shared" si="12"/>
        <v>0</v>
      </c>
      <c r="S271" s="192">
        <v>0</v>
      </c>
      <c r="T271" s="193">
        <f t="shared" si="13"/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194" t="s">
        <v>373</v>
      </c>
      <c r="AT271" s="194" t="s">
        <v>154</v>
      </c>
      <c r="AU271" s="194" t="s">
        <v>88</v>
      </c>
      <c r="AY271" s="21" t="s">
        <v>151</v>
      </c>
      <c r="BE271" s="195">
        <f t="shared" si="14"/>
        <v>0</v>
      </c>
      <c r="BF271" s="195">
        <f t="shared" si="15"/>
        <v>0</v>
      </c>
      <c r="BG271" s="195">
        <f t="shared" si="16"/>
        <v>0</v>
      </c>
      <c r="BH271" s="195">
        <f t="shared" si="17"/>
        <v>0</v>
      </c>
      <c r="BI271" s="195">
        <f t="shared" si="18"/>
        <v>0</v>
      </c>
      <c r="BJ271" s="21" t="s">
        <v>86</v>
      </c>
      <c r="BK271" s="195">
        <f t="shared" si="19"/>
        <v>0</v>
      </c>
      <c r="BL271" s="21" t="s">
        <v>373</v>
      </c>
      <c r="BM271" s="194" t="s">
        <v>1215</v>
      </c>
    </row>
    <row r="272" spans="1:65" s="2" customFormat="1" ht="11.25">
      <c r="A272" s="39"/>
      <c r="B272" s="40"/>
      <c r="C272" s="41"/>
      <c r="D272" s="196" t="s">
        <v>161</v>
      </c>
      <c r="E272" s="41"/>
      <c r="F272" s="197" t="s">
        <v>4087</v>
      </c>
      <c r="G272" s="41"/>
      <c r="H272" s="41"/>
      <c r="I272" s="198"/>
      <c r="J272" s="41"/>
      <c r="K272" s="41"/>
      <c r="L272" s="44"/>
      <c r="M272" s="199"/>
      <c r="N272" s="200"/>
      <c r="O272" s="69"/>
      <c r="P272" s="69"/>
      <c r="Q272" s="69"/>
      <c r="R272" s="69"/>
      <c r="S272" s="69"/>
      <c r="T272" s="70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21" t="s">
        <v>161</v>
      </c>
      <c r="AU272" s="21" t="s">
        <v>88</v>
      </c>
    </row>
    <row r="273" spans="1:65" s="12" customFormat="1" ht="25.9" customHeight="1">
      <c r="B273" s="167"/>
      <c r="C273" s="168"/>
      <c r="D273" s="169" t="s">
        <v>77</v>
      </c>
      <c r="E273" s="170" t="s">
        <v>445</v>
      </c>
      <c r="F273" s="170" t="s">
        <v>3087</v>
      </c>
      <c r="G273" s="168"/>
      <c r="H273" s="168"/>
      <c r="I273" s="171"/>
      <c r="J273" s="172">
        <f>BK273</f>
        <v>0</v>
      </c>
      <c r="K273" s="168"/>
      <c r="L273" s="173"/>
      <c r="M273" s="174"/>
      <c r="N273" s="175"/>
      <c r="O273" s="175"/>
      <c r="P273" s="176">
        <f>P274</f>
        <v>0</v>
      </c>
      <c r="Q273" s="175"/>
      <c r="R273" s="176">
        <f>R274</f>
        <v>2.2499999999999998E-3</v>
      </c>
      <c r="S273" s="175"/>
      <c r="T273" s="177">
        <f>T274</f>
        <v>0</v>
      </c>
      <c r="AR273" s="178" t="s">
        <v>170</v>
      </c>
      <c r="AT273" s="179" t="s">
        <v>77</v>
      </c>
      <c r="AU273" s="179" t="s">
        <v>78</v>
      </c>
      <c r="AY273" s="178" t="s">
        <v>151</v>
      </c>
      <c r="BK273" s="180">
        <f>BK274</f>
        <v>0</v>
      </c>
    </row>
    <row r="274" spans="1:65" s="12" customFormat="1" ht="22.9" customHeight="1">
      <c r="B274" s="167"/>
      <c r="C274" s="168"/>
      <c r="D274" s="169" t="s">
        <v>77</v>
      </c>
      <c r="E274" s="181" t="s">
        <v>3804</v>
      </c>
      <c r="F274" s="181" t="s">
        <v>3805</v>
      </c>
      <c r="G274" s="168"/>
      <c r="H274" s="168"/>
      <c r="I274" s="171"/>
      <c r="J274" s="182">
        <f>BK274</f>
        <v>0</v>
      </c>
      <c r="K274" s="168"/>
      <c r="L274" s="173"/>
      <c r="M274" s="174"/>
      <c r="N274" s="175"/>
      <c r="O274" s="175"/>
      <c r="P274" s="176">
        <f>SUM(P275:P293)</f>
        <v>0</v>
      </c>
      <c r="Q274" s="175"/>
      <c r="R274" s="176">
        <f>SUM(R275:R293)</f>
        <v>2.2499999999999998E-3</v>
      </c>
      <c r="S274" s="175"/>
      <c r="T274" s="177">
        <f>SUM(T275:T293)</f>
        <v>0</v>
      </c>
      <c r="AR274" s="178" t="s">
        <v>170</v>
      </c>
      <c r="AT274" s="179" t="s">
        <v>77</v>
      </c>
      <c r="AU274" s="179" t="s">
        <v>86</v>
      </c>
      <c r="AY274" s="178" t="s">
        <v>151</v>
      </c>
      <c r="BK274" s="180">
        <f>SUM(BK275:BK293)</f>
        <v>0</v>
      </c>
    </row>
    <row r="275" spans="1:65" s="2" customFormat="1" ht="16.5" customHeight="1">
      <c r="A275" s="39"/>
      <c r="B275" s="40"/>
      <c r="C275" s="183" t="s">
        <v>795</v>
      </c>
      <c r="D275" s="183" t="s">
        <v>154</v>
      </c>
      <c r="E275" s="184" t="s">
        <v>3821</v>
      </c>
      <c r="F275" s="185" t="s">
        <v>3822</v>
      </c>
      <c r="G275" s="186" t="s">
        <v>3823</v>
      </c>
      <c r="H275" s="187">
        <v>1</v>
      </c>
      <c r="I275" s="188"/>
      <c r="J275" s="189">
        <f>ROUND(I275*H275,2)</f>
        <v>0</v>
      </c>
      <c r="K275" s="185" t="s">
        <v>158</v>
      </c>
      <c r="L275" s="44"/>
      <c r="M275" s="190" t="s">
        <v>32</v>
      </c>
      <c r="N275" s="191" t="s">
        <v>49</v>
      </c>
      <c r="O275" s="69"/>
      <c r="P275" s="192">
        <f>O275*H275</f>
        <v>0</v>
      </c>
      <c r="Q275" s="192">
        <v>0</v>
      </c>
      <c r="R275" s="192">
        <f>Q275*H275</f>
        <v>0</v>
      </c>
      <c r="S275" s="192">
        <v>0</v>
      </c>
      <c r="T275" s="193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194" t="s">
        <v>770</v>
      </c>
      <c r="AT275" s="194" t="s">
        <v>154</v>
      </c>
      <c r="AU275" s="194" t="s">
        <v>88</v>
      </c>
      <c r="AY275" s="21" t="s">
        <v>151</v>
      </c>
      <c r="BE275" s="195">
        <f>IF(N275="základní",J275,0)</f>
        <v>0</v>
      </c>
      <c r="BF275" s="195">
        <f>IF(N275="snížená",J275,0)</f>
        <v>0</v>
      </c>
      <c r="BG275" s="195">
        <f>IF(N275="zákl. přenesená",J275,0)</f>
        <v>0</v>
      </c>
      <c r="BH275" s="195">
        <f>IF(N275="sníž. přenesená",J275,0)</f>
        <v>0</v>
      </c>
      <c r="BI275" s="195">
        <f>IF(N275="nulová",J275,0)</f>
        <v>0</v>
      </c>
      <c r="BJ275" s="21" t="s">
        <v>86</v>
      </c>
      <c r="BK275" s="195">
        <f>ROUND(I275*H275,2)</f>
        <v>0</v>
      </c>
      <c r="BL275" s="21" t="s">
        <v>770</v>
      </c>
      <c r="BM275" s="194" t="s">
        <v>1228</v>
      </c>
    </row>
    <row r="276" spans="1:65" s="2" customFormat="1" ht="11.25">
      <c r="A276" s="39"/>
      <c r="B276" s="40"/>
      <c r="C276" s="41"/>
      <c r="D276" s="196" t="s">
        <v>161</v>
      </c>
      <c r="E276" s="41"/>
      <c r="F276" s="197" t="s">
        <v>3824</v>
      </c>
      <c r="G276" s="41"/>
      <c r="H276" s="41"/>
      <c r="I276" s="198"/>
      <c r="J276" s="41"/>
      <c r="K276" s="41"/>
      <c r="L276" s="44"/>
      <c r="M276" s="199"/>
      <c r="N276" s="200"/>
      <c r="O276" s="69"/>
      <c r="P276" s="69"/>
      <c r="Q276" s="69"/>
      <c r="R276" s="69"/>
      <c r="S276" s="69"/>
      <c r="T276" s="70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21" t="s">
        <v>161</v>
      </c>
      <c r="AU276" s="21" t="s">
        <v>88</v>
      </c>
    </row>
    <row r="277" spans="1:65" s="2" customFormat="1" ht="16.5" customHeight="1">
      <c r="A277" s="39"/>
      <c r="B277" s="40"/>
      <c r="C277" s="183" t="s">
        <v>800</v>
      </c>
      <c r="D277" s="183" t="s">
        <v>154</v>
      </c>
      <c r="E277" s="184" t="s">
        <v>3825</v>
      </c>
      <c r="F277" s="185" t="s">
        <v>3826</v>
      </c>
      <c r="G277" s="186" t="s">
        <v>213</v>
      </c>
      <c r="H277" s="187">
        <v>13</v>
      </c>
      <c r="I277" s="188"/>
      <c r="J277" s="189">
        <f>ROUND(I277*H277,2)</f>
        <v>0</v>
      </c>
      <c r="K277" s="185" t="s">
        <v>158</v>
      </c>
      <c r="L277" s="44"/>
      <c r="M277" s="190" t="s">
        <v>32</v>
      </c>
      <c r="N277" s="191" t="s">
        <v>49</v>
      </c>
      <c r="O277" s="69"/>
      <c r="P277" s="192">
        <f>O277*H277</f>
        <v>0</v>
      </c>
      <c r="Q277" s="192">
        <v>0</v>
      </c>
      <c r="R277" s="192">
        <f>Q277*H277</f>
        <v>0</v>
      </c>
      <c r="S277" s="192">
        <v>0</v>
      </c>
      <c r="T277" s="193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194" t="s">
        <v>770</v>
      </c>
      <c r="AT277" s="194" t="s">
        <v>154</v>
      </c>
      <c r="AU277" s="194" t="s">
        <v>88</v>
      </c>
      <c r="AY277" s="21" t="s">
        <v>151</v>
      </c>
      <c r="BE277" s="195">
        <f>IF(N277="základní",J277,0)</f>
        <v>0</v>
      </c>
      <c r="BF277" s="195">
        <f>IF(N277="snížená",J277,0)</f>
        <v>0</v>
      </c>
      <c r="BG277" s="195">
        <f>IF(N277="zákl. přenesená",J277,0)</f>
        <v>0</v>
      </c>
      <c r="BH277" s="195">
        <f>IF(N277="sníž. přenesená",J277,0)</f>
        <v>0</v>
      </c>
      <c r="BI277" s="195">
        <f>IF(N277="nulová",J277,0)</f>
        <v>0</v>
      </c>
      <c r="BJ277" s="21" t="s">
        <v>86</v>
      </c>
      <c r="BK277" s="195">
        <f>ROUND(I277*H277,2)</f>
        <v>0</v>
      </c>
      <c r="BL277" s="21" t="s">
        <v>770</v>
      </c>
      <c r="BM277" s="194" t="s">
        <v>1243</v>
      </c>
    </row>
    <row r="278" spans="1:65" s="2" customFormat="1" ht="11.25">
      <c r="A278" s="39"/>
      <c r="B278" s="40"/>
      <c r="C278" s="41"/>
      <c r="D278" s="196" t="s">
        <v>161</v>
      </c>
      <c r="E278" s="41"/>
      <c r="F278" s="197" t="s">
        <v>3827</v>
      </c>
      <c r="G278" s="41"/>
      <c r="H278" s="41"/>
      <c r="I278" s="198"/>
      <c r="J278" s="41"/>
      <c r="K278" s="41"/>
      <c r="L278" s="44"/>
      <c r="M278" s="199"/>
      <c r="N278" s="200"/>
      <c r="O278" s="69"/>
      <c r="P278" s="69"/>
      <c r="Q278" s="69"/>
      <c r="R278" s="69"/>
      <c r="S278" s="69"/>
      <c r="T278" s="70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21" t="s">
        <v>161</v>
      </c>
      <c r="AU278" s="21" t="s">
        <v>88</v>
      </c>
    </row>
    <row r="279" spans="1:65" s="2" customFormat="1" ht="16.5" customHeight="1">
      <c r="A279" s="39"/>
      <c r="B279" s="40"/>
      <c r="C279" s="183" t="s">
        <v>807</v>
      </c>
      <c r="D279" s="183" t="s">
        <v>154</v>
      </c>
      <c r="E279" s="184" t="s">
        <v>4088</v>
      </c>
      <c r="F279" s="185" t="s">
        <v>4089</v>
      </c>
      <c r="G279" s="186" t="s">
        <v>213</v>
      </c>
      <c r="H279" s="187">
        <v>13</v>
      </c>
      <c r="I279" s="188"/>
      <c r="J279" s="189">
        <f>ROUND(I279*H279,2)</f>
        <v>0</v>
      </c>
      <c r="K279" s="185" t="s">
        <v>158</v>
      </c>
      <c r="L279" s="44"/>
      <c r="M279" s="190" t="s">
        <v>32</v>
      </c>
      <c r="N279" s="191" t="s">
        <v>49</v>
      </c>
      <c r="O279" s="69"/>
      <c r="P279" s="192">
        <f>O279*H279</f>
        <v>0</v>
      </c>
      <c r="Q279" s="192">
        <v>1.2999999999999999E-4</v>
      </c>
      <c r="R279" s="192">
        <f>Q279*H279</f>
        <v>1.6899999999999999E-3</v>
      </c>
      <c r="S279" s="192">
        <v>0</v>
      </c>
      <c r="T279" s="193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194" t="s">
        <v>770</v>
      </c>
      <c r="AT279" s="194" t="s">
        <v>154</v>
      </c>
      <c r="AU279" s="194" t="s">
        <v>88</v>
      </c>
      <c r="AY279" s="21" t="s">
        <v>151</v>
      </c>
      <c r="BE279" s="195">
        <f>IF(N279="základní",J279,0)</f>
        <v>0</v>
      </c>
      <c r="BF279" s="195">
        <f>IF(N279="snížená",J279,0)</f>
        <v>0</v>
      </c>
      <c r="BG279" s="195">
        <f>IF(N279="zákl. přenesená",J279,0)</f>
        <v>0</v>
      </c>
      <c r="BH279" s="195">
        <f>IF(N279="sníž. přenesená",J279,0)</f>
        <v>0</v>
      </c>
      <c r="BI279" s="195">
        <f>IF(N279="nulová",J279,0)</f>
        <v>0</v>
      </c>
      <c r="BJ279" s="21" t="s">
        <v>86</v>
      </c>
      <c r="BK279" s="195">
        <f>ROUND(I279*H279,2)</f>
        <v>0</v>
      </c>
      <c r="BL279" s="21" t="s">
        <v>770</v>
      </c>
      <c r="BM279" s="194" t="s">
        <v>1255</v>
      </c>
    </row>
    <row r="280" spans="1:65" s="2" customFormat="1" ht="11.25">
      <c r="A280" s="39"/>
      <c r="B280" s="40"/>
      <c r="C280" s="41"/>
      <c r="D280" s="196" t="s">
        <v>161</v>
      </c>
      <c r="E280" s="41"/>
      <c r="F280" s="197" t="s">
        <v>4090</v>
      </c>
      <c r="G280" s="41"/>
      <c r="H280" s="41"/>
      <c r="I280" s="198"/>
      <c r="J280" s="41"/>
      <c r="K280" s="41"/>
      <c r="L280" s="44"/>
      <c r="M280" s="199"/>
      <c r="N280" s="200"/>
      <c r="O280" s="69"/>
      <c r="P280" s="69"/>
      <c r="Q280" s="69"/>
      <c r="R280" s="69"/>
      <c r="S280" s="69"/>
      <c r="T280" s="70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21" t="s">
        <v>161</v>
      </c>
      <c r="AU280" s="21" t="s">
        <v>88</v>
      </c>
    </row>
    <row r="281" spans="1:65" s="2" customFormat="1" ht="16.5" customHeight="1">
      <c r="A281" s="39"/>
      <c r="B281" s="40"/>
      <c r="C281" s="251" t="s">
        <v>812</v>
      </c>
      <c r="D281" s="251" t="s">
        <v>445</v>
      </c>
      <c r="E281" s="252" t="s">
        <v>4091</v>
      </c>
      <c r="F281" s="253" t="s">
        <v>4092</v>
      </c>
      <c r="G281" s="254" t="s">
        <v>213</v>
      </c>
      <c r="H281" s="255">
        <v>13.65</v>
      </c>
      <c r="I281" s="256"/>
      <c r="J281" s="257">
        <f>ROUND(I281*H281,2)</f>
        <v>0</v>
      </c>
      <c r="K281" s="253" t="s">
        <v>32</v>
      </c>
      <c r="L281" s="258"/>
      <c r="M281" s="259" t="s">
        <v>32</v>
      </c>
      <c r="N281" s="260" t="s">
        <v>49</v>
      </c>
      <c r="O281" s="69"/>
      <c r="P281" s="192">
        <f>O281*H281</f>
        <v>0</v>
      </c>
      <c r="Q281" s="192">
        <v>0</v>
      </c>
      <c r="R281" s="192">
        <f>Q281*H281</f>
        <v>0</v>
      </c>
      <c r="S281" s="192">
        <v>0</v>
      </c>
      <c r="T281" s="193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194" t="s">
        <v>2023</v>
      </c>
      <c r="AT281" s="194" t="s">
        <v>445</v>
      </c>
      <c r="AU281" s="194" t="s">
        <v>88</v>
      </c>
      <c r="AY281" s="21" t="s">
        <v>151</v>
      </c>
      <c r="BE281" s="195">
        <f>IF(N281="základní",J281,0)</f>
        <v>0</v>
      </c>
      <c r="BF281" s="195">
        <f>IF(N281="snížená",J281,0)</f>
        <v>0</v>
      </c>
      <c r="BG281" s="195">
        <f>IF(N281="zákl. přenesená",J281,0)</f>
        <v>0</v>
      </c>
      <c r="BH281" s="195">
        <f>IF(N281="sníž. přenesená",J281,0)</f>
        <v>0</v>
      </c>
      <c r="BI281" s="195">
        <f>IF(N281="nulová",J281,0)</f>
        <v>0</v>
      </c>
      <c r="BJ281" s="21" t="s">
        <v>86</v>
      </c>
      <c r="BK281" s="195">
        <f>ROUND(I281*H281,2)</f>
        <v>0</v>
      </c>
      <c r="BL281" s="21" t="s">
        <v>770</v>
      </c>
      <c r="BM281" s="194" t="s">
        <v>1265</v>
      </c>
    </row>
    <row r="282" spans="1:65" s="14" customFormat="1" ht="11.25">
      <c r="B282" s="218"/>
      <c r="C282" s="219"/>
      <c r="D282" s="201" t="s">
        <v>320</v>
      </c>
      <c r="E282" s="220" t="s">
        <v>32</v>
      </c>
      <c r="F282" s="221" t="s">
        <v>4093</v>
      </c>
      <c r="G282" s="219"/>
      <c r="H282" s="222">
        <v>13.65</v>
      </c>
      <c r="I282" s="223"/>
      <c r="J282" s="219"/>
      <c r="K282" s="219"/>
      <c r="L282" s="224"/>
      <c r="M282" s="225"/>
      <c r="N282" s="226"/>
      <c r="O282" s="226"/>
      <c r="P282" s="226"/>
      <c r="Q282" s="226"/>
      <c r="R282" s="226"/>
      <c r="S282" s="226"/>
      <c r="T282" s="227"/>
      <c r="AT282" s="228" t="s">
        <v>320</v>
      </c>
      <c r="AU282" s="228" t="s">
        <v>88</v>
      </c>
      <c r="AV282" s="14" t="s">
        <v>88</v>
      </c>
      <c r="AW282" s="14" t="s">
        <v>39</v>
      </c>
      <c r="AX282" s="14" t="s">
        <v>78</v>
      </c>
      <c r="AY282" s="228" t="s">
        <v>151</v>
      </c>
    </row>
    <row r="283" spans="1:65" s="15" customFormat="1" ht="11.25">
      <c r="B283" s="229"/>
      <c r="C283" s="230"/>
      <c r="D283" s="201" t="s">
        <v>320</v>
      </c>
      <c r="E283" s="231" t="s">
        <v>32</v>
      </c>
      <c r="F283" s="232" t="s">
        <v>323</v>
      </c>
      <c r="G283" s="230"/>
      <c r="H283" s="233">
        <v>13.65</v>
      </c>
      <c r="I283" s="234"/>
      <c r="J283" s="230"/>
      <c r="K283" s="230"/>
      <c r="L283" s="235"/>
      <c r="M283" s="236"/>
      <c r="N283" s="237"/>
      <c r="O283" s="237"/>
      <c r="P283" s="237"/>
      <c r="Q283" s="237"/>
      <c r="R283" s="237"/>
      <c r="S283" s="237"/>
      <c r="T283" s="238"/>
      <c r="AT283" s="239" t="s">
        <v>320</v>
      </c>
      <c r="AU283" s="239" t="s">
        <v>88</v>
      </c>
      <c r="AV283" s="15" t="s">
        <v>159</v>
      </c>
      <c r="AW283" s="15" t="s">
        <v>39</v>
      </c>
      <c r="AX283" s="15" t="s">
        <v>86</v>
      </c>
      <c r="AY283" s="239" t="s">
        <v>151</v>
      </c>
    </row>
    <row r="284" spans="1:65" s="2" customFormat="1" ht="16.5" customHeight="1">
      <c r="A284" s="39"/>
      <c r="B284" s="40"/>
      <c r="C284" s="183" t="s">
        <v>819</v>
      </c>
      <c r="D284" s="183" t="s">
        <v>154</v>
      </c>
      <c r="E284" s="184" t="s">
        <v>4094</v>
      </c>
      <c r="F284" s="185" t="s">
        <v>4095</v>
      </c>
      <c r="G284" s="186" t="s">
        <v>657</v>
      </c>
      <c r="H284" s="187">
        <v>4</v>
      </c>
      <c r="I284" s="188"/>
      <c r="J284" s="189">
        <f>ROUND(I284*H284,2)</f>
        <v>0</v>
      </c>
      <c r="K284" s="185" t="s">
        <v>158</v>
      </c>
      <c r="L284" s="44"/>
      <c r="M284" s="190" t="s">
        <v>32</v>
      </c>
      <c r="N284" s="191" t="s">
        <v>49</v>
      </c>
      <c r="O284" s="69"/>
      <c r="P284" s="192">
        <f>O284*H284</f>
        <v>0</v>
      </c>
      <c r="Q284" s="192">
        <v>1.3999999999999999E-4</v>
      </c>
      <c r="R284" s="192">
        <f>Q284*H284</f>
        <v>5.5999999999999995E-4</v>
      </c>
      <c r="S284" s="192">
        <v>0</v>
      </c>
      <c r="T284" s="193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194" t="s">
        <v>770</v>
      </c>
      <c r="AT284" s="194" t="s">
        <v>154</v>
      </c>
      <c r="AU284" s="194" t="s">
        <v>88</v>
      </c>
      <c r="AY284" s="21" t="s">
        <v>151</v>
      </c>
      <c r="BE284" s="195">
        <f>IF(N284="základní",J284,0)</f>
        <v>0</v>
      </c>
      <c r="BF284" s="195">
        <f>IF(N284="snížená",J284,0)</f>
        <v>0</v>
      </c>
      <c r="BG284" s="195">
        <f>IF(N284="zákl. přenesená",J284,0)</f>
        <v>0</v>
      </c>
      <c r="BH284" s="195">
        <f>IF(N284="sníž. přenesená",J284,0)</f>
        <v>0</v>
      </c>
      <c r="BI284" s="195">
        <f>IF(N284="nulová",J284,0)</f>
        <v>0</v>
      </c>
      <c r="BJ284" s="21" t="s">
        <v>86</v>
      </c>
      <c r="BK284" s="195">
        <f>ROUND(I284*H284,2)</f>
        <v>0</v>
      </c>
      <c r="BL284" s="21" t="s">
        <v>770</v>
      </c>
      <c r="BM284" s="194" t="s">
        <v>1276</v>
      </c>
    </row>
    <row r="285" spans="1:65" s="2" customFormat="1" ht="11.25">
      <c r="A285" s="39"/>
      <c r="B285" s="40"/>
      <c r="C285" s="41"/>
      <c r="D285" s="196" t="s">
        <v>161</v>
      </c>
      <c r="E285" s="41"/>
      <c r="F285" s="197" t="s">
        <v>4096</v>
      </c>
      <c r="G285" s="41"/>
      <c r="H285" s="41"/>
      <c r="I285" s="198"/>
      <c r="J285" s="41"/>
      <c r="K285" s="41"/>
      <c r="L285" s="44"/>
      <c r="M285" s="199"/>
      <c r="N285" s="200"/>
      <c r="O285" s="69"/>
      <c r="P285" s="69"/>
      <c r="Q285" s="69"/>
      <c r="R285" s="69"/>
      <c r="S285" s="69"/>
      <c r="T285" s="70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21" t="s">
        <v>161</v>
      </c>
      <c r="AU285" s="21" t="s">
        <v>88</v>
      </c>
    </row>
    <row r="286" spans="1:65" s="2" customFormat="1" ht="16.5" customHeight="1">
      <c r="A286" s="39"/>
      <c r="B286" s="40"/>
      <c r="C286" s="251" t="s">
        <v>826</v>
      </c>
      <c r="D286" s="251" t="s">
        <v>445</v>
      </c>
      <c r="E286" s="252" t="s">
        <v>4097</v>
      </c>
      <c r="F286" s="253" t="s">
        <v>4098</v>
      </c>
      <c r="G286" s="254" t="s">
        <v>3101</v>
      </c>
      <c r="H286" s="255">
        <v>4</v>
      </c>
      <c r="I286" s="256"/>
      <c r="J286" s="257">
        <f t="shared" ref="J286:J293" si="20">ROUND(I286*H286,2)</f>
        <v>0</v>
      </c>
      <c r="K286" s="253" t="s">
        <v>32</v>
      </c>
      <c r="L286" s="258"/>
      <c r="M286" s="259" t="s">
        <v>32</v>
      </c>
      <c r="N286" s="260" t="s">
        <v>49</v>
      </c>
      <c r="O286" s="69"/>
      <c r="P286" s="192">
        <f t="shared" ref="P286:P293" si="21">O286*H286</f>
        <v>0</v>
      </c>
      <c r="Q286" s="192">
        <v>0</v>
      </c>
      <c r="R286" s="192">
        <f t="shared" ref="R286:R293" si="22">Q286*H286</f>
        <v>0</v>
      </c>
      <c r="S286" s="192">
        <v>0</v>
      </c>
      <c r="T286" s="193">
        <f t="shared" ref="T286:T293" si="23"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194" t="s">
        <v>2023</v>
      </c>
      <c r="AT286" s="194" t="s">
        <v>445</v>
      </c>
      <c r="AU286" s="194" t="s">
        <v>88</v>
      </c>
      <c r="AY286" s="21" t="s">
        <v>151</v>
      </c>
      <c r="BE286" s="195">
        <f t="shared" ref="BE286:BE293" si="24">IF(N286="základní",J286,0)</f>
        <v>0</v>
      </c>
      <c r="BF286" s="195">
        <f t="shared" ref="BF286:BF293" si="25">IF(N286="snížená",J286,0)</f>
        <v>0</v>
      </c>
      <c r="BG286" s="195">
        <f t="shared" ref="BG286:BG293" si="26">IF(N286="zákl. přenesená",J286,0)</f>
        <v>0</v>
      </c>
      <c r="BH286" s="195">
        <f t="shared" ref="BH286:BH293" si="27">IF(N286="sníž. přenesená",J286,0)</f>
        <v>0</v>
      </c>
      <c r="BI286" s="195">
        <f t="shared" ref="BI286:BI293" si="28">IF(N286="nulová",J286,0)</f>
        <v>0</v>
      </c>
      <c r="BJ286" s="21" t="s">
        <v>86</v>
      </c>
      <c r="BK286" s="195">
        <f t="shared" ref="BK286:BK293" si="29">ROUND(I286*H286,2)</f>
        <v>0</v>
      </c>
      <c r="BL286" s="21" t="s">
        <v>770</v>
      </c>
      <c r="BM286" s="194" t="s">
        <v>1286</v>
      </c>
    </row>
    <row r="287" spans="1:65" s="2" customFormat="1" ht="16.5" customHeight="1">
      <c r="A287" s="39"/>
      <c r="B287" s="40"/>
      <c r="C287" s="251" t="s">
        <v>835</v>
      </c>
      <c r="D287" s="251" t="s">
        <v>445</v>
      </c>
      <c r="E287" s="252" t="s">
        <v>4099</v>
      </c>
      <c r="F287" s="253" t="s">
        <v>4100</v>
      </c>
      <c r="G287" s="254" t="s">
        <v>3101</v>
      </c>
      <c r="H287" s="255">
        <v>1</v>
      </c>
      <c r="I287" s="256"/>
      <c r="J287" s="257">
        <f t="shared" si="20"/>
        <v>0</v>
      </c>
      <c r="K287" s="253" t="s">
        <v>32</v>
      </c>
      <c r="L287" s="258"/>
      <c r="M287" s="259" t="s">
        <v>32</v>
      </c>
      <c r="N287" s="260" t="s">
        <v>49</v>
      </c>
      <c r="O287" s="69"/>
      <c r="P287" s="192">
        <f t="shared" si="21"/>
        <v>0</v>
      </c>
      <c r="Q287" s="192">
        <v>0</v>
      </c>
      <c r="R287" s="192">
        <f t="shared" si="22"/>
        <v>0</v>
      </c>
      <c r="S287" s="192">
        <v>0</v>
      </c>
      <c r="T287" s="193">
        <f t="shared" si="23"/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194" t="s">
        <v>2023</v>
      </c>
      <c r="AT287" s="194" t="s">
        <v>445</v>
      </c>
      <c r="AU287" s="194" t="s">
        <v>88</v>
      </c>
      <c r="AY287" s="21" t="s">
        <v>151</v>
      </c>
      <c r="BE287" s="195">
        <f t="shared" si="24"/>
        <v>0</v>
      </c>
      <c r="BF287" s="195">
        <f t="shared" si="25"/>
        <v>0</v>
      </c>
      <c r="BG287" s="195">
        <f t="shared" si="26"/>
        <v>0</v>
      </c>
      <c r="BH287" s="195">
        <f t="shared" si="27"/>
        <v>0</v>
      </c>
      <c r="BI287" s="195">
        <f t="shared" si="28"/>
        <v>0</v>
      </c>
      <c r="BJ287" s="21" t="s">
        <v>86</v>
      </c>
      <c r="BK287" s="195">
        <f t="shared" si="29"/>
        <v>0</v>
      </c>
      <c r="BL287" s="21" t="s">
        <v>770</v>
      </c>
      <c r="BM287" s="194" t="s">
        <v>1300</v>
      </c>
    </row>
    <row r="288" spans="1:65" s="2" customFormat="1" ht="16.5" customHeight="1">
      <c r="A288" s="39"/>
      <c r="B288" s="40"/>
      <c r="C288" s="251" t="s">
        <v>843</v>
      </c>
      <c r="D288" s="251" t="s">
        <v>445</v>
      </c>
      <c r="E288" s="252" t="s">
        <v>4101</v>
      </c>
      <c r="F288" s="253" t="s">
        <v>4102</v>
      </c>
      <c r="G288" s="254" t="s">
        <v>3101</v>
      </c>
      <c r="H288" s="255">
        <v>1</v>
      </c>
      <c r="I288" s="256"/>
      <c r="J288" s="257">
        <f t="shared" si="20"/>
        <v>0</v>
      </c>
      <c r="K288" s="253" t="s">
        <v>32</v>
      </c>
      <c r="L288" s="258"/>
      <c r="M288" s="259" t="s">
        <v>32</v>
      </c>
      <c r="N288" s="260" t="s">
        <v>49</v>
      </c>
      <c r="O288" s="69"/>
      <c r="P288" s="192">
        <f t="shared" si="21"/>
        <v>0</v>
      </c>
      <c r="Q288" s="192">
        <v>0</v>
      </c>
      <c r="R288" s="192">
        <f t="shared" si="22"/>
        <v>0</v>
      </c>
      <c r="S288" s="192">
        <v>0</v>
      </c>
      <c r="T288" s="193">
        <f t="shared" si="23"/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194" t="s">
        <v>2023</v>
      </c>
      <c r="AT288" s="194" t="s">
        <v>445</v>
      </c>
      <c r="AU288" s="194" t="s">
        <v>88</v>
      </c>
      <c r="AY288" s="21" t="s">
        <v>151</v>
      </c>
      <c r="BE288" s="195">
        <f t="shared" si="24"/>
        <v>0</v>
      </c>
      <c r="BF288" s="195">
        <f t="shared" si="25"/>
        <v>0</v>
      </c>
      <c r="BG288" s="195">
        <f t="shared" si="26"/>
        <v>0</v>
      </c>
      <c r="BH288" s="195">
        <f t="shared" si="27"/>
        <v>0</v>
      </c>
      <c r="BI288" s="195">
        <f t="shared" si="28"/>
        <v>0</v>
      </c>
      <c r="BJ288" s="21" t="s">
        <v>86</v>
      </c>
      <c r="BK288" s="195">
        <f t="shared" si="29"/>
        <v>0</v>
      </c>
      <c r="BL288" s="21" t="s">
        <v>770</v>
      </c>
      <c r="BM288" s="194" t="s">
        <v>1315</v>
      </c>
    </row>
    <row r="289" spans="1:65" s="2" customFormat="1" ht="16.5" customHeight="1">
      <c r="A289" s="39"/>
      <c r="B289" s="40"/>
      <c r="C289" s="183" t="s">
        <v>850</v>
      </c>
      <c r="D289" s="183" t="s">
        <v>154</v>
      </c>
      <c r="E289" s="184" t="s">
        <v>4103</v>
      </c>
      <c r="F289" s="185" t="s">
        <v>4104</v>
      </c>
      <c r="G289" s="186" t="s">
        <v>3101</v>
      </c>
      <c r="H289" s="187">
        <v>1</v>
      </c>
      <c r="I289" s="188"/>
      <c r="J289" s="189">
        <f t="shared" si="20"/>
        <v>0</v>
      </c>
      <c r="K289" s="185" t="s">
        <v>32</v>
      </c>
      <c r="L289" s="44"/>
      <c r="M289" s="190" t="s">
        <v>32</v>
      </c>
      <c r="N289" s="191" t="s">
        <v>49</v>
      </c>
      <c r="O289" s="69"/>
      <c r="P289" s="192">
        <f t="shared" si="21"/>
        <v>0</v>
      </c>
      <c r="Q289" s="192">
        <v>0</v>
      </c>
      <c r="R289" s="192">
        <f t="shared" si="22"/>
        <v>0</v>
      </c>
      <c r="S289" s="192">
        <v>0</v>
      </c>
      <c r="T289" s="193">
        <f t="shared" si="23"/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194" t="s">
        <v>770</v>
      </c>
      <c r="AT289" s="194" t="s">
        <v>154</v>
      </c>
      <c r="AU289" s="194" t="s">
        <v>88</v>
      </c>
      <c r="AY289" s="21" t="s">
        <v>151</v>
      </c>
      <c r="BE289" s="195">
        <f t="shared" si="24"/>
        <v>0</v>
      </c>
      <c r="BF289" s="195">
        <f t="shared" si="25"/>
        <v>0</v>
      </c>
      <c r="BG289" s="195">
        <f t="shared" si="26"/>
        <v>0</v>
      </c>
      <c r="BH289" s="195">
        <f t="shared" si="27"/>
        <v>0</v>
      </c>
      <c r="BI289" s="195">
        <f t="shared" si="28"/>
        <v>0</v>
      </c>
      <c r="BJ289" s="21" t="s">
        <v>86</v>
      </c>
      <c r="BK289" s="195">
        <f t="shared" si="29"/>
        <v>0</v>
      </c>
      <c r="BL289" s="21" t="s">
        <v>770</v>
      </c>
      <c r="BM289" s="194" t="s">
        <v>1339</v>
      </c>
    </row>
    <row r="290" spans="1:65" s="2" customFormat="1" ht="16.5" customHeight="1">
      <c r="A290" s="39"/>
      <c r="B290" s="40"/>
      <c r="C290" s="183" t="s">
        <v>857</v>
      </c>
      <c r="D290" s="183" t="s">
        <v>154</v>
      </c>
      <c r="E290" s="184" t="s">
        <v>3861</v>
      </c>
      <c r="F290" s="185" t="s">
        <v>3862</v>
      </c>
      <c r="G290" s="186" t="s">
        <v>3101</v>
      </c>
      <c r="H290" s="187">
        <v>1</v>
      </c>
      <c r="I290" s="188"/>
      <c r="J290" s="189">
        <f t="shared" si="20"/>
        <v>0</v>
      </c>
      <c r="K290" s="185" t="s">
        <v>32</v>
      </c>
      <c r="L290" s="44"/>
      <c r="M290" s="190" t="s">
        <v>32</v>
      </c>
      <c r="N290" s="191" t="s">
        <v>49</v>
      </c>
      <c r="O290" s="69"/>
      <c r="P290" s="192">
        <f t="shared" si="21"/>
        <v>0</v>
      </c>
      <c r="Q290" s="192">
        <v>0</v>
      </c>
      <c r="R290" s="192">
        <f t="shared" si="22"/>
        <v>0</v>
      </c>
      <c r="S290" s="192">
        <v>0</v>
      </c>
      <c r="T290" s="193">
        <f t="shared" si="23"/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194" t="s">
        <v>770</v>
      </c>
      <c r="AT290" s="194" t="s">
        <v>154</v>
      </c>
      <c r="AU290" s="194" t="s">
        <v>88</v>
      </c>
      <c r="AY290" s="21" t="s">
        <v>151</v>
      </c>
      <c r="BE290" s="195">
        <f t="shared" si="24"/>
        <v>0</v>
      </c>
      <c r="BF290" s="195">
        <f t="shared" si="25"/>
        <v>0</v>
      </c>
      <c r="BG290" s="195">
        <f t="shared" si="26"/>
        <v>0</v>
      </c>
      <c r="BH290" s="195">
        <f t="shared" si="27"/>
        <v>0</v>
      </c>
      <c r="BI290" s="195">
        <f t="shared" si="28"/>
        <v>0</v>
      </c>
      <c r="BJ290" s="21" t="s">
        <v>86</v>
      </c>
      <c r="BK290" s="195">
        <f t="shared" si="29"/>
        <v>0</v>
      </c>
      <c r="BL290" s="21" t="s">
        <v>770</v>
      </c>
      <c r="BM290" s="194" t="s">
        <v>1359</v>
      </c>
    </row>
    <row r="291" spans="1:65" s="2" customFormat="1" ht="16.5" customHeight="1">
      <c r="A291" s="39"/>
      <c r="B291" s="40"/>
      <c r="C291" s="183" t="s">
        <v>863</v>
      </c>
      <c r="D291" s="183" t="s">
        <v>154</v>
      </c>
      <c r="E291" s="184" t="s">
        <v>3864</v>
      </c>
      <c r="F291" s="185" t="s">
        <v>4105</v>
      </c>
      <c r="G291" s="186" t="s">
        <v>3101</v>
      </c>
      <c r="H291" s="187">
        <v>1</v>
      </c>
      <c r="I291" s="188"/>
      <c r="J291" s="189">
        <f t="shared" si="20"/>
        <v>0</v>
      </c>
      <c r="K291" s="185" t="s">
        <v>32</v>
      </c>
      <c r="L291" s="44"/>
      <c r="M291" s="190" t="s">
        <v>32</v>
      </c>
      <c r="N291" s="191" t="s">
        <v>49</v>
      </c>
      <c r="O291" s="69"/>
      <c r="P291" s="192">
        <f t="shared" si="21"/>
        <v>0</v>
      </c>
      <c r="Q291" s="192">
        <v>0</v>
      </c>
      <c r="R291" s="192">
        <f t="shared" si="22"/>
        <v>0</v>
      </c>
      <c r="S291" s="192">
        <v>0</v>
      </c>
      <c r="T291" s="193">
        <f t="shared" si="23"/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194" t="s">
        <v>770</v>
      </c>
      <c r="AT291" s="194" t="s">
        <v>154</v>
      </c>
      <c r="AU291" s="194" t="s">
        <v>88</v>
      </c>
      <c r="AY291" s="21" t="s">
        <v>151</v>
      </c>
      <c r="BE291" s="195">
        <f t="shared" si="24"/>
        <v>0</v>
      </c>
      <c r="BF291" s="195">
        <f t="shared" si="25"/>
        <v>0</v>
      </c>
      <c r="BG291" s="195">
        <f t="shared" si="26"/>
        <v>0</v>
      </c>
      <c r="BH291" s="195">
        <f t="shared" si="27"/>
        <v>0</v>
      </c>
      <c r="BI291" s="195">
        <f t="shared" si="28"/>
        <v>0</v>
      </c>
      <c r="BJ291" s="21" t="s">
        <v>86</v>
      </c>
      <c r="BK291" s="195">
        <f t="shared" si="29"/>
        <v>0</v>
      </c>
      <c r="BL291" s="21" t="s">
        <v>770</v>
      </c>
      <c r="BM291" s="194" t="s">
        <v>1379</v>
      </c>
    </row>
    <row r="292" spans="1:65" s="2" customFormat="1" ht="16.5" customHeight="1">
      <c r="A292" s="39"/>
      <c r="B292" s="40"/>
      <c r="C292" s="183" t="s">
        <v>870</v>
      </c>
      <c r="D292" s="183" t="s">
        <v>154</v>
      </c>
      <c r="E292" s="184" t="s">
        <v>4106</v>
      </c>
      <c r="F292" s="185" t="s">
        <v>4107</v>
      </c>
      <c r="G292" s="186" t="s">
        <v>3101</v>
      </c>
      <c r="H292" s="187">
        <v>1</v>
      </c>
      <c r="I292" s="188"/>
      <c r="J292" s="189">
        <f t="shared" si="20"/>
        <v>0</v>
      </c>
      <c r="K292" s="185" t="s">
        <v>32</v>
      </c>
      <c r="L292" s="44"/>
      <c r="M292" s="190" t="s">
        <v>32</v>
      </c>
      <c r="N292" s="191" t="s">
        <v>49</v>
      </c>
      <c r="O292" s="69"/>
      <c r="P292" s="192">
        <f t="shared" si="21"/>
        <v>0</v>
      </c>
      <c r="Q292" s="192">
        <v>0</v>
      </c>
      <c r="R292" s="192">
        <f t="shared" si="22"/>
        <v>0</v>
      </c>
      <c r="S292" s="192">
        <v>0</v>
      </c>
      <c r="T292" s="193">
        <f t="shared" si="23"/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194" t="s">
        <v>770</v>
      </c>
      <c r="AT292" s="194" t="s">
        <v>154</v>
      </c>
      <c r="AU292" s="194" t="s">
        <v>88</v>
      </c>
      <c r="AY292" s="21" t="s">
        <v>151</v>
      </c>
      <c r="BE292" s="195">
        <f t="shared" si="24"/>
        <v>0</v>
      </c>
      <c r="BF292" s="195">
        <f t="shared" si="25"/>
        <v>0</v>
      </c>
      <c r="BG292" s="195">
        <f t="shared" si="26"/>
        <v>0</v>
      </c>
      <c r="BH292" s="195">
        <f t="shared" si="27"/>
        <v>0</v>
      </c>
      <c r="BI292" s="195">
        <f t="shared" si="28"/>
        <v>0</v>
      </c>
      <c r="BJ292" s="21" t="s">
        <v>86</v>
      </c>
      <c r="BK292" s="195">
        <f t="shared" si="29"/>
        <v>0</v>
      </c>
      <c r="BL292" s="21" t="s">
        <v>770</v>
      </c>
      <c r="BM292" s="194" t="s">
        <v>1395</v>
      </c>
    </row>
    <row r="293" spans="1:65" s="2" customFormat="1" ht="16.5" customHeight="1">
      <c r="A293" s="39"/>
      <c r="B293" s="40"/>
      <c r="C293" s="183" t="s">
        <v>876</v>
      </c>
      <c r="D293" s="183" t="s">
        <v>154</v>
      </c>
      <c r="E293" s="184" t="s">
        <v>3866</v>
      </c>
      <c r="F293" s="185" t="s">
        <v>4108</v>
      </c>
      <c r="G293" s="186" t="s">
        <v>3101</v>
      </c>
      <c r="H293" s="187">
        <v>1</v>
      </c>
      <c r="I293" s="188"/>
      <c r="J293" s="189">
        <f t="shared" si="20"/>
        <v>0</v>
      </c>
      <c r="K293" s="185" t="s">
        <v>32</v>
      </c>
      <c r="L293" s="44"/>
      <c r="M293" s="261" t="s">
        <v>32</v>
      </c>
      <c r="N293" s="262" t="s">
        <v>49</v>
      </c>
      <c r="O293" s="205"/>
      <c r="P293" s="263">
        <f t="shared" si="21"/>
        <v>0</v>
      </c>
      <c r="Q293" s="263">
        <v>0</v>
      </c>
      <c r="R293" s="263">
        <f t="shared" si="22"/>
        <v>0</v>
      </c>
      <c r="S293" s="263">
        <v>0</v>
      </c>
      <c r="T293" s="264">
        <f t="shared" si="23"/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194" t="s">
        <v>770</v>
      </c>
      <c r="AT293" s="194" t="s">
        <v>154</v>
      </c>
      <c r="AU293" s="194" t="s">
        <v>88</v>
      </c>
      <c r="AY293" s="21" t="s">
        <v>151</v>
      </c>
      <c r="BE293" s="195">
        <f t="shared" si="24"/>
        <v>0</v>
      </c>
      <c r="BF293" s="195">
        <f t="shared" si="25"/>
        <v>0</v>
      </c>
      <c r="BG293" s="195">
        <f t="shared" si="26"/>
        <v>0</v>
      </c>
      <c r="BH293" s="195">
        <f t="shared" si="27"/>
        <v>0</v>
      </c>
      <c r="BI293" s="195">
        <f t="shared" si="28"/>
        <v>0</v>
      </c>
      <c r="BJ293" s="21" t="s">
        <v>86</v>
      </c>
      <c r="BK293" s="195">
        <f t="shared" si="29"/>
        <v>0</v>
      </c>
      <c r="BL293" s="21" t="s">
        <v>770</v>
      </c>
      <c r="BM293" s="194" t="s">
        <v>1409</v>
      </c>
    </row>
    <row r="294" spans="1:65" s="2" customFormat="1" ht="6.95" customHeight="1">
      <c r="A294" s="39"/>
      <c r="B294" s="52"/>
      <c r="C294" s="53"/>
      <c r="D294" s="53"/>
      <c r="E294" s="53"/>
      <c r="F294" s="53"/>
      <c r="G294" s="53"/>
      <c r="H294" s="53"/>
      <c r="I294" s="53"/>
      <c r="J294" s="53"/>
      <c r="K294" s="53"/>
      <c r="L294" s="44"/>
      <c r="M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</row>
  </sheetData>
  <sheetProtection algorithmName="SHA-512" hashValue="6ho1JMTsLHenOjedtiPpTVCucgwY7zz69lEZtM6oa2SzyZOZwoAj9vzzaUoLR80CVpWrAUc0qlfqYX4dGmLlOA==" saltValue="LkXZdoyPuwdtlVo3Z9ZkUFpGLhlN/wSrMZkDnWwRxpmqQt7cK0PAB9RCUIAfMH2UUPI6fcFpXCdYLOYvrtvn4w==" spinCount="100000" sheet="1" objects="1" scenarios="1" formatColumns="0" formatRows="0" autoFilter="0"/>
  <autoFilter ref="C99:K293" xr:uid="{00000000-0009-0000-0000-00000B000000}"/>
  <mergeCells count="12">
    <mergeCell ref="E92:H92"/>
    <mergeCell ref="L2:V2"/>
    <mergeCell ref="E50:H50"/>
    <mergeCell ref="E52:H52"/>
    <mergeCell ref="E54:H54"/>
    <mergeCell ref="E88:H88"/>
    <mergeCell ref="E90:H90"/>
    <mergeCell ref="E7:H7"/>
    <mergeCell ref="E9:H9"/>
    <mergeCell ref="E11:H11"/>
    <mergeCell ref="E20:H20"/>
    <mergeCell ref="E29:H29"/>
  </mergeCells>
  <hyperlinks>
    <hyperlink ref="F104" r:id="rId1" xr:uid="{00000000-0004-0000-0B00-000000000000}"/>
    <hyperlink ref="F110" r:id="rId2" xr:uid="{00000000-0004-0000-0B00-000001000000}"/>
    <hyperlink ref="F114" r:id="rId3" xr:uid="{00000000-0004-0000-0B00-000002000000}"/>
    <hyperlink ref="F116" r:id="rId4" xr:uid="{00000000-0004-0000-0B00-000003000000}"/>
    <hyperlink ref="F120" r:id="rId5" xr:uid="{00000000-0004-0000-0B00-000004000000}"/>
    <hyperlink ref="F124" r:id="rId6" xr:uid="{00000000-0004-0000-0B00-000005000000}"/>
    <hyperlink ref="F128" r:id="rId7" xr:uid="{00000000-0004-0000-0B00-000006000000}"/>
    <hyperlink ref="F133" r:id="rId8" xr:uid="{00000000-0004-0000-0B00-000007000000}"/>
    <hyperlink ref="F143" r:id="rId9" xr:uid="{00000000-0004-0000-0B00-000008000000}"/>
    <hyperlink ref="F150" r:id="rId10" xr:uid="{00000000-0004-0000-0B00-000009000000}"/>
    <hyperlink ref="F153" r:id="rId11" xr:uid="{00000000-0004-0000-0B00-00000A000000}"/>
    <hyperlink ref="F161" r:id="rId12" xr:uid="{00000000-0004-0000-0B00-00000B000000}"/>
    <hyperlink ref="F166" r:id="rId13" xr:uid="{00000000-0004-0000-0B00-00000C000000}"/>
    <hyperlink ref="F171" r:id="rId14" xr:uid="{00000000-0004-0000-0B00-00000D000000}"/>
    <hyperlink ref="F173" r:id="rId15" xr:uid="{00000000-0004-0000-0B00-00000E000000}"/>
    <hyperlink ref="F175" r:id="rId16" xr:uid="{00000000-0004-0000-0B00-00000F000000}"/>
    <hyperlink ref="F179" r:id="rId17" xr:uid="{00000000-0004-0000-0B00-000010000000}"/>
    <hyperlink ref="F182" r:id="rId18" xr:uid="{00000000-0004-0000-0B00-000011000000}"/>
    <hyperlink ref="F186" r:id="rId19" xr:uid="{00000000-0004-0000-0B00-000012000000}"/>
    <hyperlink ref="F198" r:id="rId20" xr:uid="{00000000-0004-0000-0B00-000013000000}"/>
    <hyperlink ref="F201" r:id="rId21" xr:uid="{00000000-0004-0000-0B00-000014000000}"/>
    <hyperlink ref="F203" r:id="rId22" xr:uid="{00000000-0004-0000-0B00-000015000000}"/>
    <hyperlink ref="F205" r:id="rId23" xr:uid="{00000000-0004-0000-0B00-000016000000}"/>
    <hyperlink ref="F209" r:id="rId24" xr:uid="{00000000-0004-0000-0B00-000017000000}"/>
    <hyperlink ref="F211" r:id="rId25" xr:uid="{00000000-0004-0000-0B00-000018000000}"/>
    <hyperlink ref="F213" r:id="rId26" xr:uid="{00000000-0004-0000-0B00-000019000000}"/>
    <hyperlink ref="F217" r:id="rId27" xr:uid="{00000000-0004-0000-0B00-00001A000000}"/>
    <hyperlink ref="F221" r:id="rId28" xr:uid="{00000000-0004-0000-0B00-00001B000000}"/>
    <hyperlink ref="F231" r:id="rId29" xr:uid="{00000000-0004-0000-0B00-00001C000000}"/>
    <hyperlink ref="F234" r:id="rId30" xr:uid="{00000000-0004-0000-0B00-00001D000000}"/>
    <hyperlink ref="F238" r:id="rId31" xr:uid="{00000000-0004-0000-0B00-00001E000000}"/>
    <hyperlink ref="F242" r:id="rId32" xr:uid="{00000000-0004-0000-0B00-00001F000000}"/>
    <hyperlink ref="F244" r:id="rId33" xr:uid="{00000000-0004-0000-0B00-000020000000}"/>
    <hyperlink ref="F247" r:id="rId34" xr:uid="{00000000-0004-0000-0B00-000021000000}"/>
    <hyperlink ref="F251" r:id="rId35" xr:uid="{00000000-0004-0000-0B00-000022000000}"/>
    <hyperlink ref="F254" r:id="rId36" xr:uid="{00000000-0004-0000-0B00-000023000000}"/>
    <hyperlink ref="F258" r:id="rId37" xr:uid="{00000000-0004-0000-0B00-000024000000}"/>
    <hyperlink ref="F272" r:id="rId38" xr:uid="{00000000-0004-0000-0B00-000025000000}"/>
    <hyperlink ref="F276" r:id="rId39" xr:uid="{00000000-0004-0000-0B00-000026000000}"/>
    <hyperlink ref="F278" r:id="rId40" xr:uid="{00000000-0004-0000-0B00-000027000000}"/>
    <hyperlink ref="F280" r:id="rId41" xr:uid="{00000000-0004-0000-0B00-000028000000}"/>
    <hyperlink ref="F285" r:id="rId42" xr:uid="{00000000-0004-0000-0B00-000029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69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25" style="1" customWidth="1"/>
    <col min="4" max="4" width="130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13"/>
      <c r="C3" s="114"/>
      <c r="D3" s="114"/>
      <c r="E3" s="114"/>
      <c r="F3" s="114"/>
      <c r="G3" s="114"/>
      <c r="H3" s="24"/>
    </row>
    <row r="4" spans="1:8" s="1" customFormat="1" ht="24.95" customHeight="1">
      <c r="B4" s="24"/>
      <c r="C4" s="115" t="s">
        <v>4109</v>
      </c>
      <c r="H4" s="24"/>
    </row>
    <row r="5" spans="1:8" s="1" customFormat="1" ht="12" customHeight="1">
      <c r="B5" s="24"/>
      <c r="C5" s="278" t="s">
        <v>13</v>
      </c>
      <c r="D5" s="429" t="s">
        <v>14</v>
      </c>
      <c r="E5" s="406"/>
      <c r="F5" s="406"/>
      <c r="H5" s="24"/>
    </row>
    <row r="6" spans="1:8" s="1" customFormat="1" ht="36.950000000000003" customHeight="1">
      <c r="B6" s="24"/>
      <c r="C6" s="279" t="s">
        <v>16</v>
      </c>
      <c r="D6" s="433" t="s">
        <v>17</v>
      </c>
      <c r="E6" s="406"/>
      <c r="F6" s="406"/>
      <c r="H6" s="24"/>
    </row>
    <row r="7" spans="1:8" s="1" customFormat="1" ht="16.5" customHeight="1">
      <c r="B7" s="24"/>
      <c r="C7" s="117" t="s">
        <v>24</v>
      </c>
      <c r="D7" s="119" t="str">
        <f>'Rekapitulace stavby'!AN8</f>
        <v>4. 7. 2025</v>
      </c>
      <c r="H7" s="24"/>
    </row>
    <row r="8" spans="1:8" s="2" customFormat="1" ht="10.9" customHeight="1">
      <c r="A8" s="39"/>
      <c r="B8" s="44"/>
      <c r="C8" s="39"/>
      <c r="D8" s="39"/>
      <c r="E8" s="39"/>
      <c r="F8" s="39"/>
      <c r="G8" s="39"/>
      <c r="H8" s="44"/>
    </row>
    <row r="9" spans="1:8" s="11" customFormat="1" ht="29.25" customHeight="1">
      <c r="A9" s="156"/>
      <c r="B9" s="280"/>
      <c r="C9" s="281" t="s">
        <v>59</v>
      </c>
      <c r="D9" s="282" t="s">
        <v>60</v>
      </c>
      <c r="E9" s="282" t="s">
        <v>139</v>
      </c>
      <c r="F9" s="283" t="s">
        <v>4110</v>
      </c>
      <c r="G9" s="156"/>
      <c r="H9" s="280"/>
    </row>
    <row r="10" spans="1:8" s="2" customFormat="1" ht="26.45" customHeight="1">
      <c r="A10" s="39"/>
      <c r="B10" s="44"/>
      <c r="C10" s="284" t="s">
        <v>89</v>
      </c>
      <c r="D10" s="284" t="s">
        <v>90</v>
      </c>
      <c r="E10" s="39"/>
      <c r="F10" s="39"/>
      <c r="G10" s="39"/>
      <c r="H10" s="44"/>
    </row>
    <row r="11" spans="1:8" s="2" customFormat="1" ht="16.899999999999999" customHeight="1">
      <c r="A11" s="39"/>
      <c r="B11" s="44"/>
      <c r="C11" s="285" t="s">
        <v>3086</v>
      </c>
      <c r="D11" s="286" t="s">
        <v>4111</v>
      </c>
      <c r="E11" s="287" t="s">
        <v>209</v>
      </c>
      <c r="F11" s="288">
        <v>1.96</v>
      </c>
      <c r="G11" s="39"/>
      <c r="H11" s="44"/>
    </row>
    <row r="12" spans="1:8" s="2" customFormat="1" ht="16.899999999999999" customHeight="1">
      <c r="A12" s="39"/>
      <c r="B12" s="44"/>
      <c r="C12" s="289" t="s">
        <v>32</v>
      </c>
      <c r="D12" s="289" t="s">
        <v>3083</v>
      </c>
      <c r="E12" s="21" t="s">
        <v>32</v>
      </c>
      <c r="F12" s="290">
        <v>0</v>
      </c>
      <c r="G12" s="39"/>
      <c r="H12" s="44"/>
    </row>
    <row r="13" spans="1:8" s="2" customFormat="1" ht="16.899999999999999" customHeight="1">
      <c r="A13" s="39"/>
      <c r="B13" s="44"/>
      <c r="C13" s="289" t="s">
        <v>32</v>
      </c>
      <c r="D13" s="289" t="s">
        <v>3084</v>
      </c>
      <c r="E13" s="21" t="s">
        <v>32</v>
      </c>
      <c r="F13" s="290">
        <v>0</v>
      </c>
      <c r="G13" s="39"/>
      <c r="H13" s="44"/>
    </row>
    <row r="14" spans="1:8" s="2" customFormat="1" ht="16.899999999999999" customHeight="1">
      <c r="A14" s="39"/>
      <c r="B14" s="44"/>
      <c r="C14" s="289" t="s">
        <v>32</v>
      </c>
      <c r="D14" s="289" t="s">
        <v>3085</v>
      </c>
      <c r="E14" s="21" t="s">
        <v>32</v>
      </c>
      <c r="F14" s="290">
        <v>1.96</v>
      </c>
      <c r="G14" s="39"/>
      <c r="H14" s="44"/>
    </row>
    <row r="15" spans="1:8" s="2" customFormat="1" ht="16.899999999999999" customHeight="1">
      <c r="A15" s="39"/>
      <c r="B15" s="44"/>
      <c r="C15" s="289" t="s">
        <v>3086</v>
      </c>
      <c r="D15" s="289" t="s">
        <v>323</v>
      </c>
      <c r="E15" s="21" t="s">
        <v>32</v>
      </c>
      <c r="F15" s="290">
        <v>1.96</v>
      </c>
      <c r="G15" s="39"/>
      <c r="H15" s="44"/>
    </row>
    <row r="16" spans="1:8" s="2" customFormat="1" ht="16.899999999999999" customHeight="1">
      <c r="A16" s="39"/>
      <c r="B16" s="44"/>
      <c r="C16" s="285" t="s">
        <v>207</v>
      </c>
      <c r="D16" s="286" t="s">
        <v>208</v>
      </c>
      <c r="E16" s="287" t="s">
        <v>209</v>
      </c>
      <c r="F16" s="288">
        <v>19.100000000000001</v>
      </c>
      <c r="G16" s="39"/>
      <c r="H16" s="44"/>
    </row>
    <row r="17" spans="1:8" s="2" customFormat="1" ht="16.899999999999999" customHeight="1">
      <c r="A17" s="39"/>
      <c r="B17" s="44"/>
      <c r="C17" s="289" t="s">
        <v>32</v>
      </c>
      <c r="D17" s="289" t="s">
        <v>497</v>
      </c>
      <c r="E17" s="21" t="s">
        <v>32</v>
      </c>
      <c r="F17" s="290">
        <v>0</v>
      </c>
      <c r="G17" s="39"/>
      <c r="H17" s="44"/>
    </row>
    <row r="18" spans="1:8" s="2" customFormat="1" ht="16.899999999999999" customHeight="1">
      <c r="A18" s="39"/>
      <c r="B18" s="44"/>
      <c r="C18" s="289" t="s">
        <v>207</v>
      </c>
      <c r="D18" s="289" t="s">
        <v>210</v>
      </c>
      <c r="E18" s="21" t="s">
        <v>32</v>
      </c>
      <c r="F18" s="290">
        <v>19.100000000000001</v>
      </c>
      <c r="G18" s="39"/>
      <c r="H18" s="44"/>
    </row>
    <row r="19" spans="1:8" s="2" customFormat="1" ht="16.899999999999999" customHeight="1">
      <c r="A19" s="39"/>
      <c r="B19" s="44"/>
      <c r="C19" s="291" t="s">
        <v>4112</v>
      </c>
      <c r="D19" s="39"/>
      <c r="E19" s="39"/>
      <c r="F19" s="39"/>
      <c r="G19" s="39"/>
      <c r="H19" s="44"/>
    </row>
    <row r="20" spans="1:8" s="2" customFormat="1" ht="16.899999999999999" customHeight="1">
      <c r="A20" s="39"/>
      <c r="B20" s="44"/>
      <c r="C20" s="289" t="s">
        <v>489</v>
      </c>
      <c r="D20" s="289" t="s">
        <v>4113</v>
      </c>
      <c r="E20" s="21" t="s">
        <v>209</v>
      </c>
      <c r="F20" s="290">
        <v>92.093999999999994</v>
      </c>
      <c r="G20" s="39"/>
      <c r="H20" s="44"/>
    </row>
    <row r="21" spans="1:8" s="2" customFormat="1" ht="16.899999999999999" customHeight="1">
      <c r="A21" s="39"/>
      <c r="B21" s="44"/>
      <c r="C21" s="289" t="s">
        <v>836</v>
      </c>
      <c r="D21" s="289" t="s">
        <v>4114</v>
      </c>
      <c r="E21" s="21" t="s">
        <v>209</v>
      </c>
      <c r="F21" s="290">
        <v>80.153999999999996</v>
      </c>
      <c r="G21" s="39"/>
      <c r="H21" s="44"/>
    </row>
    <row r="22" spans="1:8" s="2" customFormat="1" ht="16.899999999999999" customHeight="1">
      <c r="A22" s="39"/>
      <c r="B22" s="44"/>
      <c r="C22" s="289" t="s">
        <v>883</v>
      </c>
      <c r="D22" s="289" t="s">
        <v>4115</v>
      </c>
      <c r="E22" s="21" t="s">
        <v>209</v>
      </c>
      <c r="F22" s="290">
        <v>24.984000000000002</v>
      </c>
      <c r="G22" s="39"/>
      <c r="H22" s="44"/>
    </row>
    <row r="23" spans="1:8" s="2" customFormat="1" ht="16.899999999999999" customHeight="1">
      <c r="A23" s="39"/>
      <c r="B23" s="44"/>
      <c r="C23" s="289" t="s">
        <v>897</v>
      </c>
      <c r="D23" s="289" t="s">
        <v>898</v>
      </c>
      <c r="E23" s="21" t="s">
        <v>209</v>
      </c>
      <c r="F23" s="290">
        <v>19.672999999999998</v>
      </c>
      <c r="G23" s="39"/>
      <c r="H23" s="44"/>
    </row>
    <row r="24" spans="1:8" s="2" customFormat="1" ht="16.899999999999999" customHeight="1">
      <c r="A24" s="39"/>
      <c r="B24" s="44"/>
      <c r="C24" s="285" t="s">
        <v>211</v>
      </c>
      <c r="D24" s="286" t="s">
        <v>212</v>
      </c>
      <c r="E24" s="287" t="s">
        <v>213</v>
      </c>
      <c r="F24" s="288">
        <v>61.8</v>
      </c>
      <c r="G24" s="39"/>
      <c r="H24" s="44"/>
    </row>
    <row r="25" spans="1:8" s="2" customFormat="1" ht="16.899999999999999" customHeight="1">
      <c r="A25" s="39"/>
      <c r="B25" s="44"/>
      <c r="C25" s="289" t="s">
        <v>32</v>
      </c>
      <c r="D25" s="289" t="s">
        <v>2142</v>
      </c>
      <c r="E25" s="21" t="s">
        <v>32</v>
      </c>
      <c r="F25" s="290">
        <v>0</v>
      </c>
      <c r="G25" s="39"/>
      <c r="H25" s="44"/>
    </row>
    <row r="26" spans="1:8" s="2" customFormat="1" ht="16.899999999999999" customHeight="1">
      <c r="A26" s="39"/>
      <c r="B26" s="44"/>
      <c r="C26" s="289" t="s">
        <v>32</v>
      </c>
      <c r="D26" s="289" t="s">
        <v>2143</v>
      </c>
      <c r="E26" s="21" t="s">
        <v>32</v>
      </c>
      <c r="F26" s="290">
        <v>61.8</v>
      </c>
      <c r="G26" s="39"/>
      <c r="H26" s="44"/>
    </row>
    <row r="27" spans="1:8" s="2" customFormat="1" ht="16.899999999999999" customHeight="1">
      <c r="A27" s="39"/>
      <c r="B27" s="44"/>
      <c r="C27" s="289" t="s">
        <v>211</v>
      </c>
      <c r="D27" s="289" t="s">
        <v>440</v>
      </c>
      <c r="E27" s="21" t="s">
        <v>32</v>
      </c>
      <c r="F27" s="290">
        <v>61.8</v>
      </c>
      <c r="G27" s="39"/>
      <c r="H27" s="44"/>
    </row>
    <row r="28" spans="1:8" s="2" customFormat="1" ht="16.899999999999999" customHeight="1">
      <c r="A28" s="39"/>
      <c r="B28" s="44"/>
      <c r="C28" s="291" t="s">
        <v>4112</v>
      </c>
      <c r="D28" s="39"/>
      <c r="E28" s="39"/>
      <c r="F28" s="39"/>
      <c r="G28" s="39"/>
      <c r="H28" s="44"/>
    </row>
    <row r="29" spans="1:8" s="2" customFormat="1" ht="16.899999999999999" customHeight="1">
      <c r="A29" s="39"/>
      <c r="B29" s="44"/>
      <c r="C29" s="289" t="s">
        <v>2138</v>
      </c>
      <c r="D29" s="289" t="s">
        <v>4116</v>
      </c>
      <c r="E29" s="21" t="s">
        <v>213</v>
      </c>
      <c r="F29" s="290">
        <v>77.25</v>
      </c>
      <c r="G29" s="39"/>
      <c r="H29" s="44"/>
    </row>
    <row r="30" spans="1:8" s="2" customFormat="1" ht="16.899999999999999" customHeight="1">
      <c r="A30" s="39"/>
      <c r="B30" s="44"/>
      <c r="C30" s="289" t="s">
        <v>2105</v>
      </c>
      <c r="D30" s="289" t="s">
        <v>4117</v>
      </c>
      <c r="E30" s="21" t="s">
        <v>253</v>
      </c>
      <c r="F30" s="290">
        <v>3.2080000000000002</v>
      </c>
      <c r="G30" s="39"/>
      <c r="H30" s="44"/>
    </row>
    <row r="31" spans="1:8" s="2" customFormat="1" ht="16.899999999999999" customHeight="1">
      <c r="A31" s="39"/>
      <c r="B31" s="44"/>
      <c r="C31" s="289" t="s">
        <v>2114</v>
      </c>
      <c r="D31" s="289" t="s">
        <v>4118</v>
      </c>
      <c r="E31" s="21" t="s">
        <v>253</v>
      </c>
      <c r="F31" s="290">
        <v>2.4020000000000001</v>
      </c>
      <c r="G31" s="39"/>
      <c r="H31" s="44"/>
    </row>
    <row r="32" spans="1:8" s="2" customFormat="1" ht="16.899999999999999" customHeight="1">
      <c r="A32" s="39"/>
      <c r="B32" s="44"/>
      <c r="C32" s="289" t="s">
        <v>2185</v>
      </c>
      <c r="D32" s="289" t="s">
        <v>4119</v>
      </c>
      <c r="E32" s="21" t="s">
        <v>253</v>
      </c>
      <c r="F32" s="290">
        <v>3.2080000000000002</v>
      </c>
      <c r="G32" s="39"/>
      <c r="H32" s="44"/>
    </row>
    <row r="33" spans="1:8" s="2" customFormat="1" ht="16.899999999999999" customHeight="1">
      <c r="A33" s="39"/>
      <c r="B33" s="44"/>
      <c r="C33" s="289" t="s">
        <v>2147</v>
      </c>
      <c r="D33" s="289" t="s">
        <v>2148</v>
      </c>
      <c r="E33" s="21" t="s">
        <v>253</v>
      </c>
      <c r="F33" s="290">
        <v>1.6020000000000001</v>
      </c>
      <c r="G33" s="39"/>
      <c r="H33" s="44"/>
    </row>
    <row r="34" spans="1:8" s="2" customFormat="1" ht="16.899999999999999" customHeight="1">
      <c r="A34" s="39"/>
      <c r="B34" s="44"/>
      <c r="C34" s="285" t="s">
        <v>215</v>
      </c>
      <c r="D34" s="286" t="s">
        <v>216</v>
      </c>
      <c r="E34" s="287" t="s">
        <v>213</v>
      </c>
      <c r="F34" s="288">
        <v>15.45</v>
      </c>
      <c r="G34" s="39"/>
      <c r="H34" s="44"/>
    </row>
    <row r="35" spans="1:8" s="2" customFormat="1" ht="16.899999999999999" customHeight="1">
      <c r="A35" s="39"/>
      <c r="B35" s="44"/>
      <c r="C35" s="289" t="s">
        <v>32</v>
      </c>
      <c r="D35" s="289" t="s">
        <v>2144</v>
      </c>
      <c r="E35" s="21" t="s">
        <v>32</v>
      </c>
      <c r="F35" s="290">
        <v>0</v>
      </c>
      <c r="G35" s="39"/>
      <c r="H35" s="44"/>
    </row>
    <row r="36" spans="1:8" s="2" customFormat="1" ht="16.899999999999999" customHeight="1">
      <c r="A36" s="39"/>
      <c r="B36" s="44"/>
      <c r="C36" s="289" t="s">
        <v>32</v>
      </c>
      <c r="D36" s="289" t="s">
        <v>2145</v>
      </c>
      <c r="E36" s="21" t="s">
        <v>32</v>
      </c>
      <c r="F36" s="290">
        <v>15.45</v>
      </c>
      <c r="G36" s="39"/>
      <c r="H36" s="44"/>
    </row>
    <row r="37" spans="1:8" s="2" customFormat="1" ht="16.899999999999999" customHeight="1">
      <c r="A37" s="39"/>
      <c r="B37" s="44"/>
      <c r="C37" s="289" t="s">
        <v>215</v>
      </c>
      <c r="D37" s="289" t="s">
        <v>440</v>
      </c>
      <c r="E37" s="21" t="s">
        <v>32</v>
      </c>
      <c r="F37" s="290">
        <v>15.45</v>
      </c>
      <c r="G37" s="39"/>
      <c r="H37" s="44"/>
    </row>
    <row r="38" spans="1:8" s="2" customFormat="1" ht="16.899999999999999" customHeight="1">
      <c r="A38" s="39"/>
      <c r="B38" s="44"/>
      <c r="C38" s="291" t="s">
        <v>4112</v>
      </c>
      <c r="D38" s="39"/>
      <c r="E38" s="39"/>
      <c r="F38" s="39"/>
      <c r="G38" s="39"/>
      <c r="H38" s="44"/>
    </row>
    <row r="39" spans="1:8" s="2" customFormat="1" ht="16.899999999999999" customHeight="1">
      <c r="A39" s="39"/>
      <c r="B39" s="44"/>
      <c r="C39" s="289" t="s">
        <v>2138</v>
      </c>
      <c r="D39" s="289" t="s">
        <v>4116</v>
      </c>
      <c r="E39" s="21" t="s">
        <v>213</v>
      </c>
      <c r="F39" s="290">
        <v>77.25</v>
      </c>
      <c r="G39" s="39"/>
      <c r="H39" s="44"/>
    </row>
    <row r="40" spans="1:8" s="2" customFormat="1" ht="16.899999999999999" customHeight="1">
      <c r="A40" s="39"/>
      <c r="B40" s="44"/>
      <c r="C40" s="289" t="s">
        <v>2105</v>
      </c>
      <c r="D40" s="289" t="s">
        <v>4117</v>
      </c>
      <c r="E40" s="21" t="s">
        <v>253</v>
      </c>
      <c r="F40" s="290">
        <v>3.2080000000000002</v>
      </c>
      <c r="G40" s="39"/>
      <c r="H40" s="44"/>
    </row>
    <row r="41" spans="1:8" s="2" customFormat="1" ht="16.899999999999999" customHeight="1">
      <c r="A41" s="39"/>
      <c r="B41" s="44"/>
      <c r="C41" s="289" t="s">
        <v>2114</v>
      </c>
      <c r="D41" s="289" t="s">
        <v>4118</v>
      </c>
      <c r="E41" s="21" t="s">
        <v>253</v>
      </c>
      <c r="F41" s="290">
        <v>2.4020000000000001</v>
      </c>
      <c r="G41" s="39"/>
      <c r="H41" s="44"/>
    </row>
    <row r="42" spans="1:8" s="2" customFormat="1" ht="16.899999999999999" customHeight="1">
      <c r="A42" s="39"/>
      <c r="B42" s="44"/>
      <c r="C42" s="289" t="s">
        <v>2185</v>
      </c>
      <c r="D42" s="289" t="s">
        <v>4119</v>
      </c>
      <c r="E42" s="21" t="s">
        <v>253</v>
      </c>
      <c r="F42" s="290">
        <v>3.2080000000000002</v>
      </c>
      <c r="G42" s="39"/>
      <c r="H42" s="44"/>
    </row>
    <row r="43" spans="1:8" s="2" customFormat="1" ht="16.899999999999999" customHeight="1">
      <c r="A43" s="39"/>
      <c r="B43" s="44"/>
      <c r="C43" s="289" t="s">
        <v>2147</v>
      </c>
      <c r="D43" s="289" t="s">
        <v>2148</v>
      </c>
      <c r="E43" s="21" t="s">
        <v>253</v>
      </c>
      <c r="F43" s="290">
        <v>1.6020000000000001</v>
      </c>
      <c r="G43" s="39"/>
      <c r="H43" s="44"/>
    </row>
    <row r="44" spans="1:8" s="2" customFormat="1" ht="16.899999999999999" customHeight="1">
      <c r="A44" s="39"/>
      <c r="B44" s="44"/>
      <c r="C44" s="285" t="s">
        <v>218</v>
      </c>
      <c r="D44" s="286" t="s">
        <v>219</v>
      </c>
      <c r="E44" s="287" t="s">
        <v>213</v>
      </c>
      <c r="F44" s="288">
        <v>2.5499999999999998</v>
      </c>
      <c r="G44" s="39"/>
      <c r="H44" s="44"/>
    </row>
    <row r="45" spans="1:8" s="2" customFormat="1" ht="16.899999999999999" customHeight="1">
      <c r="A45" s="39"/>
      <c r="B45" s="44"/>
      <c r="C45" s="289" t="s">
        <v>32</v>
      </c>
      <c r="D45" s="289" t="s">
        <v>2157</v>
      </c>
      <c r="E45" s="21" t="s">
        <v>32</v>
      </c>
      <c r="F45" s="290">
        <v>0</v>
      </c>
      <c r="G45" s="39"/>
      <c r="H45" s="44"/>
    </row>
    <row r="46" spans="1:8" s="2" customFormat="1" ht="16.899999999999999" customHeight="1">
      <c r="A46" s="39"/>
      <c r="B46" s="44"/>
      <c r="C46" s="289" t="s">
        <v>32</v>
      </c>
      <c r="D46" s="289" t="s">
        <v>220</v>
      </c>
      <c r="E46" s="21" t="s">
        <v>32</v>
      </c>
      <c r="F46" s="290">
        <v>2.5499999999999998</v>
      </c>
      <c r="G46" s="39"/>
      <c r="H46" s="44"/>
    </row>
    <row r="47" spans="1:8" s="2" customFormat="1" ht="16.899999999999999" customHeight="1">
      <c r="A47" s="39"/>
      <c r="B47" s="44"/>
      <c r="C47" s="289" t="s">
        <v>218</v>
      </c>
      <c r="D47" s="289" t="s">
        <v>440</v>
      </c>
      <c r="E47" s="21" t="s">
        <v>32</v>
      </c>
      <c r="F47" s="290">
        <v>2.5499999999999998</v>
      </c>
      <c r="G47" s="39"/>
      <c r="H47" s="44"/>
    </row>
    <row r="48" spans="1:8" s="2" customFormat="1" ht="16.899999999999999" customHeight="1">
      <c r="A48" s="39"/>
      <c r="B48" s="44"/>
      <c r="C48" s="291" t="s">
        <v>4112</v>
      </c>
      <c r="D48" s="39"/>
      <c r="E48" s="39"/>
      <c r="F48" s="39"/>
      <c r="G48" s="39"/>
      <c r="H48" s="44"/>
    </row>
    <row r="49" spans="1:8" s="2" customFormat="1" ht="16.899999999999999" customHeight="1">
      <c r="A49" s="39"/>
      <c r="B49" s="44"/>
      <c r="C49" s="289" t="s">
        <v>2153</v>
      </c>
      <c r="D49" s="289" t="s">
        <v>4120</v>
      </c>
      <c r="E49" s="21" t="s">
        <v>213</v>
      </c>
      <c r="F49" s="290">
        <v>15.75</v>
      </c>
      <c r="G49" s="39"/>
      <c r="H49" s="44"/>
    </row>
    <row r="50" spans="1:8" s="2" customFormat="1" ht="16.899999999999999" customHeight="1">
      <c r="A50" s="39"/>
      <c r="B50" s="44"/>
      <c r="C50" s="289" t="s">
        <v>2105</v>
      </c>
      <c r="D50" s="289" t="s">
        <v>4117</v>
      </c>
      <c r="E50" s="21" t="s">
        <v>253</v>
      </c>
      <c r="F50" s="290">
        <v>3.2080000000000002</v>
      </c>
      <c r="G50" s="39"/>
      <c r="H50" s="44"/>
    </row>
    <row r="51" spans="1:8" s="2" customFormat="1" ht="16.899999999999999" customHeight="1">
      <c r="A51" s="39"/>
      <c r="B51" s="44"/>
      <c r="C51" s="289" t="s">
        <v>2114</v>
      </c>
      <c r="D51" s="289" t="s">
        <v>4118</v>
      </c>
      <c r="E51" s="21" t="s">
        <v>253</v>
      </c>
      <c r="F51" s="290">
        <v>2.4020000000000001</v>
      </c>
      <c r="G51" s="39"/>
      <c r="H51" s="44"/>
    </row>
    <row r="52" spans="1:8" s="2" customFormat="1" ht="16.899999999999999" customHeight="1">
      <c r="A52" s="39"/>
      <c r="B52" s="44"/>
      <c r="C52" s="289" t="s">
        <v>2185</v>
      </c>
      <c r="D52" s="289" t="s">
        <v>4119</v>
      </c>
      <c r="E52" s="21" t="s">
        <v>253</v>
      </c>
      <c r="F52" s="290">
        <v>3.2080000000000002</v>
      </c>
      <c r="G52" s="39"/>
      <c r="H52" s="44"/>
    </row>
    <row r="53" spans="1:8" s="2" customFormat="1" ht="16.899999999999999" customHeight="1">
      <c r="A53" s="39"/>
      <c r="B53" s="44"/>
      <c r="C53" s="289" t="s">
        <v>2161</v>
      </c>
      <c r="D53" s="289" t="s">
        <v>2162</v>
      </c>
      <c r="E53" s="21" t="s">
        <v>253</v>
      </c>
      <c r="F53" s="290">
        <v>8.1000000000000003E-2</v>
      </c>
      <c r="G53" s="39"/>
      <c r="H53" s="44"/>
    </row>
    <row r="54" spans="1:8" s="2" customFormat="1" ht="16.899999999999999" customHeight="1">
      <c r="A54" s="39"/>
      <c r="B54" s="44"/>
      <c r="C54" s="285" t="s">
        <v>221</v>
      </c>
      <c r="D54" s="286" t="s">
        <v>222</v>
      </c>
      <c r="E54" s="287" t="s">
        <v>213</v>
      </c>
      <c r="F54" s="288">
        <v>13.2</v>
      </c>
      <c r="G54" s="39"/>
      <c r="H54" s="44"/>
    </row>
    <row r="55" spans="1:8" s="2" customFormat="1" ht="16.899999999999999" customHeight="1">
      <c r="A55" s="39"/>
      <c r="B55" s="44"/>
      <c r="C55" s="289" t="s">
        <v>32</v>
      </c>
      <c r="D55" s="289" t="s">
        <v>2158</v>
      </c>
      <c r="E55" s="21" t="s">
        <v>32</v>
      </c>
      <c r="F55" s="290">
        <v>0</v>
      </c>
      <c r="G55" s="39"/>
      <c r="H55" s="44"/>
    </row>
    <row r="56" spans="1:8" s="2" customFormat="1" ht="16.899999999999999" customHeight="1">
      <c r="A56" s="39"/>
      <c r="B56" s="44"/>
      <c r="C56" s="289" t="s">
        <v>32</v>
      </c>
      <c r="D56" s="289" t="s">
        <v>2159</v>
      </c>
      <c r="E56" s="21" t="s">
        <v>32</v>
      </c>
      <c r="F56" s="290">
        <v>13.2</v>
      </c>
      <c r="G56" s="39"/>
      <c r="H56" s="44"/>
    </row>
    <row r="57" spans="1:8" s="2" customFormat="1" ht="16.899999999999999" customHeight="1">
      <c r="A57" s="39"/>
      <c r="B57" s="44"/>
      <c r="C57" s="289" t="s">
        <v>221</v>
      </c>
      <c r="D57" s="289" t="s">
        <v>440</v>
      </c>
      <c r="E57" s="21" t="s">
        <v>32</v>
      </c>
      <c r="F57" s="290">
        <v>13.2</v>
      </c>
      <c r="G57" s="39"/>
      <c r="H57" s="44"/>
    </row>
    <row r="58" spans="1:8" s="2" customFormat="1" ht="16.899999999999999" customHeight="1">
      <c r="A58" s="39"/>
      <c r="B58" s="44"/>
      <c r="C58" s="291" t="s">
        <v>4112</v>
      </c>
      <c r="D58" s="39"/>
      <c r="E58" s="39"/>
      <c r="F58" s="39"/>
      <c r="G58" s="39"/>
      <c r="H58" s="44"/>
    </row>
    <row r="59" spans="1:8" s="2" customFormat="1" ht="16.899999999999999" customHeight="1">
      <c r="A59" s="39"/>
      <c r="B59" s="44"/>
      <c r="C59" s="289" t="s">
        <v>2153</v>
      </c>
      <c r="D59" s="289" t="s">
        <v>4120</v>
      </c>
      <c r="E59" s="21" t="s">
        <v>213</v>
      </c>
      <c r="F59" s="290">
        <v>15.75</v>
      </c>
      <c r="G59" s="39"/>
      <c r="H59" s="44"/>
    </row>
    <row r="60" spans="1:8" s="2" customFormat="1" ht="16.899999999999999" customHeight="1">
      <c r="A60" s="39"/>
      <c r="B60" s="44"/>
      <c r="C60" s="289" t="s">
        <v>2105</v>
      </c>
      <c r="D60" s="289" t="s">
        <v>4117</v>
      </c>
      <c r="E60" s="21" t="s">
        <v>253</v>
      </c>
      <c r="F60" s="290">
        <v>3.2080000000000002</v>
      </c>
      <c r="G60" s="39"/>
      <c r="H60" s="44"/>
    </row>
    <row r="61" spans="1:8" s="2" customFormat="1" ht="16.899999999999999" customHeight="1">
      <c r="A61" s="39"/>
      <c r="B61" s="44"/>
      <c r="C61" s="289" t="s">
        <v>2114</v>
      </c>
      <c r="D61" s="289" t="s">
        <v>4118</v>
      </c>
      <c r="E61" s="21" t="s">
        <v>253</v>
      </c>
      <c r="F61" s="290">
        <v>2.4020000000000001</v>
      </c>
      <c r="G61" s="39"/>
      <c r="H61" s="44"/>
    </row>
    <row r="62" spans="1:8" s="2" customFormat="1" ht="16.899999999999999" customHeight="1">
      <c r="A62" s="39"/>
      <c r="B62" s="44"/>
      <c r="C62" s="289" t="s">
        <v>2185</v>
      </c>
      <c r="D62" s="289" t="s">
        <v>4119</v>
      </c>
      <c r="E62" s="21" t="s">
        <v>253</v>
      </c>
      <c r="F62" s="290">
        <v>3.2080000000000002</v>
      </c>
      <c r="G62" s="39"/>
      <c r="H62" s="44"/>
    </row>
    <row r="63" spans="1:8" s="2" customFormat="1" ht="16.899999999999999" customHeight="1">
      <c r="A63" s="39"/>
      <c r="B63" s="44"/>
      <c r="C63" s="289" t="s">
        <v>2167</v>
      </c>
      <c r="D63" s="289" t="s">
        <v>2168</v>
      </c>
      <c r="E63" s="21" t="s">
        <v>253</v>
      </c>
      <c r="F63" s="290">
        <v>0.54800000000000004</v>
      </c>
      <c r="G63" s="39"/>
      <c r="H63" s="44"/>
    </row>
    <row r="64" spans="1:8" s="2" customFormat="1" ht="16.899999999999999" customHeight="1">
      <c r="A64" s="39"/>
      <c r="B64" s="44"/>
      <c r="C64" s="285" t="s">
        <v>224</v>
      </c>
      <c r="D64" s="286" t="s">
        <v>225</v>
      </c>
      <c r="E64" s="287" t="s">
        <v>213</v>
      </c>
      <c r="F64" s="288">
        <v>7</v>
      </c>
      <c r="G64" s="39"/>
      <c r="H64" s="44"/>
    </row>
    <row r="65" spans="1:8" s="2" customFormat="1" ht="16.899999999999999" customHeight="1">
      <c r="A65" s="39"/>
      <c r="B65" s="44"/>
      <c r="C65" s="289" t="s">
        <v>32</v>
      </c>
      <c r="D65" s="289" t="s">
        <v>2177</v>
      </c>
      <c r="E65" s="21" t="s">
        <v>32</v>
      </c>
      <c r="F65" s="290">
        <v>0</v>
      </c>
      <c r="G65" s="39"/>
      <c r="H65" s="44"/>
    </row>
    <row r="66" spans="1:8" s="2" customFormat="1" ht="16.899999999999999" customHeight="1">
      <c r="A66" s="39"/>
      <c r="B66" s="44"/>
      <c r="C66" s="289" t="s">
        <v>32</v>
      </c>
      <c r="D66" s="289" t="s">
        <v>1420</v>
      </c>
      <c r="E66" s="21" t="s">
        <v>32</v>
      </c>
      <c r="F66" s="290">
        <v>7</v>
      </c>
      <c r="G66" s="39"/>
      <c r="H66" s="44"/>
    </row>
    <row r="67" spans="1:8" s="2" customFormat="1" ht="16.899999999999999" customHeight="1">
      <c r="A67" s="39"/>
      <c r="B67" s="44"/>
      <c r="C67" s="289" t="s">
        <v>224</v>
      </c>
      <c r="D67" s="289" t="s">
        <v>440</v>
      </c>
      <c r="E67" s="21" t="s">
        <v>32</v>
      </c>
      <c r="F67" s="290">
        <v>7</v>
      </c>
      <c r="G67" s="39"/>
      <c r="H67" s="44"/>
    </row>
    <row r="68" spans="1:8" s="2" customFormat="1" ht="16.899999999999999" customHeight="1">
      <c r="A68" s="39"/>
      <c r="B68" s="44"/>
      <c r="C68" s="291" t="s">
        <v>4112</v>
      </c>
      <c r="D68" s="39"/>
      <c r="E68" s="39"/>
      <c r="F68" s="39"/>
      <c r="G68" s="39"/>
      <c r="H68" s="44"/>
    </row>
    <row r="69" spans="1:8" s="2" customFormat="1" ht="16.899999999999999" customHeight="1">
      <c r="A69" s="39"/>
      <c r="B69" s="44"/>
      <c r="C69" s="289" t="s">
        <v>2173</v>
      </c>
      <c r="D69" s="289" t="s">
        <v>4121</v>
      </c>
      <c r="E69" s="21" t="s">
        <v>213</v>
      </c>
      <c r="F69" s="290">
        <v>7</v>
      </c>
      <c r="G69" s="39"/>
      <c r="H69" s="44"/>
    </row>
    <row r="70" spans="1:8" s="2" customFormat="1" ht="16.899999999999999" customHeight="1">
      <c r="A70" s="39"/>
      <c r="B70" s="44"/>
      <c r="C70" s="289" t="s">
        <v>2105</v>
      </c>
      <c r="D70" s="289" t="s">
        <v>4117</v>
      </c>
      <c r="E70" s="21" t="s">
        <v>253</v>
      </c>
      <c r="F70" s="290">
        <v>3.2080000000000002</v>
      </c>
      <c r="G70" s="39"/>
      <c r="H70" s="44"/>
    </row>
    <row r="71" spans="1:8" s="2" customFormat="1" ht="16.899999999999999" customHeight="1">
      <c r="A71" s="39"/>
      <c r="B71" s="44"/>
      <c r="C71" s="289" t="s">
        <v>2114</v>
      </c>
      <c r="D71" s="289" t="s">
        <v>4118</v>
      </c>
      <c r="E71" s="21" t="s">
        <v>253</v>
      </c>
      <c r="F71" s="290">
        <v>2.4020000000000001</v>
      </c>
      <c r="G71" s="39"/>
      <c r="H71" s="44"/>
    </row>
    <row r="72" spans="1:8" s="2" customFormat="1" ht="16.899999999999999" customHeight="1">
      <c r="A72" s="39"/>
      <c r="B72" s="44"/>
      <c r="C72" s="289" t="s">
        <v>2185</v>
      </c>
      <c r="D72" s="289" t="s">
        <v>4119</v>
      </c>
      <c r="E72" s="21" t="s">
        <v>253</v>
      </c>
      <c r="F72" s="290">
        <v>3.2080000000000002</v>
      </c>
      <c r="G72" s="39"/>
      <c r="H72" s="44"/>
    </row>
    <row r="73" spans="1:8" s="2" customFormat="1" ht="16.899999999999999" customHeight="1">
      <c r="A73" s="39"/>
      <c r="B73" s="44"/>
      <c r="C73" s="289" t="s">
        <v>2179</v>
      </c>
      <c r="D73" s="289" t="s">
        <v>2180</v>
      </c>
      <c r="E73" s="21" t="s">
        <v>253</v>
      </c>
      <c r="F73" s="290">
        <v>0.36299999999999999</v>
      </c>
      <c r="G73" s="39"/>
      <c r="H73" s="44"/>
    </row>
    <row r="74" spans="1:8" s="2" customFormat="1" ht="16.899999999999999" customHeight="1">
      <c r="A74" s="39"/>
      <c r="B74" s="44"/>
      <c r="C74" s="285" t="s">
        <v>226</v>
      </c>
      <c r="D74" s="286" t="s">
        <v>227</v>
      </c>
      <c r="E74" s="287" t="s">
        <v>209</v>
      </c>
      <c r="F74" s="288">
        <v>16.228999999999999</v>
      </c>
      <c r="G74" s="39"/>
      <c r="H74" s="44"/>
    </row>
    <row r="75" spans="1:8" s="2" customFormat="1" ht="16.899999999999999" customHeight="1">
      <c r="A75" s="39"/>
      <c r="B75" s="44"/>
      <c r="C75" s="289" t="s">
        <v>32</v>
      </c>
      <c r="D75" s="289" t="s">
        <v>940</v>
      </c>
      <c r="E75" s="21" t="s">
        <v>32</v>
      </c>
      <c r="F75" s="290">
        <v>0</v>
      </c>
      <c r="G75" s="39"/>
      <c r="H75" s="44"/>
    </row>
    <row r="76" spans="1:8" s="2" customFormat="1" ht="16.899999999999999" customHeight="1">
      <c r="A76" s="39"/>
      <c r="B76" s="44"/>
      <c r="C76" s="289" t="s">
        <v>32</v>
      </c>
      <c r="D76" s="289" t="s">
        <v>941</v>
      </c>
      <c r="E76" s="21" t="s">
        <v>32</v>
      </c>
      <c r="F76" s="290">
        <v>16.228999999999999</v>
      </c>
      <c r="G76" s="39"/>
      <c r="H76" s="44"/>
    </row>
    <row r="77" spans="1:8" s="2" customFormat="1" ht="16.899999999999999" customHeight="1">
      <c r="A77" s="39"/>
      <c r="B77" s="44"/>
      <c r="C77" s="289" t="s">
        <v>226</v>
      </c>
      <c r="D77" s="289" t="s">
        <v>323</v>
      </c>
      <c r="E77" s="21" t="s">
        <v>32</v>
      </c>
      <c r="F77" s="290">
        <v>16.228999999999999</v>
      </c>
      <c r="G77" s="39"/>
      <c r="H77" s="44"/>
    </row>
    <row r="78" spans="1:8" s="2" customFormat="1" ht="16.899999999999999" customHeight="1">
      <c r="A78" s="39"/>
      <c r="B78" s="44"/>
      <c r="C78" s="291" t="s">
        <v>4112</v>
      </c>
      <c r="D78" s="39"/>
      <c r="E78" s="39"/>
      <c r="F78" s="39"/>
      <c r="G78" s="39"/>
      <c r="H78" s="44"/>
    </row>
    <row r="79" spans="1:8" s="2" customFormat="1" ht="16.899999999999999" customHeight="1">
      <c r="A79" s="39"/>
      <c r="B79" s="44"/>
      <c r="C79" s="289" t="s">
        <v>936</v>
      </c>
      <c r="D79" s="289" t="s">
        <v>4122</v>
      </c>
      <c r="E79" s="21" t="s">
        <v>209</v>
      </c>
      <c r="F79" s="290">
        <v>16.228999999999999</v>
      </c>
      <c r="G79" s="39"/>
      <c r="H79" s="44"/>
    </row>
    <row r="80" spans="1:8" s="2" customFormat="1" ht="16.899999999999999" customHeight="1">
      <c r="A80" s="39"/>
      <c r="B80" s="44"/>
      <c r="C80" s="289" t="s">
        <v>943</v>
      </c>
      <c r="D80" s="289" t="s">
        <v>4123</v>
      </c>
      <c r="E80" s="21" t="s">
        <v>209</v>
      </c>
      <c r="F80" s="290">
        <v>118.01300000000001</v>
      </c>
      <c r="G80" s="39"/>
      <c r="H80" s="44"/>
    </row>
    <row r="81" spans="1:8" s="2" customFormat="1" ht="16.899999999999999" customHeight="1">
      <c r="A81" s="39"/>
      <c r="B81" s="44"/>
      <c r="C81" s="285" t="s">
        <v>230</v>
      </c>
      <c r="D81" s="286" t="s">
        <v>231</v>
      </c>
      <c r="E81" s="287" t="s">
        <v>209</v>
      </c>
      <c r="F81" s="288">
        <v>52.01</v>
      </c>
      <c r="G81" s="39"/>
      <c r="H81" s="44"/>
    </row>
    <row r="82" spans="1:8" s="2" customFormat="1" ht="16.899999999999999" customHeight="1">
      <c r="A82" s="39"/>
      <c r="B82" s="44"/>
      <c r="C82" s="289" t="s">
        <v>32</v>
      </c>
      <c r="D82" s="289" t="s">
        <v>498</v>
      </c>
      <c r="E82" s="21" t="s">
        <v>32</v>
      </c>
      <c r="F82" s="290">
        <v>0</v>
      </c>
      <c r="G82" s="39"/>
      <c r="H82" s="44"/>
    </row>
    <row r="83" spans="1:8" s="2" customFormat="1" ht="16.899999999999999" customHeight="1">
      <c r="A83" s="39"/>
      <c r="B83" s="44"/>
      <c r="C83" s="289" t="s">
        <v>230</v>
      </c>
      <c r="D83" s="289" t="s">
        <v>499</v>
      </c>
      <c r="E83" s="21" t="s">
        <v>32</v>
      </c>
      <c r="F83" s="290">
        <v>52.01</v>
      </c>
      <c r="G83" s="39"/>
      <c r="H83" s="44"/>
    </row>
    <row r="84" spans="1:8" s="2" customFormat="1" ht="16.899999999999999" customHeight="1">
      <c r="A84" s="39"/>
      <c r="B84" s="44"/>
      <c r="C84" s="291" t="s">
        <v>4112</v>
      </c>
      <c r="D84" s="39"/>
      <c r="E84" s="39"/>
      <c r="F84" s="39"/>
      <c r="G84" s="39"/>
      <c r="H84" s="44"/>
    </row>
    <row r="85" spans="1:8" s="2" customFormat="1" ht="16.899999999999999" customHeight="1">
      <c r="A85" s="39"/>
      <c r="B85" s="44"/>
      <c r="C85" s="289" t="s">
        <v>489</v>
      </c>
      <c r="D85" s="289" t="s">
        <v>4113</v>
      </c>
      <c r="E85" s="21" t="s">
        <v>209</v>
      </c>
      <c r="F85" s="290">
        <v>92.093999999999994</v>
      </c>
      <c r="G85" s="39"/>
      <c r="H85" s="44"/>
    </row>
    <row r="86" spans="1:8" s="2" customFormat="1" ht="16.899999999999999" customHeight="1">
      <c r="A86" s="39"/>
      <c r="B86" s="44"/>
      <c r="C86" s="289" t="s">
        <v>836</v>
      </c>
      <c r="D86" s="289" t="s">
        <v>4114</v>
      </c>
      <c r="E86" s="21" t="s">
        <v>209</v>
      </c>
      <c r="F86" s="290">
        <v>80.153999999999996</v>
      </c>
      <c r="G86" s="39"/>
      <c r="H86" s="44"/>
    </row>
    <row r="87" spans="1:8" s="2" customFormat="1" ht="16.899999999999999" customHeight="1">
      <c r="A87" s="39"/>
      <c r="B87" s="44"/>
      <c r="C87" s="289" t="s">
        <v>844</v>
      </c>
      <c r="D87" s="289" t="s">
        <v>4124</v>
      </c>
      <c r="E87" s="21" t="s">
        <v>209</v>
      </c>
      <c r="F87" s="290">
        <v>52.01</v>
      </c>
      <c r="G87" s="39"/>
      <c r="H87" s="44"/>
    </row>
    <row r="88" spans="1:8" s="2" customFormat="1" ht="16.899999999999999" customHeight="1">
      <c r="A88" s="39"/>
      <c r="B88" s="44"/>
      <c r="C88" s="289" t="s">
        <v>851</v>
      </c>
      <c r="D88" s="289" t="s">
        <v>4125</v>
      </c>
      <c r="E88" s="21" t="s">
        <v>209</v>
      </c>
      <c r="F88" s="290">
        <v>52.01</v>
      </c>
      <c r="G88" s="39"/>
      <c r="H88" s="44"/>
    </row>
    <row r="89" spans="1:8" s="2" customFormat="1" ht="16.899999999999999" customHeight="1">
      <c r="A89" s="39"/>
      <c r="B89" s="44"/>
      <c r="C89" s="289" t="s">
        <v>858</v>
      </c>
      <c r="D89" s="289" t="s">
        <v>4126</v>
      </c>
      <c r="E89" s="21" t="s">
        <v>209</v>
      </c>
      <c r="F89" s="290">
        <v>52.01</v>
      </c>
      <c r="G89" s="39"/>
      <c r="H89" s="44"/>
    </row>
    <row r="90" spans="1:8" s="2" customFormat="1" ht="16.899999999999999" customHeight="1">
      <c r="A90" s="39"/>
      <c r="B90" s="44"/>
      <c r="C90" s="289" t="s">
        <v>871</v>
      </c>
      <c r="D90" s="289" t="s">
        <v>4127</v>
      </c>
      <c r="E90" s="21" t="s">
        <v>209</v>
      </c>
      <c r="F90" s="290">
        <v>52.01</v>
      </c>
      <c r="G90" s="39"/>
      <c r="H90" s="44"/>
    </row>
    <row r="91" spans="1:8" s="2" customFormat="1" ht="16.899999999999999" customHeight="1">
      <c r="A91" s="39"/>
      <c r="B91" s="44"/>
      <c r="C91" s="285" t="s">
        <v>233</v>
      </c>
      <c r="D91" s="286" t="s">
        <v>234</v>
      </c>
      <c r="E91" s="287" t="s">
        <v>209</v>
      </c>
      <c r="F91" s="288">
        <v>5.5</v>
      </c>
      <c r="G91" s="39"/>
      <c r="H91" s="44"/>
    </row>
    <row r="92" spans="1:8" s="2" customFormat="1" ht="16.899999999999999" customHeight="1">
      <c r="A92" s="39"/>
      <c r="B92" s="44"/>
      <c r="C92" s="289" t="s">
        <v>32</v>
      </c>
      <c r="D92" s="289" t="s">
        <v>2984</v>
      </c>
      <c r="E92" s="21" t="s">
        <v>32</v>
      </c>
      <c r="F92" s="290">
        <v>0</v>
      </c>
      <c r="G92" s="39"/>
      <c r="H92" s="44"/>
    </row>
    <row r="93" spans="1:8" s="2" customFormat="1" ht="16.899999999999999" customHeight="1">
      <c r="A93" s="39"/>
      <c r="B93" s="44"/>
      <c r="C93" s="289" t="s">
        <v>32</v>
      </c>
      <c r="D93" s="289" t="s">
        <v>2985</v>
      </c>
      <c r="E93" s="21" t="s">
        <v>32</v>
      </c>
      <c r="F93" s="290">
        <v>0</v>
      </c>
      <c r="G93" s="39"/>
      <c r="H93" s="44"/>
    </row>
    <row r="94" spans="1:8" s="2" customFormat="1" ht="16.899999999999999" customHeight="1">
      <c r="A94" s="39"/>
      <c r="B94" s="44"/>
      <c r="C94" s="289" t="s">
        <v>32</v>
      </c>
      <c r="D94" s="289" t="s">
        <v>235</v>
      </c>
      <c r="E94" s="21" t="s">
        <v>32</v>
      </c>
      <c r="F94" s="290">
        <v>5.5</v>
      </c>
      <c r="G94" s="39"/>
      <c r="H94" s="44"/>
    </row>
    <row r="95" spans="1:8" s="2" customFormat="1" ht="16.899999999999999" customHeight="1">
      <c r="A95" s="39"/>
      <c r="B95" s="44"/>
      <c r="C95" s="289" t="s">
        <v>233</v>
      </c>
      <c r="D95" s="289" t="s">
        <v>323</v>
      </c>
      <c r="E95" s="21" t="s">
        <v>32</v>
      </c>
      <c r="F95" s="290">
        <v>5.5</v>
      </c>
      <c r="G95" s="39"/>
      <c r="H95" s="44"/>
    </row>
    <row r="96" spans="1:8" s="2" customFormat="1" ht="16.899999999999999" customHeight="1">
      <c r="A96" s="39"/>
      <c r="B96" s="44"/>
      <c r="C96" s="291" t="s">
        <v>4112</v>
      </c>
      <c r="D96" s="39"/>
      <c r="E96" s="39"/>
      <c r="F96" s="39"/>
      <c r="G96" s="39"/>
      <c r="H96" s="44"/>
    </row>
    <row r="97" spans="1:8" s="2" customFormat="1" ht="16.899999999999999" customHeight="1">
      <c r="A97" s="39"/>
      <c r="B97" s="44"/>
      <c r="C97" s="289" t="s">
        <v>2979</v>
      </c>
      <c r="D97" s="289" t="s">
        <v>4128</v>
      </c>
      <c r="E97" s="21" t="s">
        <v>209</v>
      </c>
      <c r="F97" s="290">
        <v>33</v>
      </c>
      <c r="G97" s="39"/>
      <c r="H97" s="44"/>
    </row>
    <row r="98" spans="1:8" s="2" customFormat="1" ht="16.899999999999999" customHeight="1">
      <c r="A98" s="39"/>
      <c r="B98" s="44"/>
      <c r="C98" s="289" t="s">
        <v>3056</v>
      </c>
      <c r="D98" s="289" t="s">
        <v>4129</v>
      </c>
      <c r="E98" s="21" t="s">
        <v>209</v>
      </c>
      <c r="F98" s="290">
        <v>218.881</v>
      </c>
      <c r="G98" s="39"/>
      <c r="H98" s="44"/>
    </row>
    <row r="99" spans="1:8" s="2" customFormat="1" ht="16.899999999999999" customHeight="1">
      <c r="A99" s="39"/>
      <c r="B99" s="44"/>
      <c r="C99" s="289" t="s">
        <v>3066</v>
      </c>
      <c r="D99" s="289" t="s">
        <v>4130</v>
      </c>
      <c r="E99" s="21" t="s">
        <v>209</v>
      </c>
      <c r="F99" s="290">
        <v>218.881</v>
      </c>
      <c r="G99" s="39"/>
      <c r="H99" s="44"/>
    </row>
    <row r="100" spans="1:8" s="2" customFormat="1" ht="16.899999999999999" customHeight="1">
      <c r="A100" s="39"/>
      <c r="B100" s="44"/>
      <c r="C100" s="289" t="s">
        <v>3072</v>
      </c>
      <c r="D100" s="289" t="s">
        <v>4131</v>
      </c>
      <c r="E100" s="21" t="s">
        <v>209</v>
      </c>
      <c r="F100" s="290">
        <v>213.381</v>
      </c>
      <c r="G100" s="39"/>
      <c r="H100" s="44"/>
    </row>
    <row r="101" spans="1:8" s="2" customFormat="1" ht="16.899999999999999" customHeight="1">
      <c r="A101" s="39"/>
      <c r="B101" s="44"/>
      <c r="C101" s="285" t="s">
        <v>279</v>
      </c>
      <c r="D101" s="286" t="s">
        <v>280</v>
      </c>
      <c r="E101" s="287" t="s">
        <v>253</v>
      </c>
      <c r="F101" s="288">
        <v>24.745999999999999</v>
      </c>
      <c r="G101" s="39"/>
      <c r="H101" s="44"/>
    </row>
    <row r="102" spans="1:8" s="2" customFormat="1" ht="16.899999999999999" customHeight="1">
      <c r="A102" s="39"/>
      <c r="B102" s="44"/>
      <c r="C102" s="289" t="s">
        <v>32</v>
      </c>
      <c r="D102" s="289" t="s">
        <v>422</v>
      </c>
      <c r="E102" s="21" t="s">
        <v>32</v>
      </c>
      <c r="F102" s="290">
        <v>0</v>
      </c>
      <c r="G102" s="39"/>
      <c r="H102" s="44"/>
    </row>
    <row r="103" spans="1:8" s="2" customFormat="1" ht="16.899999999999999" customHeight="1">
      <c r="A103" s="39"/>
      <c r="B103" s="44"/>
      <c r="C103" s="289" t="s">
        <v>32</v>
      </c>
      <c r="D103" s="289" t="s">
        <v>423</v>
      </c>
      <c r="E103" s="21" t="s">
        <v>32</v>
      </c>
      <c r="F103" s="290">
        <v>8.6</v>
      </c>
      <c r="G103" s="39"/>
      <c r="H103" s="44"/>
    </row>
    <row r="104" spans="1:8" s="2" customFormat="1" ht="16.899999999999999" customHeight="1">
      <c r="A104" s="39"/>
      <c r="B104" s="44"/>
      <c r="C104" s="289" t="s">
        <v>32</v>
      </c>
      <c r="D104" s="289" t="s">
        <v>424</v>
      </c>
      <c r="E104" s="21" t="s">
        <v>32</v>
      </c>
      <c r="F104" s="290">
        <v>0</v>
      </c>
      <c r="G104" s="39"/>
      <c r="H104" s="44"/>
    </row>
    <row r="105" spans="1:8" s="2" customFormat="1" ht="16.899999999999999" customHeight="1">
      <c r="A105" s="39"/>
      <c r="B105" s="44"/>
      <c r="C105" s="289" t="s">
        <v>32</v>
      </c>
      <c r="D105" s="289" t="s">
        <v>425</v>
      </c>
      <c r="E105" s="21" t="s">
        <v>32</v>
      </c>
      <c r="F105" s="290">
        <v>16.146000000000001</v>
      </c>
      <c r="G105" s="39"/>
      <c r="H105" s="44"/>
    </row>
    <row r="106" spans="1:8" s="2" customFormat="1" ht="16.899999999999999" customHeight="1">
      <c r="A106" s="39"/>
      <c r="B106" s="44"/>
      <c r="C106" s="289" t="s">
        <v>279</v>
      </c>
      <c r="D106" s="289" t="s">
        <v>323</v>
      </c>
      <c r="E106" s="21" t="s">
        <v>32</v>
      </c>
      <c r="F106" s="290">
        <v>24.745999999999999</v>
      </c>
      <c r="G106" s="39"/>
      <c r="H106" s="44"/>
    </row>
    <row r="107" spans="1:8" s="2" customFormat="1" ht="16.899999999999999" customHeight="1">
      <c r="A107" s="39"/>
      <c r="B107" s="44"/>
      <c r="C107" s="291" t="s">
        <v>4112</v>
      </c>
      <c r="D107" s="39"/>
      <c r="E107" s="39"/>
      <c r="F107" s="39"/>
      <c r="G107" s="39"/>
      <c r="H107" s="44"/>
    </row>
    <row r="108" spans="1:8" s="2" customFormat="1" ht="16.899999999999999" customHeight="1">
      <c r="A108" s="39"/>
      <c r="B108" s="44"/>
      <c r="C108" s="289" t="s">
        <v>418</v>
      </c>
      <c r="D108" s="289" t="s">
        <v>4132</v>
      </c>
      <c r="E108" s="21" t="s">
        <v>253</v>
      </c>
      <c r="F108" s="290">
        <v>24.745999999999999</v>
      </c>
      <c r="G108" s="39"/>
      <c r="H108" s="44"/>
    </row>
    <row r="109" spans="1:8" s="2" customFormat="1" ht="16.899999999999999" customHeight="1">
      <c r="A109" s="39"/>
      <c r="B109" s="44"/>
      <c r="C109" s="289" t="s">
        <v>393</v>
      </c>
      <c r="D109" s="289" t="s">
        <v>4133</v>
      </c>
      <c r="E109" s="21" t="s">
        <v>253</v>
      </c>
      <c r="F109" s="290">
        <v>91.338999999999999</v>
      </c>
      <c r="G109" s="39"/>
      <c r="H109" s="44"/>
    </row>
    <row r="110" spans="1:8" s="2" customFormat="1" ht="16.899999999999999" customHeight="1">
      <c r="A110" s="39"/>
      <c r="B110" s="44"/>
      <c r="C110" s="289" t="s">
        <v>402</v>
      </c>
      <c r="D110" s="289" t="s">
        <v>4134</v>
      </c>
      <c r="E110" s="21" t="s">
        <v>253</v>
      </c>
      <c r="F110" s="290">
        <v>37.520000000000003</v>
      </c>
      <c r="G110" s="39"/>
      <c r="H110" s="44"/>
    </row>
    <row r="111" spans="1:8" s="2" customFormat="1" ht="16.899999999999999" customHeight="1">
      <c r="A111" s="39"/>
      <c r="B111" s="44"/>
      <c r="C111" s="289" t="s">
        <v>426</v>
      </c>
      <c r="D111" s="289" t="s">
        <v>4135</v>
      </c>
      <c r="E111" s="21" t="s">
        <v>428</v>
      </c>
      <c r="F111" s="290">
        <v>27.707999999999998</v>
      </c>
      <c r="G111" s="39"/>
      <c r="H111" s="44"/>
    </row>
    <row r="112" spans="1:8" s="2" customFormat="1" ht="16.899999999999999" customHeight="1">
      <c r="A112" s="39"/>
      <c r="B112" s="44"/>
      <c r="C112" s="285" t="s">
        <v>236</v>
      </c>
      <c r="D112" s="286" t="s">
        <v>237</v>
      </c>
      <c r="E112" s="287" t="s">
        <v>209</v>
      </c>
      <c r="F112" s="288">
        <v>34.582999999999998</v>
      </c>
      <c r="G112" s="39"/>
      <c r="H112" s="44"/>
    </row>
    <row r="113" spans="1:8" s="2" customFormat="1" ht="16.899999999999999" customHeight="1">
      <c r="A113" s="39"/>
      <c r="B113" s="44"/>
      <c r="C113" s="289" t="s">
        <v>32</v>
      </c>
      <c r="D113" s="289" t="s">
        <v>2949</v>
      </c>
      <c r="E113" s="21" t="s">
        <v>32</v>
      </c>
      <c r="F113" s="290">
        <v>0</v>
      </c>
      <c r="G113" s="39"/>
      <c r="H113" s="44"/>
    </row>
    <row r="114" spans="1:8" s="2" customFormat="1" ht="16.899999999999999" customHeight="1">
      <c r="A114" s="39"/>
      <c r="B114" s="44"/>
      <c r="C114" s="289" t="s">
        <v>32</v>
      </c>
      <c r="D114" s="289" t="s">
        <v>704</v>
      </c>
      <c r="E114" s="21" t="s">
        <v>32</v>
      </c>
      <c r="F114" s="290">
        <v>0</v>
      </c>
      <c r="G114" s="39"/>
      <c r="H114" s="44"/>
    </row>
    <row r="115" spans="1:8" s="2" customFormat="1" ht="16.899999999999999" customHeight="1">
      <c r="A115" s="39"/>
      <c r="B115" s="44"/>
      <c r="C115" s="289" t="s">
        <v>32</v>
      </c>
      <c r="D115" s="289" t="s">
        <v>2950</v>
      </c>
      <c r="E115" s="21" t="s">
        <v>32</v>
      </c>
      <c r="F115" s="290">
        <v>22.175000000000001</v>
      </c>
      <c r="G115" s="39"/>
      <c r="H115" s="44"/>
    </row>
    <row r="116" spans="1:8" s="2" customFormat="1" ht="16.899999999999999" customHeight="1">
      <c r="A116" s="39"/>
      <c r="B116" s="44"/>
      <c r="C116" s="289" t="s">
        <v>32</v>
      </c>
      <c r="D116" s="289" t="s">
        <v>712</v>
      </c>
      <c r="E116" s="21" t="s">
        <v>32</v>
      </c>
      <c r="F116" s="290">
        <v>0</v>
      </c>
      <c r="G116" s="39"/>
      <c r="H116" s="44"/>
    </row>
    <row r="117" spans="1:8" s="2" customFormat="1" ht="16.899999999999999" customHeight="1">
      <c r="A117" s="39"/>
      <c r="B117" s="44"/>
      <c r="C117" s="289" t="s">
        <v>32</v>
      </c>
      <c r="D117" s="289" t="s">
        <v>2951</v>
      </c>
      <c r="E117" s="21" t="s">
        <v>32</v>
      </c>
      <c r="F117" s="290">
        <v>12.407999999999999</v>
      </c>
      <c r="G117" s="39"/>
      <c r="H117" s="44"/>
    </row>
    <row r="118" spans="1:8" s="2" customFormat="1" ht="16.899999999999999" customHeight="1">
      <c r="A118" s="39"/>
      <c r="B118" s="44"/>
      <c r="C118" s="289" t="s">
        <v>236</v>
      </c>
      <c r="D118" s="289" t="s">
        <v>323</v>
      </c>
      <c r="E118" s="21" t="s">
        <v>32</v>
      </c>
      <c r="F118" s="290">
        <v>34.582999999999998</v>
      </c>
      <c r="G118" s="39"/>
      <c r="H118" s="44"/>
    </row>
    <row r="119" spans="1:8" s="2" customFormat="1" ht="16.899999999999999" customHeight="1">
      <c r="A119" s="39"/>
      <c r="B119" s="44"/>
      <c r="C119" s="291" t="s">
        <v>4112</v>
      </c>
      <c r="D119" s="39"/>
      <c r="E119" s="39"/>
      <c r="F119" s="39"/>
      <c r="G119" s="39"/>
      <c r="H119" s="44"/>
    </row>
    <row r="120" spans="1:8" s="2" customFormat="1" ht="16.899999999999999" customHeight="1">
      <c r="A120" s="39"/>
      <c r="B120" s="44"/>
      <c r="C120" s="289" t="s">
        <v>2944</v>
      </c>
      <c r="D120" s="289" t="s">
        <v>4136</v>
      </c>
      <c r="E120" s="21" t="s">
        <v>209</v>
      </c>
      <c r="F120" s="290">
        <v>34.582999999999998</v>
      </c>
      <c r="G120" s="39"/>
      <c r="H120" s="44"/>
    </row>
    <row r="121" spans="1:8" s="2" customFormat="1" ht="16.899999999999999" customHeight="1">
      <c r="A121" s="39"/>
      <c r="B121" s="44"/>
      <c r="C121" s="289" t="s">
        <v>936</v>
      </c>
      <c r="D121" s="289" t="s">
        <v>4122</v>
      </c>
      <c r="E121" s="21" t="s">
        <v>209</v>
      </c>
      <c r="F121" s="290">
        <v>16.228999999999999</v>
      </c>
      <c r="G121" s="39"/>
      <c r="H121" s="44"/>
    </row>
    <row r="122" spans="1:8" s="2" customFormat="1" ht="16.899999999999999" customHeight="1">
      <c r="A122" s="39"/>
      <c r="B122" s="44"/>
      <c r="C122" s="289" t="s">
        <v>2911</v>
      </c>
      <c r="D122" s="289" t="s">
        <v>4137</v>
      </c>
      <c r="E122" s="21" t="s">
        <v>209</v>
      </c>
      <c r="F122" s="290">
        <v>34.582999999999998</v>
      </c>
      <c r="G122" s="39"/>
      <c r="H122" s="44"/>
    </row>
    <row r="123" spans="1:8" s="2" customFormat="1" ht="16.899999999999999" customHeight="1">
      <c r="A123" s="39"/>
      <c r="B123" s="44"/>
      <c r="C123" s="289" t="s">
        <v>2938</v>
      </c>
      <c r="D123" s="289" t="s">
        <v>4138</v>
      </c>
      <c r="E123" s="21" t="s">
        <v>209</v>
      </c>
      <c r="F123" s="290">
        <v>34.582999999999998</v>
      </c>
      <c r="G123" s="39"/>
      <c r="H123" s="44"/>
    </row>
    <row r="124" spans="1:8" s="2" customFormat="1" ht="16.899999999999999" customHeight="1">
      <c r="A124" s="39"/>
      <c r="B124" s="44"/>
      <c r="C124" s="285" t="s">
        <v>239</v>
      </c>
      <c r="D124" s="286" t="s">
        <v>240</v>
      </c>
      <c r="E124" s="287" t="s">
        <v>209</v>
      </c>
      <c r="F124" s="288">
        <v>5.96</v>
      </c>
      <c r="G124" s="39"/>
      <c r="H124" s="44"/>
    </row>
    <row r="125" spans="1:8" s="2" customFormat="1" ht="16.899999999999999" customHeight="1">
      <c r="A125" s="39"/>
      <c r="B125" s="44"/>
      <c r="C125" s="289" t="s">
        <v>32</v>
      </c>
      <c r="D125" s="289" t="s">
        <v>2845</v>
      </c>
      <c r="E125" s="21" t="s">
        <v>32</v>
      </c>
      <c r="F125" s="290">
        <v>0</v>
      </c>
      <c r="G125" s="39"/>
      <c r="H125" s="44"/>
    </row>
    <row r="126" spans="1:8" s="2" customFormat="1" ht="16.899999999999999" customHeight="1">
      <c r="A126" s="39"/>
      <c r="B126" s="44"/>
      <c r="C126" s="289" t="s">
        <v>32</v>
      </c>
      <c r="D126" s="289" t="s">
        <v>241</v>
      </c>
      <c r="E126" s="21" t="s">
        <v>32</v>
      </c>
      <c r="F126" s="290">
        <v>5.96</v>
      </c>
      <c r="G126" s="39"/>
      <c r="H126" s="44"/>
    </row>
    <row r="127" spans="1:8" s="2" customFormat="1" ht="16.899999999999999" customHeight="1">
      <c r="A127" s="39"/>
      <c r="B127" s="44"/>
      <c r="C127" s="289" t="s">
        <v>239</v>
      </c>
      <c r="D127" s="289" t="s">
        <v>323</v>
      </c>
      <c r="E127" s="21" t="s">
        <v>32</v>
      </c>
      <c r="F127" s="290">
        <v>5.96</v>
      </c>
      <c r="G127" s="39"/>
      <c r="H127" s="44"/>
    </row>
    <row r="128" spans="1:8" s="2" customFormat="1" ht="16.899999999999999" customHeight="1">
      <c r="A128" s="39"/>
      <c r="B128" s="44"/>
      <c r="C128" s="291" t="s">
        <v>4112</v>
      </c>
      <c r="D128" s="39"/>
      <c r="E128" s="39"/>
      <c r="F128" s="39"/>
      <c r="G128" s="39"/>
      <c r="H128" s="44"/>
    </row>
    <row r="129" spans="1:8" s="2" customFormat="1" ht="16.899999999999999" customHeight="1">
      <c r="A129" s="39"/>
      <c r="B129" s="44"/>
      <c r="C129" s="289" t="s">
        <v>2841</v>
      </c>
      <c r="D129" s="289" t="s">
        <v>4139</v>
      </c>
      <c r="E129" s="21" t="s">
        <v>209</v>
      </c>
      <c r="F129" s="290">
        <v>5.96</v>
      </c>
      <c r="G129" s="39"/>
      <c r="H129" s="44"/>
    </row>
    <row r="130" spans="1:8" s="2" customFormat="1" ht="16.899999999999999" customHeight="1">
      <c r="A130" s="39"/>
      <c r="B130" s="44"/>
      <c r="C130" s="289" t="s">
        <v>2827</v>
      </c>
      <c r="D130" s="289" t="s">
        <v>4140</v>
      </c>
      <c r="E130" s="21" t="s">
        <v>209</v>
      </c>
      <c r="F130" s="290">
        <v>80.97</v>
      </c>
      <c r="G130" s="39"/>
      <c r="H130" s="44"/>
    </row>
    <row r="131" spans="1:8" s="2" customFormat="1" ht="16.899999999999999" customHeight="1">
      <c r="A131" s="39"/>
      <c r="B131" s="44"/>
      <c r="C131" s="289" t="s">
        <v>2835</v>
      </c>
      <c r="D131" s="289" t="s">
        <v>4141</v>
      </c>
      <c r="E131" s="21" t="s">
        <v>209</v>
      </c>
      <c r="F131" s="290">
        <v>80.97</v>
      </c>
      <c r="G131" s="39"/>
      <c r="H131" s="44"/>
    </row>
    <row r="132" spans="1:8" s="2" customFormat="1" ht="16.899999999999999" customHeight="1">
      <c r="A132" s="39"/>
      <c r="B132" s="44"/>
      <c r="C132" s="289" t="s">
        <v>1266</v>
      </c>
      <c r="D132" s="289" t="s">
        <v>4142</v>
      </c>
      <c r="E132" s="21" t="s">
        <v>209</v>
      </c>
      <c r="F132" s="290">
        <v>64.88</v>
      </c>
      <c r="G132" s="39"/>
      <c r="H132" s="44"/>
    </row>
    <row r="133" spans="1:8" s="2" customFormat="1" ht="16.899999999999999" customHeight="1">
      <c r="A133" s="39"/>
      <c r="B133" s="44"/>
      <c r="C133" s="285" t="s">
        <v>242</v>
      </c>
      <c r="D133" s="286" t="s">
        <v>243</v>
      </c>
      <c r="E133" s="287" t="s">
        <v>209</v>
      </c>
      <c r="F133" s="288">
        <v>41.44</v>
      </c>
      <c r="G133" s="39"/>
      <c r="H133" s="44"/>
    </row>
    <row r="134" spans="1:8" s="2" customFormat="1" ht="16.899999999999999" customHeight="1">
      <c r="A134" s="39"/>
      <c r="B134" s="44"/>
      <c r="C134" s="289" t="s">
        <v>32</v>
      </c>
      <c r="D134" s="289" t="s">
        <v>2858</v>
      </c>
      <c r="E134" s="21" t="s">
        <v>32</v>
      </c>
      <c r="F134" s="290">
        <v>0</v>
      </c>
      <c r="G134" s="39"/>
      <c r="H134" s="44"/>
    </row>
    <row r="135" spans="1:8" s="2" customFormat="1" ht="16.899999999999999" customHeight="1">
      <c r="A135" s="39"/>
      <c r="B135" s="44"/>
      <c r="C135" s="289" t="s">
        <v>32</v>
      </c>
      <c r="D135" s="289" t="s">
        <v>1144</v>
      </c>
      <c r="E135" s="21" t="s">
        <v>32</v>
      </c>
      <c r="F135" s="290">
        <v>0</v>
      </c>
      <c r="G135" s="39"/>
      <c r="H135" s="44"/>
    </row>
    <row r="136" spans="1:8" s="2" customFormat="1" ht="16.899999999999999" customHeight="1">
      <c r="A136" s="39"/>
      <c r="B136" s="44"/>
      <c r="C136" s="289" t="s">
        <v>242</v>
      </c>
      <c r="D136" s="289" t="s">
        <v>244</v>
      </c>
      <c r="E136" s="21" t="s">
        <v>32</v>
      </c>
      <c r="F136" s="290">
        <v>41.44</v>
      </c>
      <c r="G136" s="39"/>
      <c r="H136" s="44"/>
    </row>
    <row r="137" spans="1:8" s="2" customFormat="1" ht="16.899999999999999" customHeight="1">
      <c r="A137" s="39"/>
      <c r="B137" s="44"/>
      <c r="C137" s="291" t="s">
        <v>4112</v>
      </c>
      <c r="D137" s="39"/>
      <c r="E137" s="39"/>
      <c r="F137" s="39"/>
      <c r="G137" s="39"/>
      <c r="H137" s="44"/>
    </row>
    <row r="138" spans="1:8" s="2" customFormat="1" ht="16.899999999999999" customHeight="1">
      <c r="A138" s="39"/>
      <c r="B138" s="44"/>
      <c r="C138" s="289" t="s">
        <v>2853</v>
      </c>
      <c r="D138" s="289" t="s">
        <v>4143</v>
      </c>
      <c r="E138" s="21" t="s">
        <v>209</v>
      </c>
      <c r="F138" s="290">
        <v>75.010000000000005</v>
      </c>
      <c r="G138" s="39"/>
      <c r="H138" s="44"/>
    </row>
    <row r="139" spans="1:8" s="2" customFormat="1" ht="16.899999999999999" customHeight="1">
      <c r="A139" s="39"/>
      <c r="B139" s="44"/>
      <c r="C139" s="289" t="s">
        <v>2827</v>
      </c>
      <c r="D139" s="289" t="s">
        <v>4140</v>
      </c>
      <c r="E139" s="21" t="s">
        <v>209</v>
      </c>
      <c r="F139" s="290">
        <v>80.97</v>
      </c>
      <c r="G139" s="39"/>
      <c r="H139" s="44"/>
    </row>
    <row r="140" spans="1:8" s="2" customFormat="1" ht="16.899999999999999" customHeight="1">
      <c r="A140" s="39"/>
      <c r="B140" s="44"/>
      <c r="C140" s="289" t="s">
        <v>2835</v>
      </c>
      <c r="D140" s="289" t="s">
        <v>4141</v>
      </c>
      <c r="E140" s="21" t="s">
        <v>209</v>
      </c>
      <c r="F140" s="290">
        <v>80.97</v>
      </c>
      <c r="G140" s="39"/>
      <c r="H140" s="44"/>
    </row>
    <row r="141" spans="1:8" s="2" customFormat="1" ht="16.899999999999999" customHeight="1">
      <c r="A141" s="39"/>
      <c r="B141" s="44"/>
      <c r="C141" s="289" t="s">
        <v>1266</v>
      </c>
      <c r="D141" s="289" t="s">
        <v>4142</v>
      </c>
      <c r="E141" s="21" t="s">
        <v>209</v>
      </c>
      <c r="F141" s="290">
        <v>64.88</v>
      </c>
      <c r="G141" s="39"/>
      <c r="H141" s="44"/>
    </row>
    <row r="142" spans="1:8" s="2" customFormat="1" ht="16.899999999999999" customHeight="1">
      <c r="A142" s="39"/>
      <c r="B142" s="44"/>
      <c r="C142" s="285" t="s">
        <v>245</v>
      </c>
      <c r="D142" s="286" t="s">
        <v>246</v>
      </c>
      <c r="E142" s="287" t="s">
        <v>209</v>
      </c>
      <c r="F142" s="288">
        <v>17.48</v>
      </c>
      <c r="G142" s="39"/>
      <c r="H142" s="44"/>
    </row>
    <row r="143" spans="1:8" s="2" customFormat="1" ht="16.899999999999999" customHeight="1">
      <c r="A143" s="39"/>
      <c r="B143" s="44"/>
      <c r="C143" s="289" t="s">
        <v>32</v>
      </c>
      <c r="D143" s="289" t="s">
        <v>2735</v>
      </c>
      <c r="E143" s="21" t="s">
        <v>32</v>
      </c>
      <c r="F143" s="290">
        <v>0</v>
      </c>
      <c r="G143" s="39"/>
      <c r="H143" s="44"/>
    </row>
    <row r="144" spans="1:8" s="2" customFormat="1" ht="16.899999999999999" customHeight="1">
      <c r="A144" s="39"/>
      <c r="B144" s="44"/>
      <c r="C144" s="289" t="s">
        <v>32</v>
      </c>
      <c r="D144" s="289" t="s">
        <v>2736</v>
      </c>
      <c r="E144" s="21" t="s">
        <v>32</v>
      </c>
      <c r="F144" s="290">
        <v>17.48</v>
      </c>
      <c r="G144" s="39"/>
      <c r="H144" s="44"/>
    </row>
    <row r="145" spans="1:8" s="2" customFormat="1" ht="16.899999999999999" customHeight="1">
      <c r="A145" s="39"/>
      <c r="B145" s="44"/>
      <c r="C145" s="289" t="s">
        <v>245</v>
      </c>
      <c r="D145" s="289" t="s">
        <v>323</v>
      </c>
      <c r="E145" s="21" t="s">
        <v>32</v>
      </c>
      <c r="F145" s="290">
        <v>17.48</v>
      </c>
      <c r="G145" s="39"/>
      <c r="H145" s="44"/>
    </row>
    <row r="146" spans="1:8" s="2" customFormat="1" ht="16.899999999999999" customHeight="1">
      <c r="A146" s="39"/>
      <c r="B146" s="44"/>
      <c r="C146" s="291" t="s">
        <v>4112</v>
      </c>
      <c r="D146" s="39"/>
      <c r="E146" s="39"/>
      <c r="F146" s="39"/>
      <c r="G146" s="39"/>
      <c r="H146" s="44"/>
    </row>
    <row r="147" spans="1:8" s="2" customFormat="1" ht="16.899999999999999" customHeight="1">
      <c r="A147" s="39"/>
      <c r="B147" s="44"/>
      <c r="C147" s="289" t="s">
        <v>2731</v>
      </c>
      <c r="D147" s="289" t="s">
        <v>4144</v>
      </c>
      <c r="E147" s="21" t="s">
        <v>209</v>
      </c>
      <c r="F147" s="290">
        <v>17.48</v>
      </c>
      <c r="G147" s="39"/>
      <c r="H147" s="44"/>
    </row>
    <row r="148" spans="1:8" s="2" customFormat="1" ht="16.899999999999999" customHeight="1">
      <c r="A148" s="39"/>
      <c r="B148" s="44"/>
      <c r="C148" s="289" t="s">
        <v>2738</v>
      </c>
      <c r="D148" s="289" t="s">
        <v>4145</v>
      </c>
      <c r="E148" s="21" t="s">
        <v>209</v>
      </c>
      <c r="F148" s="290">
        <v>17.48</v>
      </c>
      <c r="G148" s="39"/>
      <c r="H148" s="44"/>
    </row>
    <row r="149" spans="1:8" s="2" customFormat="1" ht="16.899999999999999" customHeight="1">
      <c r="A149" s="39"/>
      <c r="B149" s="44"/>
      <c r="C149" s="289" t="s">
        <v>2760</v>
      </c>
      <c r="D149" s="289" t="s">
        <v>4146</v>
      </c>
      <c r="E149" s="21" t="s">
        <v>209</v>
      </c>
      <c r="F149" s="290">
        <v>17.48</v>
      </c>
      <c r="G149" s="39"/>
      <c r="H149" s="44"/>
    </row>
    <row r="150" spans="1:8" s="2" customFormat="1" ht="16.899999999999999" customHeight="1">
      <c r="A150" s="39"/>
      <c r="B150" s="44"/>
      <c r="C150" s="289" t="s">
        <v>1266</v>
      </c>
      <c r="D150" s="289" t="s">
        <v>4142</v>
      </c>
      <c r="E150" s="21" t="s">
        <v>209</v>
      </c>
      <c r="F150" s="290">
        <v>64.88</v>
      </c>
      <c r="G150" s="39"/>
      <c r="H150" s="44"/>
    </row>
    <row r="151" spans="1:8" s="2" customFormat="1" ht="16.899999999999999" customHeight="1">
      <c r="A151" s="39"/>
      <c r="B151" s="44"/>
      <c r="C151" s="285" t="s">
        <v>248</v>
      </c>
      <c r="D151" s="286" t="s">
        <v>249</v>
      </c>
      <c r="E151" s="287" t="s">
        <v>209</v>
      </c>
      <c r="F151" s="288">
        <v>33.57</v>
      </c>
      <c r="G151" s="39"/>
      <c r="H151" s="44"/>
    </row>
    <row r="152" spans="1:8" s="2" customFormat="1" ht="16.899999999999999" customHeight="1">
      <c r="A152" s="39"/>
      <c r="B152" s="44"/>
      <c r="C152" s="289" t="s">
        <v>32</v>
      </c>
      <c r="D152" s="289" t="s">
        <v>1925</v>
      </c>
      <c r="E152" s="21" t="s">
        <v>32</v>
      </c>
      <c r="F152" s="290">
        <v>0</v>
      </c>
      <c r="G152" s="39"/>
      <c r="H152" s="44"/>
    </row>
    <row r="153" spans="1:8" s="2" customFormat="1" ht="16.899999999999999" customHeight="1">
      <c r="A153" s="39"/>
      <c r="B153" s="44"/>
      <c r="C153" s="289" t="s">
        <v>32</v>
      </c>
      <c r="D153" s="289" t="s">
        <v>250</v>
      </c>
      <c r="E153" s="21" t="s">
        <v>32</v>
      </c>
      <c r="F153" s="290">
        <v>33.57</v>
      </c>
      <c r="G153" s="39"/>
      <c r="H153" s="44"/>
    </row>
    <row r="154" spans="1:8" s="2" customFormat="1" ht="16.899999999999999" customHeight="1">
      <c r="A154" s="39"/>
      <c r="B154" s="44"/>
      <c r="C154" s="289" t="s">
        <v>248</v>
      </c>
      <c r="D154" s="289" t="s">
        <v>440</v>
      </c>
      <c r="E154" s="21" t="s">
        <v>32</v>
      </c>
      <c r="F154" s="290">
        <v>33.57</v>
      </c>
      <c r="G154" s="39"/>
      <c r="H154" s="44"/>
    </row>
    <row r="155" spans="1:8" s="2" customFormat="1" ht="16.899999999999999" customHeight="1">
      <c r="A155" s="39"/>
      <c r="B155" s="44"/>
      <c r="C155" s="291" t="s">
        <v>4112</v>
      </c>
      <c r="D155" s="39"/>
      <c r="E155" s="39"/>
      <c r="F155" s="39"/>
      <c r="G155" s="39"/>
      <c r="H155" s="44"/>
    </row>
    <row r="156" spans="1:8" s="2" customFormat="1" ht="16.899999999999999" customHeight="1">
      <c r="A156" s="39"/>
      <c r="B156" s="44"/>
      <c r="C156" s="289" t="s">
        <v>1920</v>
      </c>
      <c r="D156" s="289" t="s">
        <v>4147</v>
      </c>
      <c r="E156" s="21" t="s">
        <v>209</v>
      </c>
      <c r="F156" s="290">
        <v>101.79600000000001</v>
      </c>
      <c r="G156" s="39"/>
      <c r="H156" s="44"/>
    </row>
    <row r="157" spans="1:8" s="2" customFormat="1" ht="16.899999999999999" customHeight="1">
      <c r="A157" s="39"/>
      <c r="B157" s="44"/>
      <c r="C157" s="289" t="s">
        <v>2105</v>
      </c>
      <c r="D157" s="289" t="s">
        <v>4117</v>
      </c>
      <c r="E157" s="21" t="s">
        <v>253</v>
      </c>
      <c r="F157" s="290">
        <v>3.2080000000000002</v>
      </c>
      <c r="G157" s="39"/>
      <c r="H157" s="44"/>
    </row>
    <row r="158" spans="1:8" s="2" customFormat="1" ht="16.899999999999999" customHeight="1">
      <c r="A158" s="39"/>
      <c r="B158" s="44"/>
      <c r="C158" s="289" t="s">
        <v>2126</v>
      </c>
      <c r="D158" s="289" t="s">
        <v>4148</v>
      </c>
      <c r="E158" s="21" t="s">
        <v>209</v>
      </c>
      <c r="F158" s="290">
        <v>33.57</v>
      </c>
      <c r="G158" s="39"/>
      <c r="H158" s="44"/>
    </row>
    <row r="159" spans="1:8" s="2" customFormat="1" ht="16.899999999999999" customHeight="1">
      <c r="A159" s="39"/>
      <c r="B159" s="44"/>
      <c r="C159" s="289" t="s">
        <v>2185</v>
      </c>
      <c r="D159" s="289" t="s">
        <v>4119</v>
      </c>
      <c r="E159" s="21" t="s">
        <v>253</v>
      </c>
      <c r="F159" s="290">
        <v>3.2080000000000002</v>
      </c>
      <c r="G159" s="39"/>
      <c r="H159" s="44"/>
    </row>
    <row r="160" spans="1:8" s="2" customFormat="1" ht="16.899999999999999" customHeight="1">
      <c r="A160" s="39"/>
      <c r="B160" s="44"/>
      <c r="C160" s="289" t="s">
        <v>2287</v>
      </c>
      <c r="D160" s="289" t="s">
        <v>4149</v>
      </c>
      <c r="E160" s="21" t="s">
        <v>209</v>
      </c>
      <c r="F160" s="290">
        <v>33.57</v>
      </c>
      <c r="G160" s="39"/>
      <c r="H160" s="44"/>
    </row>
    <row r="161" spans="1:8" s="2" customFormat="1" ht="16.899999999999999" customHeight="1">
      <c r="A161" s="39"/>
      <c r="B161" s="44"/>
      <c r="C161" s="289" t="s">
        <v>2827</v>
      </c>
      <c r="D161" s="289" t="s">
        <v>4140</v>
      </c>
      <c r="E161" s="21" t="s">
        <v>209</v>
      </c>
      <c r="F161" s="290">
        <v>80.97</v>
      </c>
      <c r="G161" s="39"/>
      <c r="H161" s="44"/>
    </row>
    <row r="162" spans="1:8" s="2" customFormat="1" ht="16.899999999999999" customHeight="1">
      <c r="A162" s="39"/>
      <c r="B162" s="44"/>
      <c r="C162" s="289" t="s">
        <v>2835</v>
      </c>
      <c r="D162" s="289" t="s">
        <v>4141</v>
      </c>
      <c r="E162" s="21" t="s">
        <v>209</v>
      </c>
      <c r="F162" s="290">
        <v>80.97</v>
      </c>
      <c r="G162" s="39"/>
      <c r="H162" s="44"/>
    </row>
    <row r="163" spans="1:8" s="2" customFormat="1" ht="16.899999999999999" customHeight="1">
      <c r="A163" s="39"/>
      <c r="B163" s="44"/>
      <c r="C163" s="289" t="s">
        <v>2853</v>
      </c>
      <c r="D163" s="289" t="s">
        <v>4143</v>
      </c>
      <c r="E163" s="21" t="s">
        <v>209</v>
      </c>
      <c r="F163" s="290">
        <v>75.010000000000005</v>
      </c>
      <c r="G163" s="39"/>
      <c r="H163" s="44"/>
    </row>
    <row r="164" spans="1:8" s="2" customFormat="1" ht="16.899999999999999" customHeight="1">
      <c r="A164" s="39"/>
      <c r="B164" s="44"/>
      <c r="C164" s="289" t="s">
        <v>2989</v>
      </c>
      <c r="D164" s="289" t="s">
        <v>4150</v>
      </c>
      <c r="E164" s="21" t="s">
        <v>209</v>
      </c>
      <c r="F164" s="290">
        <v>53.712000000000003</v>
      </c>
      <c r="G164" s="39"/>
      <c r="H164" s="44"/>
    </row>
    <row r="165" spans="1:8" s="2" customFormat="1" ht="16.899999999999999" customHeight="1">
      <c r="A165" s="39"/>
      <c r="B165" s="44"/>
      <c r="C165" s="289" t="s">
        <v>2997</v>
      </c>
      <c r="D165" s="289" t="s">
        <v>4151</v>
      </c>
      <c r="E165" s="21" t="s">
        <v>209</v>
      </c>
      <c r="F165" s="290">
        <v>53.712000000000003</v>
      </c>
      <c r="G165" s="39"/>
      <c r="H165" s="44"/>
    </row>
    <row r="166" spans="1:8" s="2" customFormat="1" ht="16.899999999999999" customHeight="1">
      <c r="A166" s="39"/>
      <c r="B166" s="44"/>
      <c r="C166" s="289" t="s">
        <v>1933</v>
      </c>
      <c r="D166" s="289" t="s">
        <v>1934</v>
      </c>
      <c r="E166" s="21" t="s">
        <v>209</v>
      </c>
      <c r="F166" s="290">
        <v>35.249000000000002</v>
      </c>
      <c r="G166" s="39"/>
      <c r="H166" s="44"/>
    </row>
    <row r="167" spans="1:8" s="2" customFormat="1" ht="16.899999999999999" customHeight="1">
      <c r="A167" s="39"/>
      <c r="B167" s="44"/>
      <c r="C167" s="289" t="s">
        <v>2132</v>
      </c>
      <c r="D167" s="289" t="s">
        <v>2133</v>
      </c>
      <c r="E167" s="21" t="s">
        <v>253</v>
      </c>
      <c r="F167" s="290">
        <v>0.88700000000000001</v>
      </c>
      <c r="G167" s="39"/>
      <c r="H167" s="44"/>
    </row>
    <row r="168" spans="1:8" s="2" customFormat="1" ht="16.899999999999999" customHeight="1">
      <c r="A168" s="39"/>
      <c r="B168" s="44"/>
      <c r="C168" s="285" t="s">
        <v>251</v>
      </c>
      <c r="D168" s="286" t="s">
        <v>252</v>
      </c>
      <c r="E168" s="287" t="s">
        <v>253</v>
      </c>
      <c r="F168" s="288">
        <v>53.819000000000003</v>
      </c>
      <c r="G168" s="39"/>
      <c r="H168" s="44"/>
    </row>
    <row r="169" spans="1:8" s="2" customFormat="1" ht="16.899999999999999" customHeight="1">
      <c r="A169" s="39"/>
      <c r="B169" s="44"/>
      <c r="C169" s="289" t="s">
        <v>32</v>
      </c>
      <c r="D169" s="289" t="s">
        <v>382</v>
      </c>
      <c r="E169" s="21" t="s">
        <v>32</v>
      </c>
      <c r="F169" s="290">
        <v>0</v>
      </c>
      <c r="G169" s="39"/>
      <c r="H169" s="44"/>
    </row>
    <row r="170" spans="1:8" s="2" customFormat="1" ht="16.899999999999999" customHeight="1">
      <c r="A170" s="39"/>
      <c r="B170" s="44"/>
      <c r="C170" s="289" t="s">
        <v>32</v>
      </c>
      <c r="D170" s="289" t="s">
        <v>383</v>
      </c>
      <c r="E170" s="21" t="s">
        <v>32</v>
      </c>
      <c r="F170" s="290">
        <v>3.1629999999999998</v>
      </c>
      <c r="G170" s="39"/>
      <c r="H170" s="44"/>
    </row>
    <row r="171" spans="1:8" s="2" customFormat="1" ht="16.899999999999999" customHeight="1">
      <c r="A171" s="39"/>
      <c r="B171" s="44"/>
      <c r="C171" s="289" t="s">
        <v>32</v>
      </c>
      <c r="D171" s="289" t="s">
        <v>384</v>
      </c>
      <c r="E171" s="21" t="s">
        <v>32</v>
      </c>
      <c r="F171" s="290">
        <v>0</v>
      </c>
      <c r="G171" s="39"/>
      <c r="H171" s="44"/>
    </row>
    <row r="172" spans="1:8" s="2" customFormat="1" ht="16.899999999999999" customHeight="1">
      <c r="A172" s="39"/>
      <c r="B172" s="44"/>
      <c r="C172" s="289" t="s">
        <v>32</v>
      </c>
      <c r="D172" s="289" t="s">
        <v>385</v>
      </c>
      <c r="E172" s="21" t="s">
        <v>32</v>
      </c>
      <c r="F172" s="290">
        <v>2.8</v>
      </c>
      <c r="G172" s="39"/>
      <c r="H172" s="44"/>
    </row>
    <row r="173" spans="1:8" s="2" customFormat="1" ht="16.899999999999999" customHeight="1">
      <c r="A173" s="39"/>
      <c r="B173" s="44"/>
      <c r="C173" s="289" t="s">
        <v>32</v>
      </c>
      <c r="D173" s="289" t="s">
        <v>386</v>
      </c>
      <c r="E173" s="21" t="s">
        <v>32</v>
      </c>
      <c r="F173" s="290">
        <v>0</v>
      </c>
      <c r="G173" s="39"/>
      <c r="H173" s="44"/>
    </row>
    <row r="174" spans="1:8" s="2" customFormat="1" ht="16.899999999999999" customHeight="1">
      <c r="A174" s="39"/>
      <c r="B174" s="44"/>
      <c r="C174" s="289" t="s">
        <v>32</v>
      </c>
      <c r="D174" s="289" t="s">
        <v>387</v>
      </c>
      <c r="E174" s="21" t="s">
        <v>32</v>
      </c>
      <c r="F174" s="290">
        <v>30.488</v>
      </c>
      <c r="G174" s="39"/>
      <c r="H174" s="44"/>
    </row>
    <row r="175" spans="1:8" s="2" customFormat="1" ht="16.899999999999999" customHeight="1">
      <c r="A175" s="39"/>
      <c r="B175" s="44"/>
      <c r="C175" s="289" t="s">
        <v>32</v>
      </c>
      <c r="D175" s="289" t="s">
        <v>388</v>
      </c>
      <c r="E175" s="21" t="s">
        <v>32</v>
      </c>
      <c r="F175" s="290">
        <v>7.0819999999999999</v>
      </c>
      <c r="G175" s="39"/>
      <c r="H175" s="44"/>
    </row>
    <row r="176" spans="1:8" s="2" customFormat="1" ht="16.899999999999999" customHeight="1">
      <c r="A176" s="39"/>
      <c r="B176" s="44"/>
      <c r="C176" s="289" t="s">
        <v>32</v>
      </c>
      <c r="D176" s="289" t="s">
        <v>389</v>
      </c>
      <c r="E176" s="21" t="s">
        <v>32</v>
      </c>
      <c r="F176" s="290">
        <v>0</v>
      </c>
      <c r="G176" s="39"/>
      <c r="H176" s="44"/>
    </row>
    <row r="177" spans="1:8" s="2" customFormat="1" ht="16.899999999999999" customHeight="1">
      <c r="A177" s="39"/>
      <c r="B177" s="44"/>
      <c r="C177" s="289" t="s">
        <v>32</v>
      </c>
      <c r="D177" s="289" t="s">
        <v>390</v>
      </c>
      <c r="E177" s="21" t="s">
        <v>32</v>
      </c>
      <c r="F177" s="290">
        <v>0.63</v>
      </c>
      <c r="G177" s="39"/>
      <c r="H177" s="44"/>
    </row>
    <row r="178" spans="1:8" s="2" customFormat="1" ht="16.899999999999999" customHeight="1">
      <c r="A178" s="39"/>
      <c r="B178" s="44"/>
      <c r="C178" s="289" t="s">
        <v>32</v>
      </c>
      <c r="D178" s="289" t="s">
        <v>391</v>
      </c>
      <c r="E178" s="21" t="s">
        <v>32</v>
      </c>
      <c r="F178" s="290">
        <v>0</v>
      </c>
      <c r="G178" s="39"/>
      <c r="H178" s="44"/>
    </row>
    <row r="179" spans="1:8" s="2" customFormat="1" ht="16.899999999999999" customHeight="1">
      <c r="A179" s="39"/>
      <c r="B179" s="44"/>
      <c r="C179" s="289" t="s">
        <v>32</v>
      </c>
      <c r="D179" s="289" t="s">
        <v>392</v>
      </c>
      <c r="E179" s="21" t="s">
        <v>32</v>
      </c>
      <c r="F179" s="290">
        <v>9.6560000000000006</v>
      </c>
      <c r="G179" s="39"/>
      <c r="H179" s="44"/>
    </row>
    <row r="180" spans="1:8" s="2" customFormat="1" ht="16.899999999999999" customHeight="1">
      <c r="A180" s="39"/>
      <c r="B180" s="44"/>
      <c r="C180" s="289" t="s">
        <v>251</v>
      </c>
      <c r="D180" s="289" t="s">
        <v>323</v>
      </c>
      <c r="E180" s="21" t="s">
        <v>32</v>
      </c>
      <c r="F180" s="290">
        <v>53.819000000000003</v>
      </c>
      <c r="G180" s="39"/>
      <c r="H180" s="44"/>
    </row>
    <row r="181" spans="1:8" s="2" customFormat="1" ht="16.899999999999999" customHeight="1">
      <c r="A181" s="39"/>
      <c r="B181" s="44"/>
      <c r="C181" s="291" t="s">
        <v>4112</v>
      </c>
      <c r="D181" s="39"/>
      <c r="E181" s="39"/>
      <c r="F181" s="39"/>
      <c r="G181" s="39"/>
      <c r="H181" s="44"/>
    </row>
    <row r="182" spans="1:8" s="2" customFormat="1" ht="16.899999999999999" customHeight="1">
      <c r="A182" s="39"/>
      <c r="B182" s="44"/>
      <c r="C182" s="289" t="s">
        <v>378</v>
      </c>
      <c r="D182" s="289" t="s">
        <v>4152</v>
      </c>
      <c r="E182" s="21" t="s">
        <v>253</v>
      </c>
      <c r="F182" s="290">
        <v>53.819000000000003</v>
      </c>
      <c r="G182" s="39"/>
      <c r="H182" s="44"/>
    </row>
    <row r="183" spans="1:8" s="2" customFormat="1" ht="16.899999999999999" customHeight="1">
      <c r="A183" s="39"/>
      <c r="B183" s="44"/>
      <c r="C183" s="289" t="s">
        <v>393</v>
      </c>
      <c r="D183" s="289" t="s">
        <v>4133</v>
      </c>
      <c r="E183" s="21" t="s">
        <v>253</v>
      </c>
      <c r="F183" s="290">
        <v>91.338999999999999</v>
      </c>
      <c r="G183" s="39"/>
      <c r="H183" s="44"/>
    </row>
    <row r="184" spans="1:8" s="2" customFormat="1" ht="16.899999999999999" customHeight="1">
      <c r="A184" s="39"/>
      <c r="B184" s="44"/>
      <c r="C184" s="289" t="s">
        <v>418</v>
      </c>
      <c r="D184" s="289" t="s">
        <v>4132</v>
      </c>
      <c r="E184" s="21" t="s">
        <v>253</v>
      </c>
      <c r="F184" s="290">
        <v>24.745999999999999</v>
      </c>
      <c r="G184" s="39"/>
      <c r="H184" s="44"/>
    </row>
    <row r="185" spans="1:8" s="2" customFormat="1" ht="16.899999999999999" customHeight="1">
      <c r="A185" s="39"/>
      <c r="B185" s="44"/>
      <c r="C185" s="289" t="s">
        <v>426</v>
      </c>
      <c r="D185" s="289" t="s">
        <v>4135</v>
      </c>
      <c r="E185" s="21" t="s">
        <v>428</v>
      </c>
      <c r="F185" s="290">
        <v>27.707999999999998</v>
      </c>
      <c r="G185" s="39"/>
      <c r="H185" s="44"/>
    </row>
    <row r="186" spans="1:8" s="2" customFormat="1" ht="16.899999999999999" customHeight="1">
      <c r="A186" s="39"/>
      <c r="B186" s="44"/>
      <c r="C186" s="289" t="s">
        <v>434</v>
      </c>
      <c r="D186" s="289" t="s">
        <v>4153</v>
      </c>
      <c r="E186" s="21" t="s">
        <v>253</v>
      </c>
      <c r="F186" s="290">
        <v>53.819000000000003</v>
      </c>
      <c r="G186" s="39"/>
      <c r="H186" s="44"/>
    </row>
    <row r="187" spans="1:8" s="2" customFormat="1" ht="16.899999999999999" customHeight="1">
      <c r="A187" s="39"/>
      <c r="B187" s="44"/>
      <c r="C187" s="289" t="s">
        <v>446</v>
      </c>
      <c r="D187" s="289" t="s">
        <v>447</v>
      </c>
      <c r="E187" s="21" t="s">
        <v>428</v>
      </c>
      <c r="F187" s="290">
        <v>69.777000000000001</v>
      </c>
      <c r="G187" s="39"/>
      <c r="H187" s="44"/>
    </row>
    <row r="188" spans="1:8" s="2" customFormat="1" ht="16.899999999999999" customHeight="1">
      <c r="A188" s="39"/>
      <c r="B188" s="44"/>
      <c r="C188" s="285" t="s">
        <v>255</v>
      </c>
      <c r="D188" s="286" t="s">
        <v>256</v>
      </c>
      <c r="E188" s="287" t="s">
        <v>209</v>
      </c>
      <c r="F188" s="288">
        <v>9.718</v>
      </c>
      <c r="G188" s="39"/>
      <c r="H188" s="44"/>
    </row>
    <row r="189" spans="1:8" s="2" customFormat="1" ht="16.899999999999999" customHeight="1">
      <c r="A189" s="39"/>
      <c r="B189" s="44"/>
      <c r="C189" s="289" t="s">
        <v>32</v>
      </c>
      <c r="D189" s="289" t="s">
        <v>2203</v>
      </c>
      <c r="E189" s="21" t="s">
        <v>32</v>
      </c>
      <c r="F189" s="290">
        <v>0</v>
      </c>
      <c r="G189" s="39"/>
      <c r="H189" s="44"/>
    </row>
    <row r="190" spans="1:8" s="2" customFormat="1" ht="16.899999999999999" customHeight="1">
      <c r="A190" s="39"/>
      <c r="B190" s="44"/>
      <c r="C190" s="289" t="s">
        <v>32</v>
      </c>
      <c r="D190" s="289" t="s">
        <v>2204</v>
      </c>
      <c r="E190" s="21" t="s">
        <v>32</v>
      </c>
      <c r="F190" s="290">
        <v>9.718</v>
      </c>
      <c r="G190" s="39"/>
      <c r="H190" s="44"/>
    </row>
    <row r="191" spans="1:8" s="2" customFormat="1" ht="16.899999999999999" customHeight="1">
      <c r="A191" s="39"/>
      <c r="B191" s="44"/>
      <c r="C191" s="289" t="s">
        <v>255</v>
      </c>
      <c r="D191" s="289" t="s">
        <v>323</v>
      </c>
      <c r="E191" s="21" t="s">
        <v>32</v>
      </c>
      <c r="F191" s="290">
        <v>9.718</v>
      </c>
      <c r="G191" s="39"/>
      <c r="H191" s="44"/>
    </row>
    <row r="192" spans="1:8" s="2" customFormat="1" ht="16.899999999999999" customHeight="1">
      <c r="A192" s="39"/>
      <c r="B192" s="44"/>
      <c r="C192" s="291" t="s">
        <v>4112</v>
      </c>
      <c r="D192" s="39"/>
      <c r="E192" s="39"/>
      <c r="F192" s="39"/>
      <c r="G192" s="39"/>
      <c r="H192" s="44"/>
    </row>
    <row r="193" spans="1:8" s="2" customFormat="1" ht="16.899999999999999" customHeight="1">
      <c r="A193" s="39"/>
      <c r="B193" s="44"/>
      <c r="C193" s="289" t="s">
        <v>2198</v>
      </c>
      <c r="D193" s="289" t="s">
        <v>4154</v>
      </c>
      <c r="E193" s="21" t="s">
        <v>209</v>
      </c>
      <c r="F193" s="290">
        <v>9.718</v>
      </c>
      <c r="G193" s="39"/>
      <c r="H193" s="44"/>
    </row>
    <row r="194" spans="1:8" s="2" customFormat="1" ht="16.899999999999999" customHeight="1">
      <c r="A194" s="39"/>
      <c r="B194" s="44"/>
      <c r="C194" s="289" t="s">
        <v>936</v>
      </c>
      <c r="D194" s="289" t="s">
        <v>4122</v>
      </c>
      <c r="E194" s="21" t="s">
        <v>209</v>
      </c>
      <c r="F194" s="290">
        <v>16.228999999999999</v>
      </c>
      <c r="G194" s="39"/>
      <c r="H194" s="44"/>
    </row>
    <row r="195" spans="1:8" s="2" customFormat="1" ht="16.899999999999999" customHeight="1">
      <c r="A195" s="39"/>
      <c r="B195" s="44"/>
      <c r="C195" s="289" t="s">
        <v>2258</v>
      </c>
      <c r="D195" s="289" t="s">
        <v>4155</v>
      </c>
      <c r="E195" s="21" t="s">
        <v>209</v>
      </c>
      <c r="F195" s="290">
        <v>34.308</v>
      </c>
      <c r="G195" s="39"/>
      <c r="H195" s="44"/>
    </row>
    <row r="196" spans="1:8" s="2" customFormat="1" ht="16.899999999999999" customHeight="1">
      <c r="A196" s="39"/>
      <c r="B196" s="44"/>
      <c r="C196" s="285" t="s">
        <v>258</v>
      </c>
      <c r="D196" s="286" t="s">
        <v>259</v>
      </c>
      <c r="E196" s="287" t="s">
        <v>209</v>
      </c>
      <c r="F196" s="288">
        <v>12.429</v>
      </c>
      <c r="G196" s="39"/>
      <c r="H196" s="44"/>
    </row>
    <row r="197" spans="1:8" s="2" customFormat="1" ht="16.899999999999999" customHeight="1">
      <c r="A197" s="39"/>
      <c r="B197" s="44"/>
      <c r="C197" s="289" t="s">
        <v>32</v>
      </c>
      <c r="D197" s="289" t="s">
        <v>2211</v>
      </c>
      <c r="E197" s="21" t="s">
        <v>32</v>
      </c>
      <c r="F197" s="290">
        <v>0</v>
      </c>
      <c r="G197" s="39"/>
      <c r="H197" s="44"/>
    </row>
    <row r="198" spans="1:8" s="2" customFormat="1" ht="16.899999999999999" customHeight="1">
      <c r="A198" s="39"/>
      <c r="B198" s="44"/>
      <c r="C198" s="289" t="s">
        <v>32</v>
      </c>
      <c r="D198" s="289" t="s">
        <v>2212</v>
      </c>
      <c r="E198" s="21" t="s">
        <v>32</v>
      </c>
      <c r="F198" s="290">
        <v>12.429</v>
      </c>
      <c r="G198" s="39"/>
      <c r="H198" s="44"/>
    </row>
    <row r="199" spans="1:8" s="2" customFormat="1" ht="16.899999999999999" customHeight="1">
      <c r="A199" s="39"/>
      <c r="B199" s="44"/>
      <c r="C199" s="289" t="s">
        <v>258</v>
      </c>
      <c r="D199" s="289" t="s">
        <v>323</v>
      </c>
      <c r="E199" s="21" t="s">
        <v>32</v>
      </c>
      <c r="F199" s="290">
        <v>12.429</v>
      </c>
      <c r="G199" s="39"/>
      <c r="H199" s="44"/>
    </row>
    <row r="200" spans="1:8" s="2" customFormat="1" ht="16.899999999999999" customHeight="1">
      <c r="A200" s="39"/>
      <c r="B200" s="44"/>
      <c r="C200" s="291" t="s">
        <v>4112</v>
      </c>
      <c r="D200" s="39"/>
      <c r="E200" s="39"/>
      <c r="F200" s="39"/>
      <c r="G200" s="39"/>
      <c r="H200" s="44"/>
    </row>
    <row r="201" spans="1:8" s="2" customFormat="1" ht="16.899999999999999" customHeight="1">
      <c r="A201" s="39"/>
      <c r="B201" s="44"/>
      <c r="C201" s="289" t="s">
        <v>2206</v>
      </c>
      <c r="D201" s="289" t="s">
        <v>4156</v>
      </c>
      <c r="E201" s="21" t="s">
        <v>209</v>
      </c>
      <c r="F201" s="290">
        <v>12.429</v>
      </c>
      <c r="G201" s="39"/>
      <c r="H201" s="44"/>
    </row>
    <row r="202" spans="1:8" s="2" customFormat="1" ht="16.899999999999999" customHeight="1">
      <c r="A202" s="39"/>
      <c r="B202" s="44"/>
      <c r="C202" s="289" t="s">
        <v>936</v>
      </c>
      <c r="D202" s="289" t="s">
        <v>4122</v>
      </c>
      <c r="E202" s="21" t="s">
        <v>209</v>
      </c>
      <c r="F202" s="290">
        <v>16.228999999999999</v>
      </c>
      <c r="G202" s="39"/>
      <c r="H202" s="44"/>
    </row>
    <row r="203" spans="1:8" s="2" customFormat="1" ht="16.899999999999999" customHeight="1">
      <c r="A203" s="39"/>
      <c r="B203" s="44"/>
      <c r="C203" s="289" t="s">
        <v>2239</v>
      </c>
      <c r="D203" s="289" t="s">
        <v>4157</v>
      </c>
      <c r="E203" s="21" t="s">
        <v>209</v>
      </c>
      <c r="F203" s="290">
        <v>16.613</v>
      </c>
      <c r="G203" s="39"/>
      <c r="H203" s="44"/>
    </row>
    <row r="204" spans="1:8" s="2" customFormat="1" ht="16.899999999999999" customHeight="1">
      <c r="A204" s="39"/>
      <c r="B204" s="44"/>
      <c r="C204" s="289" t="s">
        <v>2258</v>
      </c>
      <c r="D204" s="289" t="s">
        <v>4155</v>
      </c>
      <c r="E204" s="21" t="s">
        <v>209</v>
      </c>
      <c r="F204" s="290">
        <v>34.308</v>
      </c>
      <c r="G204" s="39"/>
      <c r="H204" s="44"/>
    </row>
    <row r="205" spans="1:8" s="2" customFormat="1" ht="16.899999999999999" customHeight="1">
      <c r="A205" s="39"/>
      <c r="B205" s="44"/>
      <c r="C205" s="285" t="s">
        <v>273</v>
      </c>
      <c r="D205" s="286" t="s">
        <v>274</v>
      </c>
      <c r="E205" s="287" t="s">
        <v>209</v>
      </c>
      <c r="F205" s="288">
        <v>4.1840000000000002</v>
      </c>
      <c r="G205" s="39"/>
      <c r="H205" s="44"/>
    </row>
    <row r="206" spans="1:8" s="2" customFormat="1" ht="16.899999999999999" customHeight="1">
      <c r="A206" s="39"/>
      <c r="B206" s="44"/>
      <c r="C206" s="289" t="s">
        <v>32</v>
      </c>
      <c r="D206" s="289" t="s">
        <v>2211</v>
      </c>
      <c r="E206" s="21" t="s">
        <v>32</v>
      </c>
      <c r="F206" s="290">
        <v>0</v>
      </c>
      <c r="G206" s="39"/>
      <c r="H206" s="44"/>
    </row>
    <row r="207" spans="1:8" s="2" customFormat="1" ht="16.899999999999999" customHeight="1">
      <c r="A207" s="39"/>
      <c r="B207" s="44"/>
      <c r="C207" s="289" t="s">
        <v>32</v>
      </c>
      <c r="D207" s="289" t="s">
        <v>2218</v>
      </c>
      <c r="E207" s="21" t="s">
        <v>32</v>
      </c>
      <c r="F207" s="290">
        <v>4.1840000000000002</v>
      </c>
      <c r="G207" s="39"/>
      <c r="H207" s="44"/>
    </row>
    <row r="208" spans="1:8" s="2" customFormat="1" ht="16.899999999999999" customHeight="1">
      <c r="A208" s="39"/>
      <c r="B208" s="44"/>
      <c r="C208" s="289" t="s">
        <v>273</v>
      </c>
      <c r="D208" s="289" t="s">
        <v>323</v>
      </c>
      <c r="E208" s="21" t="s">
        <v>32</v>
      </c>
      <c r="F208" s="290">
        <v>4.1840000000000002</v>
      </c>
      <c r="G208" s="39"/>
      <c r="H208" s="44"/>
    </row>
    <row r="209" spans="1:8" s="2" customFormat="1" ht="16.899999999999999" customHeight="1">
      <c r="A209" s="39"/>
      <c r="B209" s="44"/>
      <c r="C209" s="291" t="s">
        <v>4112</v>
      </c>
      <c r="D209" s="39"/>
      <c r="E209" s="39"/>
      <c r="F209" s="39"/>
      <c r="G209" s="39"/>
      <c r="H209" s="44"/>
    </row>
    <row r="210" spans="1:8" s="2" customFormat="1" ht="16.899999999999999" customHeight="1">
      <c r="A210" s="39"/>
      <c r="B210" s="44"/>
      <c r="C210" s="289" t="s">
        <v>2214</v>
      </c>
      <c r="D210" s="289" t="s">
        <v>4158</v>
      </c>
      <c r="E210" s="21" t="s">
        <v>209</v>
      </c>
      <c r="F210" s="290">
        <v>4.1840000000000002</v>
      </c>
      <c r="G210" s="39"/>
      <c r="H210" s="44"/>
    </row>
    <row r="211" spans="1:8" s="2" customFormat="1" ht="16.899999999999999" customHeight="1">
      <c r="A211" s="39"/>
      <c r="B211" s="44"/>
      <c r="C211" s="289" t="s">
        <v>936</v>
      </c>
      <c r="D211" s="289" t="s">
        <v>4122</v>
      </c>
      <c r="E211" s="21" t="s">
        <v>209</v>
      </c>
      <c r="F211" s="290">
        <v>16.228999999999999</v>
      </c>
      <c r="G211" s="39"/>
      <c r="H211" s="44"/>
    </row>
    <row r="212" spans="1:8" s="2" customFormat="1" ht="16.899999999999999" customHeight="1">
      <c r="A212" s="39"/>
      <c r="B212" s="44"/>
      <c r="C212" s="289" t="s">
        <v>2239</v>
      </c>
      <c r="D212" s="289" t="s">
        <v>4157</v>
      </c>
      <c r="E212" s="21" t="s">
        <v>209</v>
      </c>
      <c r="F212" s="290">
        <v>16.613</v>
      </c>
      <c r="G212" s="39"/>
      <c r="H212" s="44"/>
    </row>
    <row r="213" spans="1:8" s="2" customFormat="1" ht="16.899999999999999" customHeight="1">
      <c r="A213" s="39"/>
      <c r="B213" s="44"/>
      <c r="C213" s="289" t="s">
        <v>2258</v>
      </c>
      <c r="D213" s="289" t="s">
        <v>4155</v>
      </c>
      <c r="E213" s="21" t="s">
        <v>209</v>
      </c>
      <c r="F213" s="290">
        <v>34.308</v>
      </c>
      <c r="G213" s="39"/>
      <c r="H213" s="44"/>
    </row>
    <row r="214" spans="1:8" s="2" customFormat="1" ht="16.899999999999999" customHeight="1">
      <c r="A214" s="39"/>
      <c r="B214" s="44"/>
      <c r="C214" s="285" t="s">
        <v>261</v>
      </c>
      <c r="D214" s="286" t="s">
        <v>262</v>
      </c>
      <c r="E214" s="287" t="s">
        <v>209</v>
      </c>
      <c r="F214" s="288">
        <v>34.308</v>
      </c>
      <c r="G214" s="39"/>
      <c r="H214" s="44"/>
    </row>
    <row r="215" spans="1:8" s="2" customFormat="1" ht="16.899999999999999" customHeight="1">
      <c r="A215" s="39"/>
      <c r="B215" s="44"/>
      <c r="C215" s="289" t="s">
        <v>32</v>
      </c>
      <c r="D215" s="289" t="s">
        <v>2262</v>
      </c>
      <c r="E215" s="21" t="s">
        <v>32</v>
      </c>
      <c r="F215" s="290">
        <v>0</v>
      </c>
      <c r="G215" s="39"/>
      <c r="H215" s="44"/>
    </row>
    <row r="216" spans="1:8" s="2" customFormat="1" ht="16.899999999999999" customHeight="1">
      <c r="A216" s="39"/>
      <c r="B216" s="44"/>
      <c r="C216" s="289" t="s">
        <v>32</v>
      </c>
      <c r="D216" s="289" t="s">
        <v>2263</v>
      </c>
      <c r="E216" s="21" t="s">
        <v>32</v>
      </c>
      <c r="F216" s="290">
        <v>34.308</v>
      </c>
      <c r="G216" s="39"/>
      <c r="H216" s="44"/>
    </row>
    <row r="217" spans="1:8" s="2" customFormat="1" ht="16.899999999999999" customHeight="1">
      <c r="A217" s="39"/>
      <c r="B217" s="44"/>
      <c r="C217" s="289" t="s">
        <v>261</v>
      </c>
      <c r="D217" s="289" t="s">
        <v>323</v>
      </c>
      <c r="E217" s="21" t="s">
        <v>32</v>
      </c>
      <c r="F217" s="290">
        <v>34.308</v>
      </c>
      <c r="G217" s="39"/>
      <c r="H217" s="44"/>
    </row>
    <row r="218" spans="1:8" s="2" customFormat="1" ht="16.899999999999999" customHeight="1">
      <c r="A218" s="39"/>
      <c r="B218" s="44"/>
      <c r="C218" s="291" t="s">
        <v>4112</v>
      </c>
      <c r="D218" s="39"/>
      <c r="E218" s="39"/>
      <c r="F218" s="39"/>
      <c r="G218" s="39"/>
      <c r="H218" s="44"/>
    </row>
    <row r="219" spans="1:8" s="2" customFormat="1" ht="16.899999999999999" customHeight="1">
      <c r="A219" s="39"/>
      <c r="B219" s="44"/>
      <c r="C219" s="289" t="s">
        <v>2258</v>
      </c>
      <c r="D219" s="289" t="s">
        <v>4155</v>
      </c>
      <c r="E219" s="21" t="s">
        <v>209</v>
      </c>
      <c r="F219" s="290">
        <v>34.308</v>
      </c>
      <c r="G219" s="39"/>
      <c r="H219" s="44"/>
    </row>
    <row r="220" spans="1:8" s="2" customFormat="1" ht="16.899999999999999" customHeight="1">
      <c r="A220" s="39"/>
      <c r="B220" s="44"/>
      <c r="C220" s="289" t="s">
        <v>930</v>
      </c>
      <c r="D220" s="289" t="s">
        <v>4159</v>
      </c>
      <c r="E220" s="21" t="s">
        <v>209</v>
      </c>
      <c r="F220" s="290">
        <v>34.308</v>
      </c>
      <c r="G220" s="39"/>
      <c r="H220" s="44"/>
    </row>
    <row r="221" spans="1:8" s="2" customFormat="1" ht="16.899999999999999" customHeight="1">
      <c r="A221" s="39"/>
      <c r="B221" s="44"/>
      <c r="C221" s="289" t="s">
        <v>936</v>
      </c>
      <c r="D221" s="289" t="s">
        <v>4122</v>
      </c>
      <c r="E221" s="21" t="s">
        <v>209</v>
      </c>
      <c r="F221" s="290">
        <v>16.228999999999999</v>
      </c>
      <c r="G221" s="39"/>
      <c r="H221" s="44"/>
    </row>
    <row r="222" spans="1:8" s="2" customFormat="1" ht="16.899999999999999" customHeight="1">
      <c r="A222" s="39"/>
      <c r="B222" s="44"/>
      <c r="C222" s="289" t="s">
        <v>3056</v>
      </c>
      <c r="D222" s="289" t="s">
        <v>4129</v>
      </c>
      <c r="E222" s="21" t="s">
        <v>209</v>
      </c>
      <c r="F222" s="290">
        <v>218.881</v>
      </c>
      <c r="G222" s="39"/>
      <c r="H222" s="44"/>
    </row>
    <row r="223" spans="1:8" s="2" customFormat="1" ht="16.899999999999999" customHeight="1">
      <c r="A223" s="39"/>
      <c r="B223" s="44"/>
      <c r="C223" s="289" t="s">
        <v>3066</v>
      </c>
      <c r="D223" s="289" t="s">
        <v>4130</v>
      </c>
      <c r="E223" s="21" t="s">
        <v>209</v>
      </c>
      <c r="F223" s="290">
        <v>218.881</v>
      </c>
      <c r="G223" s="39"/>
      <c r="H223" s="44"/>
    </row>
    <row r="224" spans="1:8" s="2" customFormat="1" ht="16.899999999999999" customHeight="1">
      <c r="A224" s="39"/>
      <c r="B224" s="44"/>
      <c r="C224" s="289" t="s">
        <v>3072</v>
      </c>
      <c r="D224" s="289" t="s">
        <v>4131</v>
      </c>
      <c r="E224" s="21" t="s">
        <v>209</v>
      </c>
      <c r="F224" s="290">
        <v>213.381</v>
      </c>
      <c r="G224" s="39"/>
      <c r="H224" s="44"/>
    </row>
    <row r="225" spans="1:8" s="2" customFormat="1" ht="16.899999999999999" customHeight="1">
      <c r="A225" s="39"/>
      <c r="B225" s="44"/>
      <c r="C225" s="285" t="s">
        <v>264</v>
      </c>
      <c r="D225" s="286" t="s">
        <v>265</v>
      </c>
      <c r="E225" s="287" t="s">
        <v>209</v>
      </c>
      <c r="F225" s="288">
        <v>118.01300000000001</v>
      </c>
      <c r="G225" s="39"/>
      <c r="H225" s="44"/>
    </row>
    <row r="226" spans="1:8" s="2" customFormat="1" ht="16.899999999999999" customHeight="1">
      <c r="A226" s="39"/>
      <c r="B226" s="44"/>
      <c r="C226" s="289" t="s">
        <v>32</v>
      </c>
      <c r="D226" s="289" t="s">
        <v>947</v>
      </c>
      <c r="E226" s="21" t="s">
        <v>32</v>
      </c>
      <c r="F226" s="290">
        <v>0</v>
      </c>
      <c r="G226" s="39"/>
      <c r="H226" s="44"/>
    </row>
    <row r="227" spans="1:8" s="2" customFormat="1" ht="16.899999999999999" customHeight="1">
      <c r="A227" s="39"/>
      <c r="B227" s="44"/>
      <c r="C227" s="289" t="s">
        <v>32</v>
      </c>
      <c r="D227" s="289" t="s">
        <v>948</v>
      </c>
      <c r="E227" s="21" t="s">
        <v>32</v>
      </c>
      <c r="F227" s="290">
        <v>118.01300000000001</v>
      </c>
      <c r="G227" s="39"/>
      <c r="H227" s="44"/>
    </row>
    <row r="228" spans="1:8" s="2" customFormat="1" ht="16.899999999999999" customHeight="1">
      <c r="A228" s="39"/>
      <c r="B228" s="44"/>
      <c r="C228" s="289" t="s">
        <v>264</v>
      </c>
      <c r="D228" s="289" t="s">
        <v>323</v>
      </c>
      <c r="E228" s="21" t="s">
        <v>32</v>
      </c>
      <c r="F228" s="290">
        <v>118.01300000000001</v>
      </c>
      <c r="G228" s="39"/>
      <c r="H228" s="44"/>
    </row>
    <row r="229" spans="1:8" s="2" customFormat="1" ht="16.899999999999999" customHeight="1">
      <c r="A229" s="39"/>
      <c r="B229" s="44"/>
      <c r="C229" s="291" t="s">
        <v>4112</v>
      </c>
      <c r="D229" s="39"/>
      <c r="E229" s="39"/>
      <c r="F229" s="39"/>
      <c r="G229" s="39"/>
      <c r="H229" s="44"/>
    </row>
    <row r="230" spans="1:8" s="2" customFormat="1" ht="16.899999999999999" customHeight="1">
      <c r="A230" s="39"/>
      <c r="B230" s="44"/>
      <c r="C230" s="289" t="s">
        <v>943</v>
      </c>
      <c r="D230" s="289" t="s">
        <v>4123</v>
      </c>
      <c r="E230" s="21" t="s">
        <v>209</v>
      </c>
      <c r="F230" s="290">
        <v>118.01300000000001</v>
      </c>
      <c r="G230" s="39"/>
      <c r="H230" s="44"/>
    </row>
    <row r="231" spans="1:8" s="2" customFormat="1" ht="16.899999999999999" customHeight="1">
      <c r="A231" s="39"/>
      <c r="B231" s="44"/>
      <c r="C231" s="289" t="s">
        <v>3056</v>
      </c>
      <c r="D231" s="289" t="s">
        <v>4129</v>
      </c>
      <c r="E231" s="21" t="s">
        <v>209</v>
      </c>
      <c r="F231" s="290">
        <v>218.881</v>
      </c>
      <c r="G231" s="39"/>
      <c r="H231" s="44"/>
    </row>
    <row r="232" spans="1:8" s="2" customFormat="1" ht="16.899999999999999" customHeight="1">
      <c r="A232" s="39"/>
      <c r="B232" s="44"/>
      <c r="C232" s="289" t="s">
        <v>3066</v>
      </c>
      <c r="D232" s="289" t="s">
        <v>4130</v>
      </c>
      <c r="E232" s="21" t="s">
        <v>209</v>
      </c>
      <c r="F232" s="290">
        <v>218.881</v>
      </c>
      <c r="G232" s="39"/>
      <c r="H232" s="44"/>
    </row>
    <row r="233" spans="1:8" s="2" customFormat="1" ht="16.899999999999999" customHeight="1">
      <c r="A233" s="39"/>
      <c r="B233" s="44"/>
      <c r="C233" s="289" t="s">
        <v>3072</v>
      </c>
      <c r="D233" s="289" t="s">
        <v>4131</v>
      </c>
      <c r="E233" s="21" t="s">
        <v>209</v>
      </c>
      <c r="F233" s="290">
        <v>213.381</v>
      </c>
      <c r="G233" s="39"/>
      <c r="H233" s="44"/>
    </row>
    <row r="234" spans="1:8" s="2" customFormat="1" ht="16.899999999999999" customHeight="1">
      <c r="A234" s="39"/>
      <c r="B234" s="44"/>
      <c r="C234" s="285" t="s">
        <v>267</v>
      </c>
      <c r="D234" s="286" t="s">
        <v>268</v>
      </c>
      <c r="E234" s="287" t="s">
        <v>209</v>
      </c>
      <c r="F234" s="288">
        <v>130.22999999999999</v>
      </c>
      <c r="G234" s="39"/>
      <c r="H234" s="44"/>
    </row>
    <row r="235" spans="1:8" s="2" customFormat="1" ht="16.899999999999999" customHeight="1">
      <c r="A235" s="39"/>
      <c r="B235" s="44"/>
      <c r="C235" s="289" t="s">
        <v>32</v>
      </c>
      <c r="D235" s="289" t="s">
        <v>475</v>
      </c>
      <c r="E235" s="21" t="s">
        <v>32</v>
      </c>
      <c r="F235" s="290">
        <v>0</v>
      </c>
      <c r="G235" s="39"/>
      <c r="H235" s="44"/>
    </row>
    <row r="236" spans="1:8" s="2" customFormat="1" ht="16.899999999999999" customHeight="1">
      <c r="A236" s="39"/>
      <c r="B236" s="44"/>
      <c r="C236" s="289" t="s">
        <v>32</v>
      </c>
      <c r="D236" s="289" t="s">
        <v>476</v>
      </c>
      <c r="E236" s="21" t="s">
        <v>32</v>
      </c>
      <c r="F236" s="290">
        <v>130.22999999999999</v>
      </c>
      <c r="G236" s="39"/>
      <c r="H236" s="44"/>
    </row>
    <row r="237" spans="1:8" s="2" customFormat="1" ht="16.899999999999999" customHeight="1">
      <c r="A237" s="39"/>
      <c r="B237" s="44"/>
      <c r="C237" s="289" t="s">
        <v>267</v>
      </c>
      <c r="D237" s="289" t="s">
        <v>323</v>
      </c>
      <c r="E237" s="21" t="s">
        <v>32</v>
      </c>
      <c r="F237" s="290">
        <v>130.22999999999999</v>
      </c>
      <c r="G237" s="39"/>
      <c r="H237" s="44"/>
    </row>
    <row r="238" spans="1:8" s="2" customFormat="1" ht="16.899999999999999" customHeight="1">
      <c r="A238" s="39"/>
      <c r="B238" s="44"/>
      <c r="C238" s="291" t="s">
        <v>4112</v>
      </c>
      <c r="D238" s="39"/>
      <c r="E238" s="39"/>
      <c r="F238" s="39"/>
      <c r="G238" s="39"/>
      <c r="H238" s="44"/>
    </row>
    <row r="239" spans="1:8" s="2" customFormat="1" ht="16.899999999999999" customHeight="1">
      <c r="A239" s="39"/>
      <c r="B239" s="44"/>
      <c r="C239" s="289" t="s">
        <v>470</v>
      </c>
      <c r="D239" s="289" t="s">
        <v>4160</v>
      </c>
      <c r="E239" s="21" t="s">
        <v>209</v>
      </c>
      <c r="F239" s="290">
        <v>130.22999999999999</v>
      </c>
      <c r="G239" s="39"/>
      <c r="H239" s="44"/>
    </row>
    <row r="240" spans="1:8" s="2" customFormat="1" ht="16.899999999999999" customHeight="1">
      <c r="A240" s="39"/>
      <c r="B240" s="44"/>
      <c r="C240" s="289" t="s">
        <v>409</v>
      </c>
      <c r="D240" s="289" t="s">
        <v>4161</v>
      </c>
      <c r="E240" s="21" t="s">
        <v>209</v>
      </c>
      <c r="F240" s="290">
        <v>130.22999999999999</v>
      </c>
      <c r="G240" s="39"/>
      <c r="H240" s="44"/>
    </row>
    <row r="241" spans="1:8" s="2" customFormat="1" ht="16.899999999999999" customHeight="1">
      <c r="A241" s="39"/>
      <c r="B241" s="44"/>
      <c r="C241" s="289" t="s">
        <v>465</v>
      </c>
      <c r="D241" s="289" t="s">
        <v>4162</v>
      </c>
      <c r="E241" s="21" t="s">
        <v>209</v>
      </c>
      <c r="F241" s="290">
        <v>130.22999999999999</v>
      </c>
      <c r="G241" s="39"/>
      <c r="H241" s="44"/>
    </row>
    <row r="242" spans="1:8" s="2" customFormat="1" ht="16.899999999999999" customHeight="1">
      <c r="A242" s="39"/>
      <c r="B242" s="44"/>
      <c r="C242" s="289" t="s">
        <v>484</v>
      </c>
      <c r="D242" s="289" t="s">
        <v>4163</v>
      </c>
      <c r="E242" s="21" t="s">
        <v>209</v>
      </c>
      <c r="F242" s="290">
        <v>130.22999999999999</v>
      </c>
      <c r="G242" s="39"/>
      <c r="H242" s="44"/>
    </row>
    <row r="243" spans="1:8" s="2" customFormat="1" ht="16.899999999999999" customHeight="1">
      <c r="A243" s="39"/>
      <c r="B243" s="44"/>
      <c r="C243" s="289" t="s">
        <v>503</v>
      </c>
      <c r="D243" s="289" t="s">
        <v>4164</v>
      </c>
      <c r="E243" s="21" t="s">
        <v>209</v>
      </c>
      <c r="F243" s="290">
        <v>260.45999999999998</v>
      </c>
      <c r="G243" s="39"/>
      <c r="H243" s="44"/>
    </row>
    <row r="244" spans="1:8" s="2" customFormat="1" ht="16.899999999999999" customHeight="1">
      <c r="A244" s="39"/>
      <c r="B244" s="44"/>
      <c r="C244" s="289" t="s">
        <v>516</v>
      </c>
      <c r="D244" s="289" t="s">
        <v>4165</v>
      </c>
      <c r="E244" s="21" t="s">
        <v>209</v>
      </c>
      <c r="F244" s="290">
        <v>130.22999999999999</v>
      </c>
      <c r="G244" s="39"/>
      <c r="H244" s="44"/>
    </row>
    <row r="245" spans="1:8" s="2" customFormat="1" ht="16.899999999999999" customHeight="1">
      <c r="A245" s="39"/>
      <c r="B245" s="44"/>
      <c r="C245" s="289" t="s">
        <v>521</v>
      </c>
      <c r="D245" s="289" t="s">
        <v>4166</v>
      </c>
      <c r="E245" s="21" t="s">
        <v>209</v>
      </c>
      <c r="F245" s="290">
        <v>130.22999999999999</v>
      </c>
      <c r="G245" s="39"/>
      <c r="H245" s="44"/>
    </row>
    <row r="246" spans="1:8" s="2" customFormat="1" ht="16.899999999999999" customHeight="1">
      <c r="A246" s="39"/>
      <c r="B246" s="44"/>
      <c r="C246" s="289" t="s">
        <v>526</v>
      </c>
      <c r="D246" s="289" t="s">
        <v>4167</v>
      </c>
      <c r="E246" s="21" t="s">
        <v>209</v>
      </c>
      <c r="F246" s="290">
        <v>130.22999999999999</v>
      </c>
      <c r="G246" s="39"/>
      <c r="H246" s="44"/>
    </row>
    <row r="247" spans="1:8" s="2" customFormat="1" ht="16.899999999999999" customHeight="1">
      <c r="A247" s="39"/>
      <c r="B247" s="44"/>
      <c r="C247" s="289" t="s">
        <v>531</v>
      </c>
      <c r="D247" s="289" t="s">
        <v>4168</v>
      </c>
      <c r="E247" s="21" t="s">
        <v>253</v>
      </c>
      <c r="F247" s="290">
        <v>17.581</v>
      </c>
      <c r="G247" s="39"/>
      <c r="H247" s="44"/>
    </row>
    <row r="248" spans="1:8" s="2" customFormat="1" ht="16.899999999999999" customHeight="1">
      <c r="A248" s="39"/>
      <c r="B248" s="44"/>
      <c r="C248" s="285" t="s">
        <v>276</v>
      </c>
      <c r="D248" s="286" t="s">
        <v>277</v>
      </c>
      <c r="E248" s="287" t="s">
        <v>209</v>
      </c>
      <c r="F248" s="288">
        <v>5.8840000000000003</v>
      </c>
      <c r="G248" s="39"/>
      <c r="H248" s="44"/>
    </row>
    <row r="249" spans="1:8" s="2" customFormat="1" ht="16.899999999999999" customHeight="1">
      <c r="A249" s="39"/>
      <c r="B249" s="44"/>
      <c r="C249" s="289" t="s">
        <v>32</v>
      </c>
      <c r="D249" s="289" t="s">
        <v>500</v>
      </c>
      <c r="E249" s="21" t="s">
        <v>32</v>
      </c>
      <c r="F249" s="290">
        <v>0</v>
      </c>
      <c r="G249" s="39"/>
      <c r="H249" s="44"/>
    </row>
    <row r="250" spans="1:8" s="2" customFormat="1" ht="16.899999999999999" customHeight="1">
      <c r="A250" s="39"/>
      <c r="B250" s="44"/>
      <c r="C250" s="289" t="s">
        <v>276</v>
      </c>
      <c r="D250" s="289" t="s">
        <v>501</v>
      </c>
      <c r="E250" s="21" t="s">
        <v>32</v>
      </c>
      <c r="F250" s="290">
        <v>5.8840000000000003</v>
      </c>
      <c r="G250" s="39"/>
      <c r="H250" s="44"/>
    </row>
    <row r="251" spans="1:8" s="2" customFormat="1" ht="16.899999999999999" customHeight="1">
      <c r="A251" s="39"/>
      <c r="B251" s="44"/>
      <c r="C251" s="291" t="s">
        <v>4112</v>
      </c>
      <c r="D251" s="39"/>
      <c r="E251" s="39"/>
      <c r="F251" s="39"/>
      <c r="G251" s="39"/>
      <c r="H251" s="44"/>
    </row>
    <row r="252" spans="1:8" s="2" customFormat="1" ht="16.899999999999999" customHeight="1">
      <c r="A252" s="39"/>
      <c r="B252" s="44"/>
      <c r="C252" s="289" t="s">
        <v>489</v>
      </c>
      <c r="D252" s="289" t="s">
        <v>4113</v>
      </c>
      <c r="E252" s="21" t="s">
        <v>209</v>
      </c>
      <c r="F252" s="290">
        <v>92.093999999999994</v>
      </c>
      <c r="G252" s="39"/>
      <c r="H252" s="44"/>
    </row>
    <row r="253" spans="1:8" s="2" customFormat="1" ht="16.899999999999999" customHeight="1">
      <c r="A253" s="39"/>
      <c r="B253" s="44"/>
      <c r="C253" s="289" t="s">
        <v>836</v>
      </c>
      <c r="D253" s="289" t="s">
        <v>4114</v>
      </c>
      <c r="E253" s="21" t="s">
        <v>209</v>
      </c>
      <c r="F253" s="290">
        <v>80.153999999999996</v>
      </c>
      <c r="G253" s="39"/>
      <c r="H253" s="44"/>
    </row>
    <row r="254" spans="1:8" s="2" customFormat="1" ht="16.899999999999999" customHeight="1">
      <c r="A254" s="39"/>
      <c r="B254" s="44"/>
      <c r="C254" s="289" t="s">
        <v>883</v>
      </c>
      <c r="D254" s="289" t="s">
        <v>4115</v>
      </c>
      <c r="E254" s="21" t="s">
        <v>209</v>
      </c>
      <c r="F254" s="290">
        <v>24.984000000000002</v>
      </c>
      <c r="G254" s="39"/>
      <c r="H254" s="44"/>
    </row>
    <row r="255" spans="1:8" s="2" customFormat="1" ht="16.899999999999999" customHeight="1">
      <c r="A255" s="39"/>
      <c r="B255" s="44"/>
      <c r="C255" s="289" t="s">
        <v>891</v>
      </c>
      <c r="D255" s="289" t="s">
        <v>892</v>
      </c>
      <c r="E255" s="21" t="s">
        <v>209</v>
      </c>
      <c r="F255" s="290">
        <v>6.0609999999999999</v>
      </c>
      <c r="G255" s="39"/>
      <c r="H255" s="44"/>
    </row>
    <row r="256" spans="1:8" s="2" customFormat="1" ht="16.899999999999999" customHeight="1">
      <c r="A256" s="39"/>
      <c r="B256" s="44"/>
      <c r="C256" s="285" t="s">
        <v>270</v>
      </c>
      <c r="D256" s="286" t="s">
        <v>271</v>
      </c>
      <c r="E256" s="287" t="s">
        <v>209</v>
      </c>
      <c r="F256" s="288">
        <v>12.773999999999999</v>
      </c>
      <c r="G256" s="39"/>
      <c r="H256" s="44"/>
    </row>
    <row r="257" spans="1:8" s="2" customFormat="1" ht="16.899999999999999" customHeight="1">
      <c r="A257" s="39"/>
      <c r="B257" s="44"/>
      <c r="C257" s="289" t="s">
        <v>32</v>
      </c>
      <c r="D257" s="289" t="s">
        <v>441</v>
      </c>
      <c r="E257" s="21" t="s">
        <v>32</v>
      </c>
      <c r="F257" s="290">
        <v>0</v>
      </c>
      <c r="G257" s="39"/>
      <c r="H257" s="44"/>
    </row>
    <row r="258" spans="1:8" s="2" customFormat="1" ht="16.899999999999999" customHeight="1">
      <c r="A258" s="39"/>
      <c r="B258" s="44"/>
      <c r="C258" s="289" t="s">
        <v>32</v>
      </c>
      <c r="D258" s="289" t="s">
        <v>392</v>
      </c>
      <c r="E258" s="21" t="s">
        <v>32</v>
      </c>
      <c r="F258" s="290">
        <v>9.6560000000000006</v>
      </c>
      <c r="G258" s="39"/>
      <c r="H258" s="44"/>
    </row>
    <row r="259" spans="1:8" s="2" customFormat="1" ht="16.899999999999999" customHeight="1">
      <c r="A259" s="39"/>
      <c r="B259" s="44"/>
      <c r="C259" s="289" t="s">
        <v>32</v>
      </c>
      <c r="D259" s="289" t="s">
        <v>442</v>
      </c>
      <c r="E259" s="21" t="s">
        <v>32</v>
      </c>
      <c r="F259" s="290">
        <v>0</v>
      </c>
      <c r="G259" s="39"/>
      <c r="H259" s="44"/>
    </row>
    <row r="260" spans="1:8" s="2" customFormat="1" ht="16.899999999999999" customHeight="1">
      <c r="A260" s="39"/>
      <c r="B260" s="44"/>
      <c r="C260" s="289" t="s">
        <v>32</v>
      </c>
      <c r="D260" s="289" t="s">
        <v>443</v>
      </c>
      <c r="E260" s="21" t="s">
        <v>32</v>
      </c>
      <c r="F260" s="290">
        <v>3.1179999999999999</v>
      </c>
      <c r="G260" s="39"/>
      <c r="H260" s="44"/>
    </row>
    <row r="261" spans="1:8" s="2" customFormat="1" ht="16.899999999999999" customHeight="1">
      <c r="A261" s="39"/>
      <c r="B261" s="44"/>
      <c r="C261" s="289" t="s">
        <v>270</v>
      </c>
      <c r="D261" s="289" t="s">
        <v>440</v>
      </c>
      <c r="E261" s="21" t="s">
        <v>32</v>
      </c>
      <c r="F261" s="290">
        <v>12.773999999999999</v>
      </c>
      <c r="G261" s="39"/>
      <c r="H261" s="44"/>
    </row>
    <row r="262" spans="1:8" s="2" customFormat="1" ht="16.899999999999999" customHeight="1">
      <c r="A262" s="39"/>
      <c r="B262" s="44"/>
      <c r="C262" s="291" t="s">
        <v>4112</v>
      </c>
      <c r="D262" s="39"/>
      <c r="E262" s="39"/>
      <c r="F262" s="39"/>
      <c r="G262" s="39"/>
      <c r="H262" s="44"/>
    </row>
    <row r="263" spans="1:8" s="2" customFormat="1" ht="16.899999999999999" customHeight="1">
      <c r="A263" s="39"/>
      <c r="B263" s="44"/>
      <c r="C263" s="289" t="s">
        <v>434</v>
      </c>
      <c r="D263" s="289" t="s">
        <v>4153</v>
      </c>
      <c r="E263" s="21" t="s">
        <v>253</v>
      </c>
      <c r="F263" s="290">
        <v>53.819000000000003</v>
      </c>
      <c r="G263" s="39"/>
      <c r="H263" s="44"/>
    </row>
    <row r="264" spans="1:8" s="2" customFormat="1" ht="16.899999999999999" customHeight="1">
      <c r="A264" s="39"/>
      <c r="B264" s="44"/>
      <c r="C264" s="289" t="s">
        <v>393</v>
      </c>
      <c r="D264" s="289" t="s">
        <v>4133</v>
      </c>
      <c r="E264" s="21" t="s">
        <v>253</v>
      </c>
      <c r="F264" s="290">
        <v>91.338999999999999</v>
      </c>
      <c r="G264" s="39"/>
      <c r="H264" s="44"/>
    </row>
    <row r="265" spans="1:8" s="2" customFormat="1" ht="16.899999999999999" customHeight="1">
      <c r="A265" s="39"/>
      <c r="B265" s="44"/>
      <c r="C265" s="289" t="s">
        <v>402</v>
      </c>
      <c r="D265" s="289" t="s">
        <v>4134</v>
      </c>
      <c r="E265" s="21" t="s">
        <v>253</v>
      </c>
      <c r="F265" s="290">
        <v>37.520000000000003</v>
      </c>
      <c r="G265" s="39"/>
      <c r="H265" s="44"/>
    </row>
    <row r="266" spans="1:8" s="2" customFormat="1" ht="16.899999999999999" customHeight="1">
      <c r="A266" s="39"/>
      <c r="B266" s="44"/>
      <c r="C266" s="289" t="s">
        <v>426</v>
      </c>
      <c r="D266" s="289" t="s">
        <v>4135</v>
      </c>
      <c r="E266" s="21" t="s">
        <v>428</v>
      </c>
      <c r="F266" s="290">
        <v>27.707999999999998</v>
      </c>
      <c r="G266" s="39"/>
      <c r="H266" s="44"/>
    </row>
    <row r="267" spans="1:8" s="2" customFormat="1" ht="16.899999999999999" customHeight="1">
      <c r="A267" s="39"/>
      <c r="B267" s="44"/>
      <c r="C267" s="289" t="s">
        <v>446</v>
      </c>
      <c r="D267" s="289" t="s">
        <v>447</v>
      </c>
      <c r="E267" s="21" t="s">
        <v>428</v>
      </c>
      <c r="F267" s="290">
        <v>69.777000000000001</v>
      </c>
      <c r="G267" s="39"/>
      <c r="H267" s="44"/>
    </row>
    <row r="268" spans="1:8" s="2" customFormat="1" ht="7.35" customHeight="1">
      <c r="A268" s="39"/>
      <c r="B268" s="137"/>
      <c r="C268" s="138"/>
      <c r="D268" s="138"/>
      <c r="E268" s="138"/>
      <c r="F268" s="138"/>
      <c r="G268" s="138"/>
      <c r="H268" s="44"/>
    </row>
    <row r="269" spans="1:8" s="2" customFormat="1" ht="11.25">
      <c r="A269" s="39"/>
      <c r="B269" s="39"/>
      <c r="C269" s="39"/>
      <c r="D269" s="39"/>
      <c r="E269" s="39"/>
      <c r="F269" s="39"/>
      <c r="G269" s="39"/>
      <c r="H269" s="39"/>
    </row>
  </sheetData>
  <sheetProtection algorithmName="SHA-512" hashValue="upzanijAWDdyvEH5fg+K76jb76jGhOuuLt4pvEWS3D5P3rxuuUmvhhO+mDVbBpyl+Aj6uM0L3Ky/zoSJRJ/8eA==" saltValue="zNMaSQ2NYZuBSNtC1Li1QkSLHUt3/4BEWvpkV/9ZNy3gI5klRNcr0JaOnojQ52J3chVTSUiDw9/9gUrUcc+/Bw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landscape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92" customWidth="1"/>
    <col min="2" max="2" width="1.6640625" style="292" customWidth="1"/>
    <col min="3" max="4" width="5" style="292" customWidth="1"/>
    <col min="5" max="5" width="11.6640625" style="292" customWidth="1"/>
    <col min="6" max="6" width="9.1640625" style="292" customWidth="1"/>
    <col min="7" max="7" width="5" style="292" customWidth="1"/>
    <col min="8" max="8" width="77.83203125" style="292" customWidth="1"/>
    <col min="9" max="10" width="20" style="292" customWidth="1"/>
    <col min="11" max="11" width="1.6640625" style="292" customWidth="1"/>
  </cols>
  <sheetData>
    <row r="1" spans="2:11" s="1" customFormat="1" ht="37.5" customHeight="1"/>
    <row r="2" spans="2:11" s="1" customFormat="1" ht="7.5" customHeight="1">
      <c r="B2" s="293"/>
      <c r="C2" s="294"/>
      <c r="D2" s="294"/>
      <c r="E2" s="294"/>
      <c r="F2" s="294"/>
      <c r="G2" s="294"/>
      <c r="H2" s="294"/>
      <c r="I2" s="294"/>
      <c r="J2" s="294"/>
      <c r="K2" s="295"/>
    </row>
    <row r="3" spans="2:11" s="18" customFormat="1" ht="45" customHeight="1">
      <c r="B3" s="296"/>
      <c r="C3" s="436" t="s">
        <v>4169</v>
      </c>
      <c r="D3" s="436"/>
      <c r="E3" s="436"/>
      <c r="F3" s="436"/>
      <c r="G3" s="436"/>
      <c r="H3" s="436"/>
      <c r="I3" s="436"/>
      <c r="J3" s="436"/>
      <c r="K3" s="297"/>
    </row>
    <row r="4" spans="2:11" s="1" customFormat="1" ht="25.5" customHeight="1">
      <c r="B4" s="298"/>
      <c r="C4" s="435" t="s">
        <v>4170</v>
      </c>
      <c r="D4" s="435"/>
      <c r="E4" s="435"/>
      <c r="F4" s="435"/>
      <c r="G4" s="435"/>
      <c r="H4" s="435"/>
      <c r="I4" s="435"/>
      <c r="J4" s="435"/>
      <c r="K4" s="299"/>
    </row>
    <row r="5" spans="2:11" s="1" customFormat="1" ht="5.25" customHeight="1">
      <c r="B5" s="298"/>
      <c r="C5" s="300"/>
      <c r="D5" s="300"/>
      <c r="E5" s="300"/>
      <c r="F5" s="300"/>
      <c r="G5" s="300"/>
      <c r="H5" s="300"/>
      <c r="I5" s="300"/>
      <c r="J5" s="300"/>
      <c r="K5" s="299"/>
    </row>
    <row r="6" spans="2:11" s="1" customFormat="1" ht="15" customHeight="1">
      <c r="B6" s="298"/>
      <c r="C6" s="434" t="s">
        <v>4171</v>
      </c>
      <c r="D6" s="434"/>
      <c r="E6" s="434"/>
      <c r="F6" s="434"/>
      <c r="G6" s="434"/>
      <c r="H6" s="434"/>
      <c r="I6" s="434"/>
      <c r="J6" s="434"/>
      <c r="K6" s="299"/>
    </row>
    <row r="7" spans="2:11" s="1" customFormat="1" ht="15" customHeight="1">
      <c r="B7" s="302"/>
      <c r="C7" s="434" t="s">
        <v>4172</v>
      </c>
      <c r="D7" s="434"/>
      <c r="E7" s="434"/>
      <c r="F7" s="434"/>
      <c r="G7" s="434"/>
      <c r="H7" s="434"/>
      <c r="I7" s="434"/>
      <c r="J7" s="434"/>
      <c r="K7" s="299"/>
    </row>
    <row r="8" spans="2:11" s="1" customFormat="1" ht="12.75" customHeight="1">
      <c r="B8" s="302"/>
      <c r="C8" s="301"/>
      <c r="D8" s="301"/>
      <c r="E8" s="301"/>
      <c r="F8" s="301"/>
      <c r="G8" s="301"/>
      <c r="H8" s="301"/>
      <c r="I8" s="301"/>
      <c r="J8" s="301"/>
      <c r="K8" s="299"/>
    </row>
    <row r="9" spans="2:11" s="1" customFormat="1" ht="15" customHeight="1">
      <c r="B9" s="302"/>
      <c r="C9" s="434" t="s">
        <v>4173</v>
      </c>
      <c r="D9" s="434"/>
      <c r="E9" s="434"/>
      <c r="F9" s="434"/>
      <c r="G9" s="434"/>
      <c r="H9" s="434"/>
      <c r="I9" s="434"/>
      <c r="J9" s="434"/>
      <c r="K9" s="299"/>
    </row>
    <row r="10" spans="2:11" s="1" customFormat="1" ht="15" customHeight="1">
      <c r="B10" s="302"/>
      <c r="C10" s="301"/>
      <c r="D10" s="434" t="s">
        <v>4174</v>
      </c>
      <c r="E10" s="434"/>
      <c r="F10" s="434"/>
      <c r="G10" s="434"/>
      <c r="H10" s="434"/>
      <c r="I10" s="434"/>
      <c r="J10" s="434"/>
      <c r="K10" s="299"/>
    </row>
    <row r="11" spans="2:11" s="1" customFormat="1" ht="15" customHeight="1">
      <c r="B11" s="302"/>
      <c r="C11" s="303"/>
      <c r="D11" s="434" t="s">
        <v>4175</v>
      </c>
      <c r="E11" s="434"/>
      <c r="F11" s="434"/>
      <c r="G11" s="434"/>
      <c r="H11" s="434"/>
      <c r="I11" s="434"/>
      <c r="J11" s="434"/>
      <c r="K11" s="299"/>
    </row>
    <row r="12" spans="2:11" s="1" customFormat="1" ht="15" customHeight="1">
      <c r="B12" s="302"/>
      <c r="C12" s="303"/>
      <c r="D12" s="301"/>
      <c r="E12" s="301"/>
      <c r="F12" s="301"/>
      <c r="G12" s="301"/>
      <c r="H12" s="301"/>
      <c r="I12" s="301"/>
      <c r="J12" s="301"/>
      <c r="K12" s="299"/>
    </row>
    <row r="13" spans="2:11" s="1" customFormat="1" ht="15" customHeight="1">
      <c r="B13" s="302"/>
      <c r="C13" s="303"/>
      <c r="D13" s="304" t="s">
        <v>4176</v>
      </c>
      <c r="E13" s="301"/>
      <c r="F13" s="301"/>
      <c r="G13" s="301"/>
      <c r="H13" s="301"/>
      <c r="I13" s="301"/>
      <c r="J13" s="301"/>
      <c r="K13" s="299"/>
    </row>
    <row r="14" spans="2:11" s="1" customFormat="1" ht="12.75" customHeight="1">
      <c r="B14" s="302"/>
      <c r="C14" s="303"/>
      <c r="D14" s="303"/>
      <c r="E14" s="303"/>
      <c r="F14" s="303"/>
      <c r="G14" s="303"/>
      <c r="H14" s="303"/>
      <c r="I14" s="303"/>
      <c r="J14" s="303"/>
      <c r="K14" s="299"/>
    </row>
    <row r="15" spans="2:11" s="1" customFormat="1" ht="15" customHeight="1">
      <c r="B15" s="302"/>
      <c r="C15" s="303"/>
      <c r="D15" s="434" t="s">
        <v>4177</v>
      </c>
      <c r="E15" s="434"/>
      <c r="F15" s="434"/>
      <c r="G15" s="434"/>
      <c r="H15" s="434"/>
      <c r="I15" s="434"/>
      <c r="J15" s="434"/>
      <c r="K15" s="299"/>
    </row>
    <row r="16" spans="2:11" s="1" customFormat="1" ht="15" customHeight="1">
      <c r="B16" s="302"/>
      <c r="C16" s="303"/>
      <c r="D16" s="434" t="s">
        <v>4178</v>
      </c>
      <c r="E16" s="434"/>
      <c r="F16" s="434"/>
      <c r="G16" s="434"/>
      <c r="H16" s="434"/>
      <c r="I16" s="434"/>
      <c r="J16" s="434"/>
      <c r="K16" s="299"/>
    </row>
    <row r="17" spans="2:11" s="1" customFormat="1" ht="15" customHeight="1">
      <c r="B17" s="302"/>
      <c r="C17" s="303"/>
      <c r="D17" s="434" t="s">
        <v>4179</v>
      </c>
      <c r="E17" s="434"/>
      <c r="F17" s="434"/>
      <c r="G17" s="434"/>
      <c r="H17" s="434"/>
      <c r="I17" s="434"/>
      <c r="J17" s="434"/>
      <c r="K17" s="299"/>
    </row>
    <row r="18" spans="2:11" s="1" customFormat="1" ht="15" customHeight="1">
      <c r="B18" s="302"/>
      <c r="C18" s="303"/>
      <c r="D18" s="303"/>
      <c r="E18" s="305" t="s">
        <v>91</v>
      </c>
      <c r="F18" s="434" t="s">
        <v>4180</v>
      </c>
      <c r="G18" s="434"/>
      <c r="H18" s="434"/>
      <c r="I18" s="434"/>
      <c r="J18" s="434"/>
      <c r="K18" s="299"/>
    </row>
    <row r="19" spans="2:11" s="1" customFormat="1" ht="15" customHeight="1">
      <c r="B19" s="302"/>
      <c r="C19" s="303"/>
      <c r="D19" s="303"/>
      <c r="E19" s="305" t="s">
        <v>98</v>
      </c>
      <c r="F19" s="434" t="s">
        <v>4181</v>
      </c>
      <c r="G19" s="434"/>
      <c r="H19" s="434"/>
      <c r="I19" s="434"/>
      <c r="J19" s="434"/>
      <c r="K19" s="299"/>
    </row>
    <row r="20" spans="2:11" s="1" customFormat="1" ht="15" customHeight="1">
      <c r="B20" s="302"/>
      <c r="C20" s="303"/>
      <c r="D20" s="303"/>
      <c r="E20" s="305" t="s">
        <v>4182</v>
      </c>
      <c r="F20" s="434" t="s">
        <v>4183</v>
      </c>
      <c r="G20" s="434"/>
      <c r="H20" s="434"/>
      <c r="I20" s="434"/>
      <c r="J20" s="434"/>
      <c r="K20" s="299"/>
    </row>
    <row r="21" spans="2:11" s="1" customFormat="1" ht="15" customHeight="1">
      <c r="B21" s="302"/>
      <c r="C21" s="303"/>
      <c r="D21" s="303"/>
      <c r="E21" s="305" t="s">
        <v>85</v>
      </c>
      <c r="F21" s="434" t="s">
        <v>4184</v>
      </c>
      <c r="G21" s="434"/>
      <c r="H21" s="434"/>
      <c r="I21" s="434"/>
      <c r="J21" s="434"/>
      <c r="K21" s="299"/>
    </row>
    <row r="22" spans="2:11" s="1" customFormat="1" ht="15" customHeight="1">
      <c r="B22" s="302"/>
      <c r="C22" s="303"/>
      <c r="D22" s="303"/>
      <c r="E22" s="305" t="s">
        <v>4185</v>
      </c>
      <c r="F22" s="434" t="s">
        <v>3285</v>
      </c>
      <c r="G22" s="434"/>
      <c r="H22" s="434"/>
      <c r="I22" s="434"/>
      <c r="J22" s="434"/>
      <c r="K22" s="299"/>
    </row>
    <row r="23" spans="2:11" s="1" customFormat="1" ht="15" customHeight="1">
      <c r="B23" s="302"/>
      <c r="C23" s="303"/>
      <c r="D23" s="303"/>
      <c r="E23" s="305" t="s">
        <v>102</v>
      </c>
      <c r="F23" s="434" t="s">
        <v>4186</v>
      </c>
      <c r="G23" s="434"/>
      <c r="H23" s="434"/>
      <c r="I23" s="434"/>
      <c r="J23" s="434"/>
      <c r="K23" s="299"/>
    </row>
    <row r="24" spans="2:11" s="1" customFormat="1" ht="12.75" customHeight="1">
      <c r="B24" s="302"/>
      <c r="C24" s="303"/>
      <c r="D24" s="303"/>
      <c r="E24" s="303"/>
      <c r="F24" s="303"/>
      <c r="G24" s="303"/>
      <c r="H24" s="303"/>
      <c r="I24" s="303"/>
      <c r="J24" s="303"/>
      <c r="K24" s="299"/>
    </row>
    <row r="25" spans="2:11" s="1" customFormat="1" ht="15" customHeight="1">
      <c r="B25" s="302"/>
      <c r="C25" s="434" t="s">
        <v>4187</v>
      </c>
      <c r="D25" s="434"/>
      <c r="E25" s="434"/>
      <c r="F25" s="434"/>
      <c r="G25" s="434"/>
      <c r="H25" s="434"/>
      <c r="I25" s="434"/>
      <c r="J25" s="434"/>
      <c r="K25" s="299"/>
    </row>
    <row r="26" spans="2:11" s="1" customFormat="1" ht="15" customHeight="1">
      <c r="B26" s="302"/>
      <c r="C26" s="434" t="s">
        <v>4188</v>
      </c>
      <c r="D26" s="434"/>
      <c r="E26" s="434"/>
      <c r="F26" s="434"/>
      <c r="G26" s="434"/>
      <c r="H26" s="434"/>
      <c r="I26" s="434"/>
      <c r="J26" s="434"/>
      <c r="K26" s="299"/>
    </row>
    <row r="27" spans="2:11" s="1" customFormat="1" ht="15" customHeight="1">
      <c r="B27" s="302"/>
      <c r="C27" s="301"/>
      <c r="D27" s="434" t="s">
        <v>4189</v>
      </c>
      <c r="E27" s="434"/>
      <c r="F27" s="434"/>
      <c r="G27" s="434"/>
      <c r="H27" s="434"/>
      <c r="I27" s="434"/>
      <c r="J27" s="434"/>
      <c r="K27" s="299"/>
    </row>
    <row r="28" spans="2:11" s="1" customFormat="1" ht="15" customHeight="1">
      <c r="B28" s="302"/>
      <c r="C28" s="303"/>
      <c r="D28" s="434" t="s">
        <v>4190</v>
      </c>
      <c r="E28" s="434"/>
      <c r="F28" s="434"/>
      <c r="G28" s="434"/>
      <c r="H28" s="434"/>
      <c r="I28" s="434"/>
      <c r="J28" s="434"/>
      <c r="K28" s="299"/>
    </row>
    <row r="29" spans="2:11" s="1" customFormat="1" ht="12.75" customHeight="1">
      <c r="B29" s="302"/>
      <c r="C29" s="303"/>
      <c r="D29" s="303"/>
      <c r="E29" s="303"/>
      <c r="F29" s="303"/>
      <c r="G29" s="303"/>
      <c r="H29" s="303"/>
      <c r="I29" s="303"/>
      <c r="J29" s="303"/>
      <c r="K29" s="299"/>
    </row>
    <row r="30" spans="2:11" s="1" customFormat="1" ht="15" customHeight="1">
      <c r="B30" s="302"/>
      <c r="C30" s="303"/>
      <c r="D30" s="434" t="s">
        <v>4191</v>
      </c>
      <c r="E30" s="434"/>
      <c r="F30" s="434"/>
      <c r="G30" s="434"/>
      <c r="H30" s="434"/>
      <c r="I30" s="434"/>
      <c r="J30" s="434"/>
      <c r="K30" s="299"/>
    </row>
    <row r="31" spans="2:11" s="1" customFormat="1" ht="15" customHeight="1">
      <c r="B31" s="302"/>
      <c r="C31" s="303"/>
      <c r="D31" s="434" t="s">
        <v>4192</v>
      </c>
      <c r="E31" s="434"/>
      <c r="F31" s="434"/>
      <c r="G31" s="434"/>
      <c r="H31" s="434"/>
      <c r="I31" s="434"/>
      <c r="J31" s="434"/>
      <c r="K31" s="299"/>
    </row>
    <row r="32" spans="2:11" s="1" customFormat="1" ht="12.75" customHeight="1">
      <c r="B32" s="302"/>
      <c r="C32" s="303"/>
      <c r="D32" s="303"/>
      <c r="E32" s="303"/>
      <c r="F32" s="303"/>
      <c r="G32" s="303"/>
      <c r="H32" s="303"/>
      <c r="I32" s="303"/>
      <c r="J32" s="303"/>
      <c r="K32" s="299"/>
    </row>
    <row r="33" spans="2:11" s="1" customFormat="1" ht="15" customHeight="1">
      <c r="B33" s="302"/>
      <c r="C33" s="303"/>
      <c r="D33" s="434" t="s">
        <v>4193</v>
      </c>
      <c r="E33" s="434"/>
      <c r="F33" s="434"/>
      <c r="G33" s="434"/>
      <c r="H33" s="434"/>
      <c r="I33" s="434"/>
      <c r="J33" s="434"/>
      <c r="K33" s="299"/>
    </row>
    <row r="34" spans="2:11" s="1" customFormat="1" ht="15" customHeight="1">
      <c r="B34" s="302"/>
      <c r="C34" s="303"/>
      <c r="D34" s="434" t="s">
        <v>4194</v>
      </c>
      <c r="E34" s="434"/>
      <c r="F34" s="434"/>
      <c r="G34" s="434"/>
      <c r="H34" s="434"/>
      <c r="I34" s="434"/>
      <c r="J34" s="434"/>
      <c r="K34" s="299"/>
    </row>
    <row r="35" spans="2:11" s="1" customFormat="1" ht="15" customHeight="1">
      <c r="B35" s="302"/>
      <c r="C35" s="303"/>
      <c r="D35" s="434" t="s">
        <v>4195</v>
      </c>
      <c r="E35" s="434"/>
      <c r="F35" s="434"/>
      <c r="G35" s="434"/>
      <c r="H35" s="434"/>
      <c r="I35" s="434"/>
      <c r="J35" s="434"/>
      <c r="K35" s="299"/>
    </row>
    <row r="36" spans="2:11" s="1" customFormat="1" ht="15" customHeight="1">
      <c r="B36" s="302"/>
      <c r="C36" s="303"/>
      <c r="D36" s="301"/>
      <c r="E36" s="304" t="s">
        <v>138</v>
      </c>
      <c r="F36" s="301"/>
      <c r="G36" s="434" t="s">
        <v>4196</v>
      </c>
      <c r="H36" s="434"/>
      <c r="I36" s="434"/>
      <c r="J36" s="434"/>
      <c r="K36" s="299"/>
    </row>
    <row r="37" spans="2:11" s="1" customFormat="1" ht="30.75" customHeight="1">
      <c r="B37" s="302"/>
      <c r="C37" s="303"/>
      <c r="D37" s="301"/>
      <c r="E37" s="304" t="s">
        <v>4197</v>
      </c>
      <c r="F37" s="301"/>
      <c r="G37" s="434" t="s">
        <v>4198</v>
      </c>
      <c r="H37" s="434"/>
      <c r="I37" s="434"/>
      <c r="J37" s="434"/>
      <c r="K37" s="299"/>
    </row>
    <row r="38" spans="2:11" s="1" customFormat="1" ht="15" customHeight="1">
      <c r="B38" s="302"/>
      <c r="C38" s="303"/>
      <c r="D38" s="301"/>
      <c r="E38" s="304" t="s">
        <v>59</v>
      </c>
      <c r="F38" s="301"/>
      <c r="G38" s="434" t="s">
        <v>4199</v>
      </c>
      <c r="H38" s="434"/>
      <c r="I38" s="434"/>
      <c r="J38" s="434"/>
      <c r="K38" s="299"/>
    </row>
    <row r="39" spans="2:11" s="1" customFormat="1" ht="15" customHeight="1">
      <c r="B39" s="302"/>
      <c r="C39" s="303"/>
      <c r="D39" s="301"/>
      <c r="E39" s="304" t="s">
        <v>60</v>
      </c>
      <c r="F39" s="301"/>
      <c r="G39" s="434" t="s">
        <v>4200</v>
      </c>
      <c r="H39" s="434"/>
      <c r="I39" s="434"/>
      <c r="J39" s="434"/>
      <c r="K39" s="299"/>
    </row>
    <row r="40" spans="2:11" s="1" customFormat="1" ht="15" customHeight="1">
      <c r="B40" s="302"/>
      <c r="C40" s="303"/>
      <c r="D40" s="301"/>
      <c r="E40" s="304" t="s">
        <v>139</v>
      </c>
      <c r="F40" s="301"/>
      <c r="G40" s="434" t="s">
        <v>4201</v>
      </c>
      <c r="H40" s="434"/>
      <c r="I40" s="434"/>
      <c r="J40" s="434"/>
      <c r="K40" s="299"/>
    </row>
    <row r="41" spans="2:11" s="1" customFormat="1" ht="15" customHeight="1">
      <c r="B41" s="302"/>
      <c r="C41" s="303"/>
      <c r="D41" s="301"/>
      <c r="E41" s="304" t="s">
        <v>140</v>
      </c>
      <c r="F41" s="301"/>
      <c r="G41" s="434" t="s">
        <v>4202</v>
      </c>
      <c r="H41" s="434"/>
      <c r="I41" s="434"/>
      <c r="J41" s="434"/>
      <c r="K41" s="299"/>
    </row>
    <row r="42" spans="2:11" s="1" customFormat="1" ht="15" customHeight="1">
      <c r="B42" s="302"/>
      <c r="C42" s="303"/>
      <c r="D42" s="301"/>
      <c r="E42" s="304" t="s">
        <v>4203</v>
      </c>
      <c r="F42" s="301"/>
      <c r="G42" s="434" t="s">
        <v>4204</v>
      </c>
      <c r="H42" s="434"/>
      <c r="I42" s="434"/>
      <c r="J42" s="434"/>
      <c r="K42" s="299"/>
    </row>
    <row r="43" spans="2:11" s="1" customFormat="1" ht="15" customHeight="1">
      <c r="B43" s="302"/>
      <c r="C43" s="303"/>
      <c r="D43" s="301"/>
      <c r="E43" s="304"/>
      <c r="F43" s="301"/>
      <c r="G43" s="434" t="s">
        <v>4205</v>
      </c>
      <c r="H43" s="434"/>
      <c r="I43" s="434"/>
      <c r="J43" s="434"/>
      <c r="K43" s="299"/>
    </row>
    <row r="44" spans="2:11" s="1" customFormat="1" ht="15" customHeight="1">
      <c r="B44" s="302"/>
      <c r="C44" s="303"/>
      <c r="D44" s="301"/>
      <c r="E44" s="304" t="s">
        <v>4206</v>
      </c>
      <c r="F44" s="301"/>
      <c r="G44" s="434" t="s">
        <v>4207</v>
      </c>
      <c r="H44" s="434"/>
      <c r="I44" s="434"/>
      <c r="J44" s="434"/>
      <c r="K44" s="299"/>
    </row>
    <row r="45" spans="2:11" s="1" customFormat="1" ht="15" customHeight="1">
      <c r="B45" s="302"/>
      <c r="C45" s="303"/>
      <c r="D45" s="301"/>
      <c r="E45" s="304" t="s">
        <v>142</v>
      </c>
      <c r="F45" s="301"/>
      <c r="G45" s="434" t="s">
        <v>4208</v>
      </c>
      <c r="H45" s="434"/>
      <c r="I45" s="434"/>
      <c r="J45" s="434"/>
      <c r="K45" s="299"/>
    </row>
    <row r="46" spans="2:11" s="1" customFormat="1" ht="12.75" customHeight="1">
      <c r="B46" s="302"/>
      <c r="C46" s="303"/>
      <c r="D46" s="301"/>
      <c r="E46" s="301"/>
      <c r="F46" s="301"/>
      <c r="G46" s="301"/>
      <c r="H46" s="301"/>
      <c r="I46" s="301"/>
      <c r="J46" s="301"/>
      <c r="K46" s="299"/>
    </row>
    <row r="47" spans="2:11" s="1" customFormat="1" ht="15" customHeight="1">
      <c r="B47" s="302"/>
      <c r="C47" s="303"/>
      <c r="D47" s="434" t="s">
        <v>4209</v>
      </c>
      <c r="E47" s="434"/>
      <c r="F47" s="434"/>
      <c r="G47" s="434"/>
      <c r="H47" s="434"/>
      <c r="I47" s="434"/>
      <c r="J47" s="434"/>
      <c r="K47" s="299"/>
    </row>
    <row r="48" spans="2:11" s="1" customFormat="1" ht="15" customHeight="1">
      <c r="B48" s="302"/>
      <c r="C48" s="303"/>
      <c r="D48" s="303"/>
      <c r="E48" s="434" t="s">
        <v>4210</v>
      </c>
      <c r="F48" s="434"/>
      <c r="G48" s="434"/>
      <c r="H48" s="434"/>
      <c r="I48" s="434"/>
      <c r="J48" s="434"/>
      <c r="K48" s="299"/>
    </row>
    <row r="49" spans="2:11" s="1" customFormat="1" ht="15" customHeight="1">
      <c r="B49" s="302"/>
      <c r="C49" s="303"/>
      <c r="D49" s="303"/>
      <c r="E49" s="434" t="s">
        <v>4211</v>
      </c>
      <c r="F49" s="434"/>
      <c r="G49" s="434"/>
      <c r="H49" s="434"/>
      <c r="I49" s="434"/>
      <c r="J49" s="434"/>
      <c r="K49" s="299"/>
    </row>
    <row r="50" spans="2:11" s="1" customFormat="1" ht="15" customHeight="1">
      <c r="B50" s="302"/>
      <c r="C50" s="303"/>
      <c r="D50" s="303"/>
      <c r="E50" s="434" t="s">
        <v>4212</v>
      </c>
      <c r="F50" s="434"/>
      <c r="G50" s="434"/>
      <c r="H50" s="434"/>
      <c r="I50" s="434"/>
      <c r="J50" s="434"/>
      <c r="K50" s="299"/>
    </row>
    <row r="51" spans="2:11" s="1" customFormat="1" ht="15" customHeight="1">
      <c r="B51" s="302"/>
      <c r="C51" s="303"/>
      <c r="D51" s="434" t="s">
        <v>4213</v>
      </c>
      <c r="E51" s="434"/>
      <c r="F51" s="434"/>
      <c r="G51" s="434"/>
      <c r="H51" s="434"/>
      <c r="I51" s="434"/>
      <c r="J51" s="434"/>
      <c r="K51" s="299"/>
    </row>
    <row r="52" spans="2:11" s="1" customFormat="1" ht="25.5" customHeight="1">
      <c r="B52" s="298"/>
      <c r="C52" s="435" t="s">
        <v>4214</v>
      </c>
      <c r="D52" s="435"/>
      <c r="E52" s="435"/>
      <c r="F52" s="435"/>
      <c r="G52" s="435"/>
      <c r="H52" s="435"/>
      <c r="I52" s="435"/>
      <c r="J52" s="435"/>
      <c r="K52" s="299"/>
    </row>
    <row r="53" spans="2:11" s="1" customFormat="1" ht="5.25" customHeight="1">
      <c r="B53" s="298"/>
      <c r="C53" s="300"/>
      <c r="D53" s="300"/>
      <c r="E53" s="300"/>
      <c r="F53" s="300"/>
      <c r="G53" s="300"/>
      <c r="H53" s="300"/>
      <c r="I53" s="300"/>
      <c r="J53" s="300"/>
      <c r="K53" s="299"/>
    </row>
    <row r="54" spans="2:11" s="1" customFormat="1" ht="15" customHeight="1">
      <c r="B54" s="298"/>
      <c r="C54" s="434" t="s">
        <v>4215</v>
      </c>
      <c r="D54" s="434"/>
      <c r="E54" s="434"/>
      <c r="F54" s="434"/>
      <c r="G54" s="434"/>
      <c r="H54" s="434"/>
      <c r="I54" s="434"/>
      <c r="J54" s="434"/>
      <c r="K54" s="299"/>
    </row>
    <row r="55" spans="2:11" s="1" customFormat="1" ht="15" customHeight="1">
      <c r="B55" s="298"/>
      <c r="C55" s="434" t="s">
        <v>4216</v>
      </c>
      <c r="D55" s="434"/>
      <c r="E55" s="434"/>
      <c r="F55" s="434"/>
      <c r="G55" s="434"/>
      <c r="H55" s="434"/>
      <c r="I55" s="434"/>
      <c r="J55" s="434"/>
      <c r="K55" s="299"/>
    </row>
    <row r="56" spans="2:11" s="1" customFormat="1" ht="12.75" customHeight="1">
      <c r="B56" s="298"/>
      <c r="C56" s="301"/>
      <c r="D56" s="301"/>
      <c r="E56" s="301"/>
      <c r="F56" s="301"/>
      <c r="G56" s="301"/>
      <c r="H56" s="301"/>
      <c r="I56" s="301"/>
      <c r="J56" s="301"/>
      <c r="K56" s="299"/>
    </row>
    <row r="57" spans="2:11" s="1" customFormat="1" ht="15" customHeight="1">
      <c r="B57" s="298"/>
      <c r="C57" s="434" t="s">
        <v>4217</v>
      </c>
      <c r="D57" s="434"/>
      <c r="E57" s="434"/>
      <c r="F57" s="434"/>
      <c r="G57" s="434"/>
      <c r="H57" s="434"/>
      <c r="I57" s="434"/>
      <c r="J57" s="434"/>
      <c r="K57" s="299"/>
    </row>
    <row r="58" spans="2:11" s="1" customFormat="1" ht="15" customHeight="1">
      <c r="B58" s="298"/>
      <c r="C58" s="303"/>
      <c r="D58" s="434" t="s">
        <v>4218</v>
      </c>
      <c r="E58" s="434"/>
      <c r="F58" s="434"/>
      <c r="G58" s="434"/>
      <c r="H58" s="434"/>
      <c r="I58" s="434"/>
      <c r="J58" s="434"/>
      <c r="K58" s="299"/>
    </row>
    <row r="59" spans="2:11" s="1" customFormat="1" ht="15" customHeight="1">
      <c r="B59" s="298"/>
      <c r="C59" s="303"/>
      <c r="D59" s="434" t="s">
        <v>4219</v>
      </c>
      <c r="E59" s="434"/>
      <c r="F59" s="434"/>
      <c r="G59" s="434"/>
      <c r="H59" s="434"/>
      <c r="I59" s="434"/>
      <c r="J59" s="434"/>
      <c r="K59" s="299"/>
    </row>
    <row r="60" spans="2:11" s="1" customFormat="1" ht="15" customHeight="1">
      <c r="B60" s="298"/>
      <c r="C60" s="303"/>
      <c r="D60" s="434" t="s">
        <v>4220</v>
      </c>
      <c r="E60" s="434"/>
      <c r="F60" s="434"/>
      <c r="G60" s="434"/>
      <c r="H60" s="434"/>
      <c r="I60" s="434"/>
      <c r="J60" s="434"/>
      <c r="K60" s="299"/>
    </row>
    <row r="61" spans="2:11" s="1" customFormat="1" ht="15" customHeight="1">
      <c r="B61" s="298"/>
      <c r="C61" s="303"/>
      <c r="D61" s="434" t="s">
        <v>4221</v>
      </c>
      <c r="E61" s="434"/>
      <c r="F61" s="434"/>
      <c r="G61" s="434"/>
      <c r="H61" s="434"/>
      <c r="I61" s="434"/>
      <c r="J61" s="434"/>
      <c r="K61" s="299"/>
    </row>
    <row r="62" spans="2:11" s="1" customFormat="1" ht="15" customHeight="1">
      <c r="B62" s="298"/>
      <c r="C62" s="303"/>
      <c r="D62" s="437" t="s">
        <v>4222</v>
      </c>
      <c r="E62" s="437"/>
      <c r="F62" s="437"/>
      <c r="G62" s="437"/>
      <c r="H62" s="437"/>
      <c r="I62" s="437"/>
      <c r="J62" s="437"/>
      <c r="K62" s="299"/>
    </row>
    <row r="63" spans="2:11" s="1" customFormat="1" ht="15" customHeight="1">
      <c r="B63" s="298"/>
      <c r="C63" s="303"/>
      <c r="D63" s="434" t="s">
        <v>4223</v>
      </c>
      <c r="E63" s="434"/>
      <c r="F63" s="434"/>
      <c r="G63" s="434"/>
      <c r="H63" s="434"/>
      <c r="I63" s="434"/>
      <c r="J63" s="434"/>
      <c r="K63" s="299"/>
    </row>
    <row r="64" spans="2:11" s="1" customFormat="1" ht="12.75" customHeight="1">
      <c r="B64" s="298"/>
      <c r="C64" s="303"/>
      <c r="D64" s="303"/>
      <c r="E64" s="306"/>
      <c r="F64" s="303"/>
      <c r="G64" s="303"/>
      <c r="H64" s="303"/>
      <c r="I64" s="303"/>
      <c r="J64" s="303"/>
      <c r="K64" s="299"/>
    </row>
    <row r="65" spans="2:11" s="1" customFormat="1" ht="15" customHeight="1">
      <c r="B65" s="298"/>
      <c r="C65" s="303"/>
      <c r="D65" s="434" t="s">
        <v>4224</v>
      </c>
      <c r="E65" s="434"/>
      <c r="F65" s="434"/>
      <c r="G65" s="434"/>
      <c r="H65" s="434"/>
      <c r="I65" s="434"/>
      <c r="J65" s="434"/>
      <c r="K65" s="299"/>
    </row>
    <row r="66" spans="2:11" s="1" customFormat="1" ht="15" customHeight="1">
      <c r="B66" s="298"/>
      <c r="C66" s="303"/>
      <c r="D66" s="437" t="s">
        <v>4225</v>
      </c>
      <c r="E66" s="437"/>
      <c r="F66" s="437"/>
      <c r="G66" s="437"/>
      <c r="H66" s="437"/>
      <c r="I66" s="437"/>
      <c r="J66" s="437"/>
      <c r="K66" s="299"/>
    </row>
    <row r="67" spans="2:11" s="1" customFormat="1" ht="15" customHeight="1">
      <c r="B67" s="298"/>
      <c r="C67" s="303"/>
      <c r="D67" s="434" t="s">
        <v>4226</v>
      </c>
      <c r="E67" s="434"/>
      <c r="F67" s="434"/>
      <c r="G67" s="434"/>
      <c r="H67" s="434"/>
      <c r="I67" s="434"/>
      <c r="J67" s="434"/>
      <c r="K67" s="299"/>
    </row>
    <row r="68" spans="2:11" s="1" customFormat="1" ht="15" customHeight="1">
      <c r="B68" s="298"/>
      <c r="C68" s="303"/>
      <c r="D68" s="434" t="s">
        <v>4227</v>
      </c>
      <c r="E68" s="434"/>
      <c r="F68" s="434"/>
      <c r="G68" s="434"/>
      <c r="H68" s="434"/>
      <c r="I68" s="434"/>
      <c r="J68" s="434"/>
      <c r="K68" s="299"/>
    </row>
    <row r="69" spans="2:11" s="1" customFormat="1" ht="15" customHeight="1">
      <c r="B69" s="298"/>
      <c r="C69" s="303"/>
      <c r="D69" s="434" t="s">
        <v>4228</v>
      </c>
      <c r="E69" s="434"/>
      <c r="F69" s="434"/>
      <c r="G69" s="434"/>
      <c r="H69" s="434"/>
      <c r="I69" s="434"/>
      <c r="J69" s="434"/>
      <c r="K69" s="299"/>
    </row>
    <row r="70" spans="2:11" s="1" customFormat="1" ht="15" customHeight="1">
      <c r="B70" s="298"/>
      <c r="C70" s="303"/>
      <c r="D70" s="434" t="s">
        <v>4229</v>
      </c>
      <c r="E70" s="434"/>
      <c r="F70" s="434"/>
      <c r="G70" s="434"/>
      <c r="H70" s="434"/>
      <c r="I70" s="434"/>
      <c r="J70" s="434"/>
      <c r="K70" s="299"/>
    </row>
    <row r="71" spans="2:11" s="1" customFormat="1" ht="12.75" customHeight="1">
      <c r="B71" s="307"/>
      <c r="C71" s="308"/>
      <c r="D71" s="308"/>
      <c r="E71" s="308"/>
      <c r="F71" s="308"/>
      <c r="G71" s="308"/>
      <c r="H71" s="308"/>
      <c r="I71" s="308"/>
      <c r="J71" s="308"/>
      <c r="K71" s="309"/>
    </row>
    <row r="72" spans="2:11" s="1" customFormat="1" ht="18.75" customHeight="1">
      <c r="B72" s="310"/>
      <c r="C72" s="310"/>
      <c r="D72" s="310"/>
      <c r="E72" s="310"/>
      <c r="F72" s="310"/>
      <c r="G72" s="310"/>
      <c r="H72" s="310"/>
      <c r="I72" s="310"/>
      <c r="J72" s="310"/>
      <c r="K72" s="311"/>
    </row>
    <row r="73" spans="2:11" s="1" customFormat="1" ht="18.75" customHeight="1">
      <c r="B73" s="311"/>
      <c r="C73" s="311"/>
      <c r="D73" s="311"/>
      <c r="E73" s="311"/>
      <c r="F73" s="311"/>
      <c r="G73" s="311"/>
      <c r="H73" s="311"/>
      <c r="I73" s="311"/>
      <c r="J73" s="311"/>
      <c r="K73" s="311"/>
    </row>
    <row r="74" spans="2:11" s="1" customFormat="1" ht="7.5" customHeight="1">
      <c r="B74" s="312"/>
      <c r="C74" s="313"/>
      <c r="D74" s="313"/>
      <c r="E74" s="313"/>
      <c r="F74" s="313"/>
      <c r="G74" s="313"/>
      <c r="H74" s="313"/>
      <c r="I74" s="313"/>
      <c r="J74" s="313"/>
      <c r="K74" s="314"/>
    </row>
    <row r="75" spans="2:11" s="1" customFormat="1" ht="45" customHeight="1">
      <c r="B75" s="315"/>
      <c r="C75" s="438" t="s">
        <v>4230</v>
      </c>
      <c r="D75" s="438"/>
      <c r="E75" s="438"/>
      <c r="F75" s="438"/>
      <c r="G75" s="438"/>
      <c r="H75" s="438"/>
      <c r="I75" s="438"/>
      <c r="J75" s="438"/>
      <c r="K75" s="316"/>
    </row>
    <row r="76" spans="2:11" s="1" customFormat="1" ht="17.25" customHeight="1">
      <c r="B76" s="315"/>
      <c r="C76" s="317" t="s">
        <v>4231</v>
      </c>
      <c r="D76" s="317"/>
      <c r="E76" s="317"/>
      <c r="F76" s="317" t="s">
        <v>4232</v>
      </c>
      <c r="G76" s="318"/>
      <c r="H76" s="317" t="s">
        <v>60</v>
      </c>
      <c r="I76" s="317" t="s">
        <v>63</v>
      </c>
      <c r="J76" s="317" t="s">
        <v>4233</v>
      </c>
      <c r="K76" s="316"/>
    </row>
    <row r="77" spans="2:11" s="1" customFormat="1" ht="17.25" customHeight="1">
      <c r="B77" s="315"/>
      <c r="C77" s="319" t="s">
        <v>4234</v>
      </c>
      <c r="D77" s="319"/>
      <c r="E77" s="319"/>
      <c r="F77" s="320" t="s">
        <v>4235</v>
      </c>
      <c r="G77" s="321"/>
      <c r="H77" s="319"/>
      <c r="I77" s="319"/>
      <c r="J77" s="319" t="s">
        <v>4236</v>
      </c>
      <c r="K77" s="316"/>
    </row>
    <row r="78" spans="2:11" s="1" customFormat="1" ht="5.25" customHeight="1">
      <c r="B78" s="315"/>
      <c r="C78" s="322"/>
      <c r="D78" s="322"/>
      <c r="E78" s="322"/>
      <c r="F78" s="322"/>
      <c r="G78" s="323"/>
      <c r="H78" s="322"/>
      <c r="I78" s="322"/>
      <c r="J78" s="322"/>
      <c r="K78" s="316"/>
    </row>
    <row r="79" spans="2:11" s="1" customFormat="1" ht="15" customHeight="1">
      <c r="B79" s="315"/>
      <c r="C79" s="304" t="s">
        <v>59</v>
      </c>
      <c r="D79" s="324"/>
      <c r="E79" s="324"/>
      <c r="F79" s="325" t="s">
        <v>4237</v>
      </c>
      <c r="G79" s="326"/>
      <c r="H79" s="304" t="s">
        <v>4238</v>
      </c>
      <c r="I79" s="304" t="s">
        <v>4239</v>
      </c>
      <c r="J79" s="304">
        <v>20</v>
      </c>
      <c r="K79" s="316"/>
    </row>
    <row r="80" spans="2:11" s="1" customFormat="1" ht="15" customHeight="1">
      <c r="B80" s="315"/>
      <c r="C80" s="304" t="s">
        <v>4240</v>
      </c>
      <c r="D80" s="304"/>
      <c r="E80" s="304"/>
      <c r="F80" s="325" t="s">
        <v>4237</v>
      </c>
      <c r="G80" s="326"/>
      <c r="H80" s="304" t="s">
        <v>4241</v>
      </c>
      <c r="I80" s="304" t="s">
        <v>4239</v>
      </c>
      <c r="J80" s="304">
        <v>120</v>
      </c>
      <c r="K80" s="316"/>
    </row>
    <row r="81" spans="2:11" s="1" customFormat="1" ht="15" customHeight="1">
      <c r="B81" s="327"/>
      <c r="C81" s="304" t="s">
        <v>4242</v>
      </c>
      <c r="D81" s="304"/>
      <c r="E81" s="304"/>
      <c r="F81" s="325" t="s">
        <v>4243</v>
      </c>
      <c r="G81" s="326"/>
      <c r="H81" s="304" t="s">
        <v>4244</v>
      </c>
      <c r="I81" s="304" t="s">
        <v>4239</v>
      </c>
      <c r="J81" s="304">
        <v>50</v>
      </c>
      <c r="K81" s="316"/>
    </row>
    <row r="82" spans="2:11" s="1" customFormat="1" ht="15" customHeight="1">
      <c r="B82" s="327"/>
      <c r="C82" s="304" t="s">
        <v>4245</v>
      </c>
      <c r="D82" s="304"/>
      <c r="E82" s="304"/>
      <c r="F82" s="325" t="s">
        <v>4237</v>
      </c>
      <c r="G82" s="326"/>
      <c r="H82" s="304" t="s">
        <v>4246</v>
      </c>
      <c r="I82" s="304" t="s">
        <v>4247</v>
      </c>
      <c r="J82" s="304"/>
      <c r="K82" s="316"/>
    </row>
    <row r="83" spans="2:11" s="1" customFormat="1" ht="15" customHeight="1">
      <c r="B83" s="327"/>
      <c r="C83" s="328" t="s">
        <v>4248</v>
      </c>
      <c r="D83" s="328"/>
      <c r="E83" s="328"/>
      <c r="F83" s="329" t="s">
        <v>4243</v>
      </c>
      <c r="G83" s="328"/>
      <c r="H83" s="328" t="s">
        <v>4249</v>
      </c>
      <c r="I83" s="328" t="s">
        <v>4239</v>
      </c>
      <c r="J83" s="328">
        <v>15</v>
      </c>
      <c r="K83" s="316"/>
    </row>
    <row r="84" spans="2:11" s="1" customFormat="1" ht="15" customHeight="1">
      <c r="B84" s="327"/>
      <c r="C84" s="328" t="s">
        <v>4250</v>
      </c>
      <c r="D84" s="328"/>
      <c r="E84" s="328"/>
      <c r="F84" s="329" t="s">
        <v>4243</v>
      </c>
      <c r="G84" s="328"/>
      <c r="H84" s="328" t="s">
        <v>4251</v>
      </c>
      <c r="I84" s="328" t="s">
        <v>4239</v>
      </c>
      <c r="J84" s="328">
        <v>15</v>
      </c>
      <c r="K84" s="316"/>
    </row>
    <row r="85" spans="2:11" s="1" customFormat="1" ht="15" customHeight="1">
      <c r="B85" s="327"/>
      <c r="C85" s="328" t="s">
        <v>4252</v>
      </c>
      <c r="D85" s="328"/>
      <c r="E85" s="328"/>
      <c r="F85" s="329" t="s">
        <v>4243</v>
      </c>
      <c r="G85" s="328"/>
      <c r="H85" s="328" t="s">
        <v>4253</v>
      </c>
      <c r="I85" s="328" t="s">
        <v>4239</v>
      </c>
      <c r="J85" s="328">
        <v>20</v>
      </c>
      <c r="K85" s="316"/>
    </row>
    <row r="86" spans="2:11" s="1" customFormat="1" ht="15" customHeight="1">
      <c r="B86" s="327"/>
      <c r="C86" s="328" t="s">
        <v>4254</v>
      </c>
      <c r="D86" s="328"/>
      <c r="E86" s="328"/>
      <c r="F86" s="329" t="s">
        <v>4243</v>
      </c>
      <c r="G86" s="328"/>
      <c r="H86" s="328" t="s">
        <v>4255</v>
      </c>
      <c r="I86" s="328" t="s">
        <v>4239</v>
      </c>
      <c r="J86" s="328">
        <v>20</v>
      </c>
      <c r="K86" s="316"/>
    </row>
    <row r="87" spans="2:11" s="1" customFormat="1" ht="15" customHeight="1">
      <c r="B87" s="327"/>
      <c r="C87" s="304" t="s">
        <v>4256</v>
      </c>
      <c r="D87" s="304"/>
      <c r="E87" s="304"/>
      <c r="F87" s="325" t="s">
        <v>4243</v>
      </c>
      <c r="G87" s="326"/>
      <c r="H87" s="304" t="s">
        <v>4257</v>
      </c>
      <c r="I87" s="304" t="s">
        <v>4239</v>
      </c>
      <c r="J87" s="304">
        <v>50</v>
      </c>
      <c r="K87" s="316"/>
    </row>
    <row r="88" spans="2:11" s="1" customFormat="1" ht="15" customHeight="1">
      <c r="B88" s="327"/>
      <c r="C88" s="304" t="s">
        <v>4258</v>
      </c>
      <c r="D88" s="304"/>
      <c r="E88" s="304"/>
      <c r="F88" s="325" t="s">
        <v>4243</v>
      </c>
      <c r="G88" s="326"/>
      <c r="H88" s="304" t="s">
        <v>4259</v>
      </c>
      <c r="I88" s="304" t="s">
        <v>4239</v>
      </c>
      <c r="J88" s="304">
        <v>20</v>
      </c>
      <c r="K88" s="316"/>
    </row>
    <row r="89" spans="2:11" s="1" customFormat="1" ht="15" customHeight="1">
      <c r="B89" s="327"/>
      <c r="C89" s="304" t="s">
        <v>4260</v>
      </c>
      <c r="D89" s="304"/>
      <c r="E89" s="304"/>
      <c r="F89" s="325" t="s">
        <v>4243</v>
      </c>
      <c r="G89" s="326"/>
      <c r="H89" s="304" t="s">
        <v>4261</v>
      </c>
      <c r="I89" s="304" t="s">
        <v>4239</v>
      </c>
      <c r="J89" s="304">
        <v>20</v>
      </c>
      <c r="K89" s="316"/>
    </row>
    <row r="90" spans="2:11" s="1" customFormat="1" ht="15" customHeight="1">
      <c r="B90" s="327"/>
      <c r="C90" s="304" t="s">
        <v>4262</v>
      </c>
      <c r="D90" s="304"/>
      <c r="E90" s="304"/>
      <c r="F90" s="325" t="s">
        <v>4243</v>
      </c>
      <c r="G90" s="326"/>
      <c r="H90" s="304" t="s">
        <v>4263</v>
      </c>
      <c r="I90" s="304" t="s">
        <v>4239</v>
      </c>
      <c r="J90" s="304">
        <v>50</v>
      </c>
      <c r="K90" s="316"/>
    </row>
    <row r="91" spans="2:11" s="1" customFormat="1" ht="15" customHeight="1">
      <c r="B91" s="327"/>
      <c r="C91" s="304" t="s">
        <v>4264</v>
      </c>
      <c r="D91" s="304"/>
      <c r="E91" s="304"/>
      <c r="F91" s="325" t="s">
        <v>4243</v>
      </c>
      <c r="G91" s="326"/>
      <c r="H91" s="304" t="s">
        <v>4264</v>
      </c>
      <c r="I91" s="304" t="s">
        <v>4239</v>
      </c>
      <c r="J91" s="304">
        <v>50</v>
      </c>
      <c r="K91" s="316"/>
    </row>
    <row r="92" spans="2:11" s="1" customFormat="1" ht="15" customHeight="1">
      <c r="B92" s="327"/>
      <c r="C92" s="304" t="s">
        <v>4265</v>
      </c>
      <c r="D92" s="304"/>
      <c r="E92" s="304"/>
      <c r="F92" s="325" t="s">
        <v>4243</v>
      </c>
      <c r="G92" s="326"/>
      <c r="H92" s="304" t="s">
        <v>4266</v>
      </c>
      <c r="I92" s="304" t="s">
        <v>4239</v>
      </c>
      <c r="J92" s="304">
        <v>255</v>
      </c>
      <c r="K92" s="316"/>
    </row>
    <row r="93" spans="2:11" s="1" customFormat="1" ht="15" customHeight="1">
      <c r="B93" s="327"/>
      <c r="C93" s="304" t="s">
        <v>4267</v>
      </c>
      <c r="D93" s="304"/>
      <c r="E93" s="304"/>
      <c r="F93" s="325" t="s">
        <v>4237</v>
      </c>
      <c r="G93" s="326"/>
      <c r="H93" s="304" t="s">
        <v>4268</v>
      </c>
      <c r="I93" s="304" t="s">
        <v>4269</v>
      </c>
      <c r="J93" s="304"/>
      <c r="K93" s="316"/>
    </row>
    <row r="94" spans="2:11" s="1" customFormat="1" ht="15" customHeight="1">
      <c r="B94" s="327"/>
      <c r="C94" s="304" t="s">
        <v>4270</v>
      </c>
      <c r="D94" s="304"/>
      <c r="E94" s="304"/>
      <c r="F94" s="325" t="s">
        <v>4237</v>
      </c>
      <c r="G94" s="326"/>
      <c r="H94" s="304" t="s">
        <v>4271</v>
      </c>
      <c r="I94" s="304" t="s">
        <v>4272</v>
      </c>
      <c r="J94" s="304"/>
      <c r="K94" s="316"/>
    </row>
    <row r="95" spans="2:11" s="1" customFormat="1" ht="15" customHeight="1">
      <c r="B95" s="327"/>
      <c r="C95" s="304" t="s">
        <v>4273</v>
      </c>
      <c r="D95" s="304"/>
      <c r="E95" s="304"/>
      <c r="F95" s="325" t="s">
        <v>4237</v>
      </c>
      <c r="G95" s="326"/>
      <c r="H95" s="304" t="s">
        <v>4273</v>
      </c>
      <c r="I95" s="304" t="s">
        <v>4272</v>
      </c>
      <c r="J95" s="304"/>
      <c r="K95" s="316"/>
    </row>
    <row r="96" spans="2:11" s="1" customFormat="1" ht="15" customHeight="1">
      <c r="B96" s="327"/>
      <c r="C96" s="304" t="s">
        <v>44</v>
      </c>
      <c r="D96" s="304"/>
      <c r="E96" s="304"/>
      <c r="F96" s="325" t="s">
        <v>4237</v>
      </c>
      <c r="G96" s="326"/>
      <c r="H96" s="304" t="s">
        <v>4274</v>
      </c>
      <c r="I96" s="304" t="s">
        <v>4272</v>
      </c>
      <c r="J96" s="304"/>
      <c r="K96" s="316"/>
    </row>
    <row r="97" spans="2:11" s="1" customFormat="1" ht="15" customHeight="1">
      <c r="B97" s="327"/>
      <c r="C97" s="304" t="s">
        <v>54</v>
      </c>
      <c r="D97" s="304"/>
      <c r="E97" s="304"/>
      <c r="F97" s="325" t="s">
        <v>4237</v>
      </c>
      <c r="G97" s="326"/>
      <c r="H97" s="304" t="s">
        <v>4275</v>
      </c>
      <c r="I97" s="304" t="s">
        <v>4272</v>
      </c>
      <c r="J97" s="304"/>
      <c r="K97" s="316"/>
    </row>
    <row r="98" spans="2:11" s="1" customFormat="1" ht="15" customHeight="1">
      <c r="B98" s="330"/>
      <c r="C98" s="331"/>
      <c r="D98" s="331"/>
      <c r="E98" s="331"/>
      <c r="F98" s="331"/>
      <c r="G98" s="331"/>
      <c r="H98" s="331"/>
      <c r="I98" s="331"/>
      <c r="J98" s="331"/>
      <c r="K98" s="332"/>
    </row>
    <row r="99" spans="2:11" s="1" customFormat="1" ht="18.75" customHeight="1">
      <c r="B99" s="333"/>
      <c r="C99" s="334"/>
      <c r="D99" s="334"/>
      <c r="E99" s="334"/>
      <c r="F99" s="334"/>
      <c r="G99" s="334"/>
      <c r="H99" s="334"/>
      <c r="I99" s="334"/>
      <c r="J99" s="334"/>
      <c r="K99" s="333"/>
    </row>
    <row r="100" spans="2:11" s="1" customFormat="1" ht="18.75" customHeight="1">
      <c r="B100" s="311"/>
      <c r="C100" s="311"/>
      <c r="D100" s="311"/>
      <c r="E100" s="311"/>
      <c r="F100" s="311"/>
      <c r="G100" s="311"/>
      <c r="H100" s="311"/>
      <c r="I100" s="311"/>
      <c r="J100" s="311"/>
      <c r="K100" s="311"/>
    </row>
    <row r="101" spans="2:11" s="1" customFormat="1" ht="7.5" customHeight="1">
      <c r="B101" s="312"/>
      <c r="C101" s="313"/>
      <c r="D101" s="313"/>
      <c r="E101" s="313"/>
      <c r="F101" s="313"/>
      <c r="G101" s="313"/>
      <c r="H101" s="313"/>
      <c r="I101" s="313"/>
      <c r="J101" s="313"/>
      <c r="K101" s="314"/>
    </row>
    <row r="102" spans="2:11" s="1" customFormat="1" ht="45" customHeight="1">
      <c r="B102" s="315"/>
      <c r="C102" s="438" t="s">
        <v>4276</v>
      </c>
      <c r="D102" s="438"/>
      <c r="E102" s="438"/>
      <c r="F102" s="438"/>
      <c r="G102" s="438"/>
      <c r="H102" s="438"/>
      <c r="I102" s="438"/>
      <c r="J102" s="438"/>
      <c r="K102" s="316"/>
    </row>
    <row r="103" spans="2:11" s="1" customFormat="1" ht="17.25" customHeight="1">
      <c r="B103" s="315"/>
      <c r="C103" s="317" t="s">
        <v>4231</v>
      </c>
      <c r="D103" s="317"/>
      <c r="E103" s="317"/>
      <c r="F103" s="317" t="s">
        <v>4232</v>
      </c>
      <c r="G103" s="318"/>
      <c r="H103" s="317" t="s">
        <v>60</v>
      </c>
      <c r="I103" s="317" t="s">
        <v>63</v>
      </c>
      <c r="J103" s="317" t="s">
        <v>4233</v>
      </c>
      <c r="K103" s="316"/>
    </row>
    <row r="104" spans="2:11" s="1" customFormat="1" ht="17.25" customHeight="1">
      <c r="B104" s="315"/>
      <c r="C104" s="319" t="s">
        <v>4234</v>
      </c>
      <c r="D104" s="319"/>
      <c r="E104" s="319"/>
      <c r="F104" s="320" t="s">
        <v>4235</v>
      </c>
      <c r="G104" s="321"/>
      <c r="H104" s="319"/>
      <c r="I104" s="319"/>
      <c r="J104" s="319" t="s">
        <v>4236</v>
      </c>
      <c r="K104" s="316"/>
    </row>
    <row r="105" spans="2:11" s="1" customFormat="1" ht="5.25" customHeight="1">
      <c r="B105" s="315"/>
      <c r="C105" s="317"/>
      <c r="D105" s="317"/>
      <c r="E105" s="317"/>
      <c r="F105" s="317"/>
      <c r="G105" s="335"/>
      <c r="H105" s="317"/>
      <c r="I105" s="317"/>
      <c r="J105" s="317"/>
      <c r="K105" s="316"/>
    </row>
    <row r="106" spans="2:11" s="1" customFormat="1" ht="15" customHeight="1">
      <c r="B106" s="315"/>
      <c r="C106" s="304" t="s">
        <v>59</v>
      </c>
      <c r="D106" s="324"/>
      <c r="E106" s="324"/>
      <c r="F106" s="325" t="s">
        <v>4237</v>
      </c>
      <c r="G106" s="304"/>
      <c r="H106" s="304" t="s">
        <v>4277</v>
      </c>
      <c r="I106" s="304" t="s">
        <v>4239</v>
      </c>
      <c r="J106" s="304">
        <v>20</v>
      </c>
      <c r="K106" s="316"/>
    </row>
    <row r="107" spans="2:11" s="1" customFormat="1" ht="15" customHeight="1">
      <c r="B107" s="315"/>
      <c r="C107" s="304" t="s">
        <v>4240</v>
      </c>
      <c r="D107" s="304"/>
      <c r="E107" s="304"/>
      <c r="F107" s="325" t="s">
        <v>4237</v>
      </c>
      <c r="G107" s="304"/>
      <c r="H107" s="304" t="s">
        <v>4277</v>
      </c>
      <c r="I107" s="304" t="s">
        <v>4239</v>
      </c>
      <c r="J107" s="304">
        <v>120</v>
      </c>
      <c r="K107" s="316"/>
    </row>
    <row r="108" spans="2:11" s="1" customFormat="1" ht="15" customHeight="1">
      <c r="B108" s="327"/>
      <c r="C108" s="304" t="s">
        <v>4242</v>
      </c>
      <c r="D108" s="304"/>
      <c r="E108" s="304"/>
      <c r="F108" s="325" t="s">
        <v>4243</v>
      </c>
      <c r="G108" s="304"/>
      <c r="H108" s="304" t="s">
        <v>4277</v>
      </c>
      <c r="I108" s="304" t="s">
        <v>4239</v>
      </c>
      <c r="J108" s="304">
        <v>50</v>
      </c>
      <c r="K108" s="316"/>
    </row>
    <row r="109" spans="2:11" s="1" customFormat="1" ht="15" customHeight="1">
      <c r="B109" s="327"/>
      <c r="C109" s="304" t="s">
        <v>4245</v>
      </c>
      <c r="D109" s="304"/>
      <c r="E109" s="304"/>
      <c r="F109" s="325" t="s">
        <v>4237</v>
      </c>
      <c r="G109" s="304"/>
      <c r="H109" s="304" t="s">
        <v>4277</v>
      </c>
      <c r="I109" s="304" t="s">
        <v>4247</v>
      </c>
      <c r="J109" s="304"/>
      <c r="K109" s="316"/>
    </row>
    <row r="110" spans="2:11" s="1" customFormat="1" ht="15" customHeight="1">
      <c r="B110" s="327"/>
      <c r="C110" s="304" t="s">
        <v>4256</v>
      </c>
      <c r="D110" s="304"/>
      <c r="E110" s="304"/>
      <c r="F110" s="325" t="s">
        <v>4243</v>
      </c>
      <c r="G110" s="304"/>
      <c r="H110" s="304" t="s">
        <v>4277</v>
      </c>
      <c r="I110" s="304" t="s">
        <v>4239</v>
      </c>
      <c r="J110" s="304">
        <v>50</v>
      </c>
      <c r="K110" s="316"/>
    </row>
    <row r="111" spans="2:11" s="1" customFormat="1" ht="15" customHeight="1">
      <c r="B111" s="327"/>
      <c r="C111" s="304" t="s">
        <v>4264</v>
      </c>
      <c r="D111" s="304"/>
      <c r="E111" s="304"/>
      <c r="F111" s="325" t="s">
        <v>4243</v>
      </c>
      <c r="G111" s="304"/>
      <c r="H111" s="304" t="s">
        <v>4277</v>
      </c>
      <c r="I111" s="304" t="s">
        <v>4239</v>
      </c>
      <c r="J111" s="304">
        <v>50</v>
      </c>
      <c r="K111" s="316"/>
    </row>
    <row r="112" spans="2:11" s="1" customFormat="1" ht="15" customHeight="1">
      <c r="B112" s="327"/>
      <c r="C112" s="304" t="s">
        <v>4262</v>
      </c>
      <c r="D112" s="304"/>
      <c r="E112" s="304"/>
      <c r="F112" s="325" t="s">
        <v>4243</v>
      </c>
      <c r="G112" s="304"/>
      <c r="H112" s="304" t="s">
        <v>4277</v>
      </c>
      <c r="I112" s="304" t="s">
        <v>4239</v>
      </c>
      <c r="J112" s="304">
        <v>50</v>
      </c>
      <c r="K112" s="316"/>
    </row>
    <row r="113" spans="2:11" s="1" customFormat="1" ht="15" customHeight="1">
      <c r="B113" s="327"/>
      <c r="C113" s="304" t="s">
        <v>59</v>
      </c>
      <c r="D113" s="304"/>
      <c r="E113" s="304"/>
      <c r="F113" s="325" t="s">
        <v>4237</v>
      </c>
      <c r="G113" s="304"/>
      <c r="H113" s="304" t="s">
        <v>4278</v>
      </c>
      <c r="I113" s="304" t="s">
        <v>4239</v>
      </c>
      <c r="J113" s="304">
        <v>20</v>
      </c>
      <c r="K113" s="316"/>
    </row>
    <row r="114" spans="2:11" s="1" customFormat="1" ht="15" customHeight="1">
      <c r="B114" s="327"/>
      <c r="C114" s="304" t="s">
        <v>4279</v>
      </c>
      <c r="D114" s="304"/>
      <c r="E114" s="304"/>
      <c r="F114" s="325" t="s">
        <v>4237</v>
      </c>
      <c r="G114" s="304"/>
      <c r="H114" s="304" t="s">
        <v>4280</v>
      </c>
      <c r="I114" s="304" t="s">
        <v>4239</v>
      </c>
      <c r="J114" s="304">
        <v>120</v>
      </c>
      <c r="K114" s="316"/>
    </row>
    <row r="115" spans="2:11" s="1" customFormat="1" ht="15" customHeight="1">
      <c r="B115" s="327"/>
      <c r="C115" s="304" t="s">
        <v>44</v>
      </c>
      <c r="D115" s="304"/>
      <c r="E115" s="304"/>
      <c r="F115" s="325" t="s">
        <v>4237</v>
      </c>
      <c r="G115" s="304"/>
      <c r="H115" s="304" t="s">
        <v>4281</v>
      </c>
      <c r="I115" s="304" t="s">
        <v>4272</v>
      </c>
      <c r="J115" s="304"/>
      <c r="K115" s="316"/>
    </row>
    <row r="116" spans="2:11" s="1" customFormat="1" ht="15" customHeight="1">
      <c r="B116" s="327"/>
      <c r="C116" s="304" t="s">
        <v>54</v>
      </c>
      <c r="D116" s="304"/>
      <c r="E116" s="304"/>
      <c r="F116" s="325" t="s">
        <v>4237</v>
      </c>
      <c r="G116" s="304"/>
      <c r="H116" s="304" t="s">
        <v>4282</v>
      </c>
      <c r="I116" s="304" t="s">
        <v>4272</v>
      </c>
      <c r="J116" s="304"/>
      <c r="K116" s="316"/>
    </row>
    <row r="117" spans="2:11" s="1" customFormat="1" ht="15" customHeight="1">
      <c r="B117" s="327"/>
      <c r="C117" s="304" t="s">
        <v>63</v>
      </c>
      <c r="D117" s="304"/>
      <c r="E117" s="304"/>
      <c r="F117" s="325" t="s">
        <v>4237</v>
      </c>
      <c r="G117" s="304"/>
      <c r="H117" s="304" t="s">
        <v>4283</v>
      </c>
      <c r="I117" s="304" t="s">
        <v>4284</v>
      </c>
      <c r="J117" s="304"/>
      <c r="K117" s="316"/>
    </row>
    <row r="118" spans="2:11" s="1" customFormat="1" ht="15" customHeight="1">
      <c r="B118" s="330"/>
      <c r="C118" s="336"/>
      <c r="D118" s="336"/>
      <c r="E118" s="336"/>
      <c r="F118" s="336"/>
      <c r="G118" s="336"/>
      <c r="H118" s="336"/>
      <c r="I118" s="336"/>
      <c r="J118" s="336"/>
      <c r="K118" s="332"/>
    </row>
    <row r="119" spans="2:11" s="1" customFormat="1" ht="18.75" customHeight="1">
      <c r="B119" s="337"/>
      <c r="C119" s="338"/>
      <c r="D119" s="338"/>
      <c r="E119" s="338"/>
      <c r="F119" s="339"/>
      <c r="G119" s="338"/>
      <c r="H119" s="338"/>
      <c r="I119" s="338"/>
      <c r="J119" s="338"/>
      <c r="K119" s="337"/>
    </row>
    <row r="120" spans="2:11" s="1" customFormat="1" ht="18.75" customHeight="1">
      <c r="B120" s="311"/>
      <c r="C120" s="311"/>
      <c r="D120" s="311"/>
      <c r="E120" s="311"/>
      <c r="F120" s="311"/>
      <c r="G120" s="311"/>
      <c r="H120" s="311"/>
      <c r="I120" s="311"/>
      <c r="J120" s="311"/>
      <c r="K120" s="311"/>
    </row>
    <row r="121" spans="2:11" s="1" customFormat="1" ht="7.5" customHeight="1">
      <c r="B121" s="340"/>
      <c r="C121" s="341"/>
      <c r="D121" s="341"/>
      <c r="E121" s="341"/>
      <c r="F121" s="341"/>
      <c r="G121" s="341"/>
      <c r="H121" s="341"/>
      <c r="I121" s="341"/>
      <c r="J121" s="341"/>
      <c r="K121" s="342"/>
    </row>
    <row r="122" spans="2:11" s="1" customFormat="1" ht="45" customHeight="1">
      <c r="B122" s="343"/>
      <c r="C122" s="436" t="s">
        <v>4285</v>
      </c>
      <c r="D122" s="436"/>
      <c r="E122" s="436"/>
      <c r="F122" s="436"/>
      <c r="G122" s="436"/>
      <c r="H122" s="436"/>
      <c r="I122" s="436"/>
      <c r="J122" s="436"/>
      <c r="K122" s="344"/>
    </row>
    <row r="123" spans="2:11" s="1" customFormat="1" ht="17.25" customHeight="1">
      <c r="B123" s="345"/>
      <c r="C123" s="317" t="s">
        <v>4231</v>
      </c>
      <c r="D123" s="317"/>
      <c r="E123" s="317"/>
      <c r="F123" s="317" t="s">
        <v>4232</v>
      </c>
      <c r="G123" s="318"/>
      <c r="H123" s="317" t="s">
        <v>60</v>
      </c>
      <c r="I123" s="317" t="s">
        <v>63</v>
      </c>
      <c r="J123" s="317" t="s">
        <v>4233</v>
      </c>
      <c r="K123" s="346"/>
    </row>
    <row r="124" spans="2:11" s="1" customFormat="1" ht="17.25" customHeight="1">
      <c r="B124" s="345"/>
      <c r="C124" s="319" t="s">
        <v>4234</v>
      </c>
      <c r="D124" s="319"/>
      <c r="E124" s="319"/>
      <c r="F124" s="320" t="s">
        <v>4235</v>
      </c>
      <c r="G124" s="321"/>
      <c r="H124" s="319"/>
      <c r="I124" s="319"/>
      <c r="J124" s="319" t="s">
        <v>4236</v>
      </c>
      <c r="K124" s="346"/>
    </row>
    <row r="125" spans="2:11" s="1" customFormat="1" ht="5.25" customHeight="1">
      <c r="B125" s="347"/>
      <c r="C125" s="322"/>
      <c r="D125" s="322"/>
      <c r="E125" s="322"/>
      <c r="F125" s="322"/>
      <c r="G125" s="348"/>
      <c r="H125" s="322"/>
      <c r="I125" s="322"/>
      <c r="J125" s="322"/>
      <c r="K125" s="349"/>
    </row>
    <row r="126" spans="2:11" s="1" customFormat="1" ht="15" customHeight="1">
      <c r="B126" s="347"/>
      <c r="C126" s="304" t="s">
        <v>4240</v>
      </c>
      <c r="D126" s="324"/>
      <c r="E126" s="324"/>
      <c r="F126" s="325" t="s">
        <v>4237</v>
      </c>
      <c r="G126" s="304"/>
      <c r="H126" s="304" t="s">
        <v>4277</v>
      </c>
      <c r="I126" s="304" t="s">
        <v>4239</v>
      </c>
      <c r="J126" s="304">
        <v>120</v>
      </c>
      <c r="K126" s="350"/>
    </row>
    <row r="127" spans="2:11" s="1" customFormat="1" ht="15" customHeight="1">
      <c r="B127" s="347"/>
      <c r="C127" s="304" t="s">
        <v>4286</v>
      </c>
      <c r="D127" s="304"/>
      <c r="E127" s="304"/>
      <c r="F127" s="325" t="s">
        <v>4237</v>
      </c>
      <c r="G127" s="304"/>
      <c r="H127" s="304" t="s">
        <v>4287</v>
      </c>
      <c r="I127" s="304" t="s">
        <v>4239</v>
      </c>
      <c r="J127" s="304" t="s">
        <v>4288</v>
      </c>
      <c r="K127" s="350"/>
    </row>
    <row r="128" spans="2:11" s="1" customFormat="1" ht="15" customHeight="1">
      <c r="B128" s="347"/>
      <c r="C128" s="304" t="s">
        <v>102</v>
      </c>
      <c r="D128" s="304"/>
      <c r="E128" s="304"/>
      <c r="F128" s="325" t="s">
        <v>4237</v>
      </c>
      <c r="G128" s="304"/>
      <c r="H128" s="304" t="s">
        <v>4289</v>
      </c>
      <c r="I128" s="304" t="s">
        <v>4239</v>
      </c>
      <c r="J128" s="304" t="s">
        <v>4288</v>
      </c>
      <c r="K128" s="350"/>
    </row>
    <row r="129" spans="2:11" s="1" customFormat="1" ht="15" customHeight="1">
      <c r="B129" s="347"/>
      <c r="C129" s="304" t="s">
        <v>4248</v>
      </c>
      <c r="D129" s="304"/>
      <c r="E129" s="304"/>
      <c r="F129" s="325" t="s">
        <v>4243</v>
      </c>
      <c r="G129" s="304"/>
      <c r="H129" s="304" t="s">
        <v>4249</v>
      </c>
      <c r="I129" s="304" t="s">
        <v>4239</v>
      </c>
      <c r="J129" s="304">
        <v>15</v>
      </c>
      <c r="K129" s="350"/>
    </row>
    <row r="130" spans="2:11" s="1" customFormat="1" ht="15" customHeight="1">
      <c r="B130" s="347"/>
      <c r="C130" s="328" t="s">
        <v>4250</v>
      </c>
      <c r="D130" s="328"/>
      <c r="E130" s="328"/>
      <c r="F130" s="329" t="s">
        <v>4243</v>
      </c>
      <c r="G130" s="328"/>
      <c r="H130" s="328" t="s">
        <v>4251</v>
      </c>
      <c r="I130" s="328" t="s">
        <v>4239</v>
      </c>
      <c r="J130" s="328">
        <v>15</v>
      </c>
      <c r="K130" s="350"/>
    </row>
    <row r="131" spans="2:11" s="1" customFormat="1" ht="15" customHeight="1">
      <c r="B131" s="347"/>
      <c r="C131" s="328" t="s">
        <v>4252</v>
      </c>
      <c r="D131" s="328"/>
      <c r="E131" s="328"/>
      <c r="F131" s="329" t="s">
        <v>4243</v>
      </c>
      <c r="G131" s="328"/>
      <c r="H131" s="328" t="s">
        <v>4253</v>
      </c>
      <c r="I131" s="328" t="s">
        <v>4239</v>
      </c>
      <c r="J131" s="328">
        <v>20</v>
      </c>
      <c r="K131" s="350"/>
    </row>
    <row r="132" spans="2:11" s="1" customFormat="1" ht="15" customHeight="1">
      <c r="B132" s="347"/>
      <c r="C132" s="328" t="s">
        <v>4254</v>
      </c>
      <c r="D132" s="328"/>
      <c r="E132" s="328"/>
      <c r="F132" s="329" t="s">
        <v>4243</v>
      </c>
      <c r="G132" s="328"/>
      <c r="H132" s="328" t="s">
        <v>4255</v>
      </c>
      <c r="I132" s="328" t="s">
        <v>4239</v>
      </c>
      <c r="J132" s="328">
        <v>20</v>
      </c>
      <c r="K132" s="350"/>
    </row>
    <row r="133" spans="2:11" s="1" customFormat="1" ht="15" customHeight="1">
      <c r="B133" s="347"/>
      <c r="C133" s="304" t="s">
        <v>4242</v>
      </c>
      <c r="D133" s="304"/>
      <c r="E133" s="304"/>
      <c r="F133" s="325" t="s">
        <v>4243</v>
      </c>
      <c r="G133" s="304"/>
      <c r="H133" s="304" t="s">
        <v>4277</v>
      </c>
      <c r="I133" s="304" t="s">
        <v>4239</v>
      </c>
      <c r="J133" s="304">
        <v>50</v>
      </c>
      <c r="K133" s="350"/>
    </row>
    <row r="134" spans="2:11" s="1" customFormat="1" ht="15" customHeight="1">
      <c r="B134" s="347"/>
      <c r="C134" s="304" t="s">
        <v>4256</v>
      </c>
      <c r="D134" s="304"/>
      <c r="E134" s="304"/>
      <c r="F134" s="325" t="s">
        <v>4243</v>
      </c>
      <c r="G134" s="304"/>
      <c r="H134" s="304" t="s">
        <v>4277</v>
      </c>
      <c r="I134" s="304" t="s">
        <v>4239</v>
      </c>
      <c r="J134" s="304">
        <v>50</v>
      </c>
      <c r="K134" s="350"/>
    </row>
    <row r="135" spans="2:11" s="1" customFormat="1" ht="15" customHeight="1">
      <c r="B135" s="347"/>
      <c r="C135" s="304" t="s">
        <v>4262</v>
      </c>
      <c r="D135" s="304"/>
      <c r="E135" s="304"/>
      <c r="F135" s="325" t="s">
        <v>4243</v>
      </c>
      <c r="G135" s="304"/>
      <c r="H135" s="304" t="s">
        <v>4277</v>
      </c>
      <c r="I135" s="304" t="s">
        <v>4239</v>
      </c>
      <c r="J135" s="304">
        <v>50</v>
      </c>
      <c r="K135" s="350"/>
    </row>
    <row r="136" spans="2:11" s="1" customFormat="1" ht="15" customHeight="1">
      <c r="B136" s="347"/>
      <c r="C136" s="304" t="s">
        <v>4264</v>
      </c>
      <c r="D136" s="304"/>
      <c r="E136" s="304"/>
      <c r="F136" s="325" t="s">
        <v>4243</v>
      </c>
      <c r="G136" s="304"/>
      <c r="H136" s="304" t="s">
        <v>4277</v>
      </c>
      <c r="I136" s="304" t="s">
        <v>4239</v>
      </c>
      <c r="J136" s="304">
        <v>50</v>
      </c>
      <c r="K136" s="350"/>
    </row>
    <row r="137" spans="2:11" s="1" customFormat="1" ht="15" customHeight="1">
      <c r="B137" s="347"/>
      <c r="C137" s="304" t="s">
        <v>4265</v>
      </c>
      <c r="D137" s="304"/>
      <c r="E137" s="304"/>
      <c r="F137" s="325" t="s">
        <v>4243</v>
      </c>
      <c r="G137" s="304"/>
      <c r="H137" s="304" t="s">
        <v>4290</v>
      </c>
      <c r="I137" s="304" t="s">
        <v>4239</v>
      </c>
      <c r="J137" s="304">
        <v>255</v>
      </c>
      <c r="K137" s="350"/>
    </row>
    <row r="138" spans="2:11" s="1" customFormat="1" ht="15" customHeight="1">
      <c r="B138" s="347"/>
      <c r="C138" s="304" t="s">
        <v>4267</v>
      </c>
      <c r="D138" s="304"/>
      <c r="E138" s="304"/>
      <c r="F138" s="325" t="s">
        <v>4237</v>
      </c>
      <c r="G138" s="304"/>
      <c r="H138" s="304" t="s">
        <v>4291</v>
      </c>
      <c r="I138" s="304" t="s">
        <v>4269</v>
      </c>
      <c r="J138" s="304"/>
      <c r="K138" s="350"/>
    </row>
    <row r="139" spans="2:11" s="1" customFormat="1" ht="15" customHeight="1">
      <c r="B139" s="347"/>
      <c r="C139" s="304" t="s">
        <v>4270</v>
      </c>
      <c r="D139" s="304"/>
      <c r="E139" s="304"/>
      <c r="F139" s="325" t="s">
        <v>4237</v>
      </c>
      <c r="G139" s="304"/>
      <c r="H139" s="304" t="s">
        <v>4292</v>
      </c>
      <c r="I139" s="304" t="s">
        <v>4272</v>
      </c>
      <c r="J139" s="304"/>
      <c r="K139" s="350"/>
    </row>
    <row r="140" spans="2:11" s="1" customFormat="1" ht="15" customHeight="1">
      <c r="B140" s="347"/>
      <c r="C140" s="304" t="s">
        <v>4273</v>
      </c>
      <c r="D140" s="304"/>
      <c r="E140" s="304"/>
      <c r="F140" s="325" t="s">
        <v>4237</v>
      </c>
      <c r="G140" s="304"/>
      <c r="H140" s="304" t="s">
        <v>4273</v>
      </c>
      <c r="I140" s="304" t="s">
        <v>4272</v>
      </c>
      <c r="J140" s="304"/>
      <c r="K140" s="350"/>
    </row>
    <row r="141" spans="2:11" s="1" customFormat="1" ht="15" customHeight="1">
      <c r="B141" s="347"/>
      <c r="C141" s="304" t="s">
        <v>44</v>
      </c>
      <c r="D141" s="304"/>
      <c r="E141" s="304"/>
      <c r="F141" s="325" t="s">
        <v>4237</v>
      </c>
      <c r="G141" s="304"/>
      <c r="H141" s="304" t="s">
        <v>4293</v>
      </c>
      <c r="I141" s="304" t="s">
        <v>4272</v>
      </c>
      <c r="J141" s="304"/>
      <c r="K141" s="350"/>
    </row>
    <row r="142" spans="2:11" s="1" customFormat="1" ht="15" customHeight="1">
      <c r="B142" s="347"/>
      <c r="C142" s="304" t="s">
        <v>4294</v>
      </c>
      <c r="D142" s="304"/>
      <c r="E142" s="304"/>
      <c r="F142" s="325" t="s">
        <v>4237</v>
      </c>
      <c r="G142" s="304"/>
      <c r="H142" s="304" t="s">
        <v>4295</v>
      </c>
      <c r="I142" s="304" t="s">
        <v>4272</v>
      </c>
      <c r="J142" s="304"/>
      <c r="K142" s="350"/>
    </row>
    <row r="143" spans="2:11" s="1" customFormat="1" ht="15" customHeight="1">
      <c r="B143" s="351"/>
      <c r="C143" s="352"/>
      <c r="D143" s="352"/>
      <c r="E143" s="352"/>
      <c r="F143" s="352"/>
      <c r="G143" s="352"/>
      <c r="H143" s="352"/>
      <c r="I143" s="352"/>
      <c r="J143" s="352"/>
      <c r="K143" s="353"/>
    </row>
    <row r="144" spans="2:11" s="1" customFormat="1" ht="18.75" customHeight="1">
      <c r="B144" s="338"/>
      <c r="C144" s="338"/>
      <c r="D144" s="338"/>
      <c r="E144" s="338"/>
      <c r="F144" s="339"/>
      <c r="G144" s="338"/>
      <c r="H144" s="338"/>
      <c r="I144" s="338"/>
      <c r="J144" s="338"/>
      <c r="K144" s="338"/>
    </row>
    <row r="145" spans="2:11" s="1" customFormat="1" ht="18.75" customHeight="1">
      <c r="B145" s="311"/>
      <c r="C145" s="311"/>
      <c r="D145" s="311"/>
      <c r="E145" s="311"/>
      <c r="F145" s="311"/>
      <c r="G145" s="311"/>
      <c r="H145" s="311"/>
      <c r="I145" s="311"/>
      <c r="J145" s="311"/>
      <c r="K145" s="311"/>
    </row>
    <row r="146" spans="2:11" s="1" customFormat="1" ht="7.5" customHeight="1">
      <c r="B146" s="312"/>
      <c r="C146" s="313"/>
      <c r="D146" s="313"/>
      <c r="E146" s="313"/>
      <c r="F146" s="313"/>
      <c r="G146" s="313"/>
      <c r="H146" s="313"/>
      <c r="I146" s="313"/>
      <c r="J146" s="313"/>
      <c r="K146" s="314"/>
    </row>
    <row r="147" spans="2:11" s="1" customFormat="1" ht="45" customHeight="1">
      <c r="B147" s="315"/>
      <c r="C147" s="438" t="s">
        <v>4296</v>
      </c>
      <c r="D147" s="438"/>
      <c r="E147" s="438"/>
      <c r="F147" s="438"/>
      <c r="G147" s="438"/>
      <c r="H147" s="438"/>
      <c r="I147" s="438"/>
      <c r="J147" s="438"/>
      <c r="K147" s="316"/>
    </row>
    <row r="148" spans="2:11" s="1" customFormat="1" ht="17.25" customHeight="1">
      <c r="B148" s="315"/>
      <c r="C148" s="317" t="s">
        <v>4231</v>
      </c>
      <c r="D148" s="317"/>
      <c r="E148" s="317"/>
      <c r="F148" s="317" t="s">
        <v>4232</v>
      </c>
      <c r="G148" s="318"/>
      <c r="H148" s="317" t="s">
        <v>60</v>
      </c>
      <c r="I148" s="317" t="s">
        <v>63</v>
      </c>
      <c r="J148" s="317" t="s">
        <v>4233</v>
      </c>
      <c r="K148" s="316"/>
    </row>
    <row r="149" spans="2:11" s="1" customFormat="1" ht="17.25" customHeight="1">
      <c r="B149" s="315"/>
      <c r="C149" s="319" t="s">
        <v>4234</v>
      </c>
      <c r="D149" s="319"/>
      <c r="E149" s="319"/>
      <c r="F149" s="320" t="s">
        <v>4235</v>
      </c>
      <c r="G149" s="321"/>
      <c r="H149" s="319"/>
      <c r="I149" s="319"/>
      <c r="J149" s="319" t="s">
        <v>4236</v>
      </c>
      <c r="K149" s="316"/>
    </row>
    <row r="150" spans="2:11" s="1" customFormat="1" ht="5.25" customHeight="1">
      <c r="B150" s="327"/>
      <c r="C150" s="322"/>
      <c r="D150" s="322"/>
      <c r="E150" s="322"/>
      <c r="F150" s="322"/>
      <c r="G150" s="323"/>
      <c r="H150" s="322"/>
      <c r="I150" s="322"/>
      <c r="J150" s="322"/>
      <c r="K150" s="350"/>
    </row>
    <row r="151" spans="2:11" s="1" customFormat="1" ht="15" customHeight="1">
      <c r="B151" s="327"/>
      <c r="C151" s="354" t="s">
        <v>4240</v>
      </c>
      <c r="D151" s="304"/>
      <c r="E151" s="304"/>
      <c r="F151" s="355" t="s">
        <v>4237</v>
      </c>
      <c r="G151" s="304"/>
      <c r="H151" s="354" t="s">
        <v>4277</v>
      </c>
      <c r="I151" s="354" t="s">
        <v>4239</v>
      </c>
      <c r="J151" s="354">
        <v>120</v>
      </c>
      <c r="K151" s="350"/>
    </row>
    <row r="152" spans="2:11" s="1" customFormat="1" ht="15" customHeight="1">
      <c r="B152" s="327"/>
      <c r="C152" s="354" t="s">
        <v>4286</v>
      </c>
      <c r="D152" s="304"/>
      <c r="E152" s="304"/>
      <c r="F152" s="355" t="s">
        <v>4237</v>
      </c>
      <c r="G152" s="304"/>
      <c r="H152" s="354" t="s">
        <v>4297</v>
      </c>
      <c r="I152" s="354" t="s">
        <v>4239</v>
      </c>
      <c r="J152" s="354" t="s">
        <v>4288</v>
      </c>
      <c r="K152" s="350"/>
    </row>
    <row r="153" spans="2:11" s="1" customFormat="1" ht="15" customHeight="1">
      <c r="B153" s="327"/>
      <c r="C153" s="354" t="s">
        <v>102</v>
      </c>
      <c r="D153" s="304"/>
      <c r="E153" s="304"/>
      <c r="F153" s="355" t="s">
        <v>4237</v>
      </c>
      <c r="G153" s="304"/>
      <c r="H153" s="354" t="s">
        <v>4298</v>
      </c>
      <c r="I153" s="354" t="s">
        <v>4239</v>
      </c>
      <c r="J153" s="354" t="s">
        <v>4288</v>
      </c>
      <c r="K153" s="350"/>
    </row>
    <row r="154" spans="2:11" s="1" customFormat="1" ht="15" customHeight="1">
      <c r="B154" s="327"/>
      <c r="C154" s="354" t="s">
        <v>4242</v>
      </c>
      <c r="D154" s="304"/>
      <c r="E154" s="304"/>
      <c r="F154" s="355" t="s">
        <v>4243</v>
      </c>
      <c r="G154" s="304"/>
      <c r="H154" s="354" t="s">
        <v>4277</v>
      </c>
      <c r="I154" s="354" t="s">
        <v>4239</v>
      </c>
      <c r="J154" s="354">
        <v>50</v>
      </c>
      <c r="K154" s="350"/>
    </row>
    <row r="155" spans="2:11" s="1" customFormat="1" ht="15" customHeight="1">
      <c r="B155" s="327"/>
      <c r="C155" s="354" t="s">
        <v>4245</v>
      </c>
      <c r="D155" s="304"/>
      <c r="E155" s="304"/>
      <c r="F155" s="355" t="s">
        <v>4237</v>
      </c>
      <c r="G155" s="304"/>
      <c r="H155" s="354" t="s">
        <v>4277</v>
      </c>
      <c r="I155" s="354" t="s">
        <v>4247</v>
      </c>
      <c r="J155" s="354"/>
      <c r="K155" s="350"/>
    </row>
    <row r="156" spans="2:11" s="1" customFormat="1" ht="15" customHeight="1">
      <c r="B156" s="327"/>
      <c r="C156" s="354" t="s">
        <v>4256</v>
      </c>
      <c r="D156" s="304"/>
      <c r="E156" s="304"/>
      <c r="F156" s="355" t="s">
        <v>4243</v>
      </c>
      <c r="G156" s="304"/>
      <c r="H156" s="354" t="s">
        <v>4277</v>
      </c>
      <c r="I156" s="354" t="s">
        <v>4239</v>
      </c>
      <c r="J156" s="354">
        <v>50</v>
      </c>
      <c r="K156" s="350"/>
    </row>
    <row r="157" spans="2:11" s="1" customFormat="1" ht="15" customHeight="1">
      <c r="B157" s="327"/>
      <c r="C157" s="354" t="s">
        <v>4264</v>
      </c>
      <c r="D157" s="304"/>
      <c r="E157" s="304"/>
      <c r="F157" s="355" t="s">
        <v>4243</v>
      </c>
      <c r="G157" s="304"/>
      <c r="H157" s="354" t="s">
        <v>4277</v>
      </c>
      <c r="I157" s="354" t="s">
        <v>4239</v>
      </c>
      <c r="J157" s="354">
        <v>50</v>
      </c>
      <c r="K157" s="350"/>
    </row>
    <row r="158" spans="2:11" s="1" customFormat="1" ht="15" customHeight="1">
      <c r="B158" s="327"/>
      <c r="C158" s="354" t="s">
        <v>4262</v>
      </c>
      <c r="D158" s="304"/>
      <c r="E158" s="304"/>
      <c r="F158" s="355" t="s">
        <v>4243</v>
      </c>
      <c r="G158" s="304"/>
      <c r="H158" s="354" t="s">
        <v>4277</v>
      </c>
      <c r="I158" s="354" t="s">
        <v>4239</v>
      </c>
      <c r="J158" s="354">
        <v>50</v>
      </c>
      <c r="K158" s="350"/>
    </row>
    <row r="159" spans="2:11" s="1" customFormat="1" ht="15" customHeight="1">
      <c r="B159" s="327"/>
      <c r="C159" s="354" t="s">
        <v>129</v>
      </c>
      <c r="D159" s="304"/>
      <c r="E159" s="304"/>
      <c r="F159" s="355" t="s">
        <v>4237</v>
      </c>
      <c r="G159" s="304"/>
      <c r="H159" s="354" t="s">
        <v>4299</v>
      </c>
      <c r="I159" s="354" t="s">
        <v>4239</v>
      </c>
      <c r="J159" s="354" t="s">
        <v>4300</v>
      </c>
      <c r="K159" s="350"/>
    </row>
    <row r="160" spans="2:11" s="1" customFormat="1" ht="15" customHeight="1">
      <c r="B160" s="327"/>
      <c r="C160" s="354" t="s">
        <v>4301</v>
      </c>
      <c r="D160" s="304"/>
      <c r="E160" s="304"/>
      <c r="F160" s="355" t="s">
        <v>4237</v>
      </c>
      <c r="G160" s="304"/>
      <c r="H160" s="354" t="s">
        <v>4302</v>
      </c>
      <c r="I160" s="354" t="s">
        <v>4272</v>
      </c>
      <c r="J160" s="354"/>
      <c r="K160" s="350"/>
    </row>
    <row r="161" spans="2:11" s="1" customFormat="1" ht="15" customHeight="1">
      <c r="B161" s="356"/>
      <c r="C161" s="336"/>
      <c r="D161" s="336"/>
      <c r="E161" s="336"/>
      <c r="F161" s="336"/>
      <c r="G161" s="336"/>
      <c r="H161" s="336"/>
      <c r="I161" s="336"/>
      <c r="J161" s="336"/>
      <c r="K161" s="357"/>
    </row>
    <row r="162" spans="2:11" s="1" customFormat="1" ht="18.75" customHeight="1">
      <c r="B162" s="338"/>
      <c r="C162" s="348"/>
      <c r="D162" s="348"/>
      <c r="E162" s="348"/>
      <c r="F162" s="358"/>
      <c r="G162" s="348"/>
      <c r="H162" s="348"/>
      <c r="I162" s="348"/>
      <c r="J162" s="348"/>
      <c r="K162" s="338"/>
    </row>
    <row r="163" spans="2:11" s="1" customFormat="1" ht="18.75" customHeight="1">
      <c r="B163" s="311"/>
      <c r="C163" s="311"/>
      <c r="D163" s="311"/>
      <c r="E163" s="311"/>
      <c r="F163" s="311"/>
      <c r="G163" s="311"/>
      <c r="H163" s="311"/>
      <c r="I163" s="311"/>
      <c r="J163" s="311"/>
      <c r="K163" s="311"/>
    </row>
    <row r="164" spans="2:11" s="1" customFormat="1" ht="7.5" customHeight="1">
      <c r="B164" s="293"/>
      <c r="C164" s="294"/>
      <c r="D164" s="294"/>
      <c r="E164" s="294"/>
      <c r="F164" s="294"/>
      <c r="G164" s="294"/>
      <c r="H164" s="294"/>
      <c r="I164" s="294"/>
      <c r="J164" s="294"/>
      <c r="K164" s="295"/>
    </row>
    <row r="165" spans="2:11" s="1" customFormat="1" ht="45" customHeight="1">
      <c r="B165" s="296"/>
      <c r="C165" s="436" t="s">
        <v>4303</v>
      </c>
      <c r="D165" s="436"/>
      <c r="E165" s="436"/>
      <c r="F165" s="436"/>
      <c r="G165" s="436"/>
      <c r="H165" s="436"/>
      <c r="I165" s="436"/>
      <c r="J165" s="436"/>
      <c r="K165" s="297"/>
    </row>
    <row r="166" spans="2:11" s="1" customFormat="1" ht="17.25" customHeight="1">
      <c r="B166" s="296"/>
      <c r="C166" s="317" t="s">
        <v>4231</v>
      </c>
      <c r="D166" s="317"/>
      <c r="E166" s="317"/>
      <c r="F166" s="317" t="s">
        <v>4232</v>
      </c>
      <c r="G166" s="359"/>
      <c r="H166" s="360" t="s">
        <v>60</v>
      </c>
      <c r="I166" s="360" t="s">
        <v>63</v>
      </c>
      <c r="J166" s="317" t="s">
        <v>4233</v>
      </c>
      <c r="K166" s="297"/>
    </row>
    <row r="167" spans="2:11" s="1" customFormat="1" ht="17.25" customHeight="1">
      <c r="B167" s="298"/>
      <c r="C167" s="319" t="s">
        <v>4234</v>
      </c>
      <c r="D167" s="319"/>
      <c r="E167" s="319"/>
      <c r="F167" s="320" t="s">
        <v>4235</v>
      </c>
      <c r="G167" s="361"/>
      <c r="H167" s="362"/>
      <c r="I167" s="362"/>
      <c r="J167" s="319" t="s">
        <v>4236</v>
      </c>
      <c r="K167" s="299"/>
    </row>
    <row r="168" spans="2:11" s="1" customFormat="1" ht="5.25" customHeight="1">
      <c r="B168" s="327"/>
      <c r="C168" s="322"/>
      <c r="D168" s="322"/>
      <c r="E168" s="322"/>
      <c r="F168" s="322"/>
      <c r="G168" s="323"/>
      <c r="H168" s="322"/>
      <c r="I168" s="322"/>
      <c r="J168" s="322"/>
      <c r="K168" s="350"/>
    </row>
    <row r="169" spans="2:11" s="1" customFormat="1" ht="15" customHeight="1">
      <c r="B169" s="327"/>
      <c r="C169" s="304" t="s">
        <v>4240</v>
      </c>
      <c r="D169" s="304"/>
      <c r="E169" s="304"/>
      <c r="F169" s="325" t="s">
        <v>4237</v>
      </c>
      <c r="G169" s="304"/>
      <c r="H169" s="304" t="s">
        <v>4277</v>
      </c>
      <c r="I169" s="304" t="s">
        <v>4239</v>
      </c>
      <c r="J169" s="304">
        <v>120</v>
      </c>
      <c r="K169" s="350"/>
    </row>
    <row r="170" spans="2:11" s="1" customFormat="1" ht="15" customHeight="1">
      <c r="B170" s="327"/>
      <c r="C170" s="304" t="s">
        <v>4286</v>
      </c>
      <c r="D170" s="304"/>
      <c r="E170" s="304"/>
      <c r="F170" s="325" t="s">
        <v>4237</v>
      </c>
      <c r="G170" s="304"/>
      <c r="H170" s="304" t="s">
        <v>4287</v>
      </c>
      <c r="I170" s="304" t="s">
        <v>4239</v>
      </c>
      <c r="J170" s="304" t="s">
        <v>4288</v>
      </c>
      <c r="K170" s="350"/>
    </row>
    <row r="171" spans="2:11" s="1" customFormat="1" ht="15" customHeight="1">
      <c r="B171" s="327"/>
      <c r="C171" s="304" t="s">
        <v>102</v>
      </c>
      <c r="D171" s="304"/>
      <c r="E171" s="304"/>
      <c r="F171" s="325" t="s">
        <v>4237</v>
      </c>
      <c r="G171" s="304"/>
      <c r="H171" s="304" t="s">
        <v>4304</v>
      </c>
      <c r="I171" s="304" t="s">
        <v>4239</v>
      </c>
      <c r="J171" s="304" t="s">
        <v>4288</v>
      </c>
      <c r="K171" s="350"/>
    </row>
    <row r="172" spans="2:11" s="1" customFormat="1" ht="15" customHeight="1">
      <c r="B172" s="327"/>
      <c r="C172" s="304" t="s">
        <v>4242</v>
      </c>
      <c r="D172" s="304"/>
      <c r="E172" s="304"/>
      <c r="F172" s="325" t="s">
        <v>4243</v>
      </c>
      <c r="G172" s="304"/>
      <c r="H172" s="304" t="s">
        <v>4304</v>
      </c>
      <c r="I172" s="304" t="s">
        <v>4239</v>
      </c>
      <c r="J172" s="304">
        <v>50</v>
      </c>
      <c r="K172" s="350"/>
    </row>
    <row r="173" spans="2:11" s="1" customFormat="1" ht="15" customHeight="1">
      <c r="B173" s="327"/>
      <c r="C173" s="304" t="s">
        <v>4245</v>
      </c>
      <c r="D173" s="304"/>
      <c r="E173" s="304"/>
      <c r="F173" s="325" t="s">
        <v>4237</v>
      </c>
      <c r="G173" s="304"/>
      <c r="H173" s="304" t="s">
        <v>4304</v>
      </c>
      <c r="I173" s="304" t="s">
        <v>4247</v>
      </c>
      <c r="J173" s="304"/>
      <c r="K173" s="350"/>
    </row>
    <row r="174" spans="2:11" s="1" customFormat="1" ht="15" customHeight="1">
      <c r="B174" s="327"/>
      <c r="C174" s="304" t="s">
        <v>4256</v>
      </c>
      <c r="D174" s="304"/>
      <c r="E174" s="304"/>
      <c r="F174" s="325" t="s">
        <v>4243</v>
      </c>
      <c r="G174" s="304"/>
      <c r="H174" s="304" t="s">
        <v>4304</v>
      </c>
      <c r="I174" s="304" t="s">
        <v>4239</v>
      </c>
      <c r="J174" s="304">
        <v>50</v>
      </c>
      <c r="K174" s="350"/>
    </row>
    <row r="175" spans="2:11" s="1" customFormat="1" ht="15" customHeight="1">
      <c r="B175" s="327"/>
      <c r="C175" s="304" t="s">
        <v>4264</v>
      </c>
      <c r="D175" s="304"/>
      <c r="E175" s="304"/>
      <c r="F175" s="325" t="s">
        <v>4243</v>
      </c>
      <c r="G175" s="304"/>
      <c r="H175" s="304" t="s">
        <v>4304</v>
      </c>
      <c r="I175" s="304" t="s">
        <v>4239</v>
      </c>
      <c r="J175" s="304">
        <v>50</v>
      </c>
      <c r="K175" s="350"/>
    </row>
    <row r="176" spans="2:11" s="1" customFormat="1" ht="15" customHeight="1">
      <c r="B176" s="327"/>
      <c r="C176" s="304" t="s">
        <v>4262</v>
      </c>
      <c r="D176" s="304"/>
      <c r="E176" s="304"/>
      <c r="F176" s="325" t="s">
        <v>4243</v>
      </c>
      <c r="G176" s="304"/>
      <c r="H176" s="304" t="s">
        <v>4304</v>
      </c>
      <c r="I176" s="304" t="s">
        <v>4239</v>
      </c>
      <c r="J176" s="304">
        <v>50</v>
      </c>
      <c r="K176" s="350"/>
    </row>
    <row r="177" spans="2:11" s="1" customFormat="1" ht="15" customHeight="1">
      <c r="B177" s="327"/>
      <c r="C177" s="304" t="s">
        <v>138</v>
      </c>
      <c r="D177" s="304"/>
      <c r="E177" s="304"/>
      <c r="F177" s="325" t="s">
        <v>4237</v>
      </c>
      <c r="G177" s="304"/>
      <c r="H177" s="304" t="s">
        <v>4305</v>
      </c>
      <c r="I177" s="304" t="s">
        <v>4306</v>
      </c>
      <c r="J177" s="304"/>
      <c r="K177" s="350"/>
    </row>
    <row r="178" spans="2:11" s="1" customFormat="1" ht="15" customHeight="1">
      <c r="B178" s="327"/>
      <c r="C178" s="304" t="s">
        <v>63</v>
      </c>
      <c r="D178" s="304"/>
      <c r="E178" s="304"/>
      <c r="F178" s="325" t="s">
        <v>4237</v>
      </c>
      <c r="G178" s="304"/>
      <c r="H178" s="304" t="s">
        <v>4307</v>
      </c>
      <c r="I178" s="304" t="s">
        <v>4308</v>
      </c>
      <c r="J178" s="304">
        <v>1</v>
      </c>
      <c r="K178" s="350"/>
    </row>
    <row r="179" spans="2:11" s="1" customFormat="1" ht="15" customHeight="1">
      <c r="B179" s="327"/>
      <c r="C179" s="304" t="s">
        <v>59</v>
      </c>
      <c r="D179" s="304"/>
      <c r="E179" s="304"/>
      <c r="F179" s="325" t="s">
        <v>4237</v>
      </c>
      <c r="G179" s="304"/>
      <c r="H179" s="304" t="s">
        <v>4309</v>
      </c>
      <c r="I179" s="304" t="s">
        <v>4239</v>
      </c>
      <c r="J179" s="304">
        <v>20</v>
      </c>
      <c r="K179" s="350"/>
    </row>
    <row r="180" spans="2:11" s="1" customFormat="1" ht="15" customHeight="1">
      <c r="B180" s="327"/>
      <c r="C180" s="304" t="s">
        <v>60</v>
      </c>
      <c r="D180" s="304"/>
      <c r="E180" s="304"/>
      <c r="F180" s="325" t="s">
        <v>4237</v>
      </c>
      <c r="G180" s="304"/>
      <c r="H180" s="304" t="s">
        <v>4310</v>
      </c>
      <c r="I180" s="304" t="s">
        <v>4239</v>
      </c>
      <c r="J180" s="304">
        <v>255</v>
      </c>
      <c r="K180" s="350"/>
    </row>
    <row r="181" spans="2:11" s="1" customFormat="1" ht="15" customHeight="1">
      <c r="B181" s="327"/>
      <c r="C181" s="304" t="s">
        <v>139</v>
      </c>
      <c r="D181" s="304"/>
      <c r="E181" s="304"/>
      <c r="F181" s="325" t="s">
        <v>4237</v>
      </c>
      <c r="G181" s="304"/>
      <c r="H181" s="304" t="s">
        <v>4201</v>
      </c>
      <c r="I181" s="304" t="s">
        <v>4239</v>
      </c>
      <c r="J181" s="304">
        <v>10</v>
      </c>
      <c r="K181" s="350"/>
    </row>
    <row r="182" spans="2:11" s="1" customFormat="1" ht="15" customHeight="1">
      <c r="B182" s="327"/>
      <c r="C182" s="304" t="s">
        <v>140</v>
      </c>
      <c r="D182" s="304"/>
      <c r="E182" s="304"/>
      <c r="F182" s="325" t="s">
        <v>4237</v>
      </c>
      <c r="G182" s="304"/>
      <c r="H182" s="304" t="s">
        <v>4311</v>
      </c>
      <c r="I182" s="304" t="s">
        <v>4272</v>
      </c>
      <c r="J182" s="304"/>
      <c r="K182" s="350"/>
    </row>
    <row r="183" spans="2:11" s="1" customFormat="1" ht="15" customHeight="1">
      <c r="B183" s="327"/>
      <c r="C183" s="304" t="s">
        <v>4312</v>
      </c>
      <c r="D183" s="304"/>
      <c r="E183" s="304"/>
      <c r="F183" s="325" t="s">
        <v>4237</v>
      </c>
      <c r="G183" s="304"/>
      <c r="H183" s="304" t="s">
        <v>4313</v>
      </c>
      <c r="I183" s="304" t="s">
        <v>4272</v>
      </c>
      <c r="J183" s="304"/>
      <c r="K183" s="350"/>
    </row>
    <row r="184" spans="2:11" s="1" customFormat="1" ht="15" customHeight="1">
      <c r="B184" s="327"/>
      <c r="C184" s="304" t="s">
        <v>4301</v>
      </c>
      <c r="D184" s="304"/>
      <c r="E184" s="304"/>
      <c r="F184" s="325" t="s">
        <v>4237</v>
      </c>
      <c r="G184" s="304"/>
      <c r="H184" s="304" t="s">
        <v>4314</v>
      </c>
      <c r="I184" s="304" t="s">
        <v>4272</v>
      </c>
      <c r="J184" s="304"/>
      <c r="K184" s="350"/>
    </row>
    <row r="185" spans="2:11" s="1" customFormat="1" ht="15" customHeight="1">
      <c r="B185" s="327"/>
      <c r="C185" s="304" t="s">
        <v>142</v>
      </c>
      <c r="D185" s="304"/>
      <c r="E185" s="304"/>
      <c r="F185" s="325" t="s">
        <v>4243</v>
      </c>
      <c r="G185" s="304"/>
      <c r="H185" s="304" t="s">
        <v>4315</v>
      </c>
      <c r="I185" s="304" t="s">
        <v>4239</v>
      </c>
      <c r="J185" s="304">
        <v>50</v>
      </c>
      <c r="K185" s="350"/>
    </row>
    <row r="186" spans="2:11" s="1" customFormat="1" ht="15" customHeight="1">
      <c r="B186" s="327"/>
      <c r="C186" s="304" t="s">
        <v>4316</v>
      </c>
      <c r="D186" s="304"/>
      <c r="E186" s="304"/>
      <c r="F186" s="325" t="s">
        <v>4243</v>
      </c>
      <c r="G186" s="304"/>
      <c r="H186" s="304" t="s">
        <v>4317</v>
      </c>
      <c r="I186" s="304" t="s">
        <v>4318</v>
      </c>
      <c r="J186" s="304"/>
      <c r="K186" s="350"/>
    </row>
    <row r="187" spans="2:11" s="1" customFormat="1" ht="15" customHeight="1">
      <c r="B187" s="327"/>
      <c r="C187" s="304" t="s">
        <v>4319</v>
      </c>
      <c r="D187" s="304"/>
      <c r="E187" s="304"/>
      <c r="F187" s="325" t="s">
        <v>4243</v>
      </c>
      <c r="G187" s="304"/>
      <c r="H187" s="304" t="s">
        <v>4320</v>
      </c>
      <c r="I187" s="304" t="s">
        <v>4318</v>
      </c>
      <c r="J187" s="304"/>
      <c r="K187" s="350"/>
    </row>
    <row r="188" spans="2:11" s="1" customFormat="1" ht="15" customHeight="1">
      <c r="B188" s="327"/>
      <c r="C188" s="304" t="s">
        <v>4321</v>
      </c>
      <c r="D188" s="304"/>
      <c r="E188" s="304"/>
      <c r="F188" s="325" t="s">
        <v>4243</v>
      </c>
      <c r="G188" s="304"/>
      <c r="H188" s="304" t="s">
        <v>4322</v>
      </c>
      <c r="I188" s="304" t="s">
        <v>4318</v>
      </c>
      <c r="J188" s="304"/>
      <c r="K188" s="350"/>
    </row>
    <row r="189" spans="2:11" s="1" customFormat="1" ht="15" customHeight="1">
      <c r="B189" s="327"/>
      <c r="C189" s="363" t="s">
        <v>4323</v>
      </c>
      <c r="D189" s="304"/>
      <c r="E189" s="304"/>
      <c r="F189" s="325" t="s">
        <v>4243</v>
      </c>
      <c r="G189" s="304"/>
      <c r="H189" s="304" t="s">
        <v>4324</v>
      </c>
      <c r="I189" s="304" t="s">
        <v>4325</v>
      </c>
      <c r="J189" s="364" t="s">
        <v>4326</v>
      </c>
      <c r="K189" s="350"/>
    </row>
    <row r="190" spans="2:11" s="19" customFormat="1" ht="15" customHeight="1">
      <c r="B190" s="365"/>
      <c r="C190" s="366" t="s">
        <v>4327</v>
      </c>
      <c r="D190" s="367"/>
      <c r="E190" s="367"/>
      <c r="F190" s="368" t="s">
        <v>4243</v>
      </c>
      <c r="G190" s="367"/>
      <c r="H190" s="367" t="s">
        <v>4328</v>
      </c>
      <c r="I190" s="367" t="s">
        <v>4325</v>
      </c>
      <c r="J190" s="369" t="s">
        <v>4326</v>
      </c>
      <c r="K190" s="370"/>
    </row>
    <row r="191" spans="2:11" s="1" customFormat="1" ht="15" customHeight="1">
      <c r="B191" s="327"/>
      <c r="C191" s="363" t="s">
        <v>48</v>
      </c>
      <c r="D191" s="304"/>
      <c r="E191" s="304"/>
      <c r="F191" s="325" t="s">
        <v>4237</v>
      </c>
      <c r="G191" s="304"/>
      <c r="H191" s="301" t="s">
        <v>4329</v>
      </c>
      <c r="I191" s="304" t="s">
        <v>4330</v>
      </c>
      <c r="J191" s="304"/>
      <c r="K191" s="350"/>
    </row>
    <row r="192" spans="2:11" s="1" customFormat="1" ht="15" customHeight="1">
      <c r="B192" s="327"/>
      <c r="C192" s="363" t="s">
        <v>4331</v>
      </c>
      <c r="D192" s="304"/>
      <c r="E192" s="304"/>
      <c r="F192" s="325" t="s">
        <v>4237</v>
      </c>
      <c r="G192" s="304"/>
      <c r="H192" s="304" t="s">
        <v>4332</v>
      </c>
      <c r="I192" s="304" t="s">
        <v>4272</v>
      </c>
      <c r="J192" s="304"/>
      <c r="K192" s="350"/>
    </row>
    <row r="193" spans="2:11" s="1" customFormat="1" ht="15" customHeight="1">
      <c r="B193" s="327"/>
      <c r="C193" s="363" t="s">
        <v>4333</v>
      </c>
      <c r="D193" s="304"/>
      <c r="E193" s="304"/>
      <c r="F193" s="325" t="s">
        <v>4237</v>
      </c>
      <c r="G193" s="304"/>
      <c r="H193" s="304" t="s">
        <v>4334</v>
      </c>
      <c r="I193" s="304" t="s">
        <v>4272</v>
      </c>
      <c r="J193" s="304"/>
      <c r="K193" s="350"/>
    </row>
    <row r="194" spans="2:11" s="1" customFormat="1" ht="15" customHeight="1">
      <c r="B194" s="327"/>
      <c r="C194" s="363" t="s">
        <v>4335</v>
      </c>
      <c r="D194" s="304"/>
      <c r="E194" s="304"/>
      <c r="F194" s="325" t="s">
        <v>4243</v>
      </c>
      <c r="G194" s="304"/>
      <c r="H194" s="304" t="s">
        <v>4336</v>
      </c>
      <c r="I194" s="304" t="s">
        <v>4272</v>
      </c>
      <c r="J194" s="304"/>
      <c r="K194" s="350"/>
    </row>
    <row r="195" spans="2:11" s="1" customFormat="1" ht="15" customHeight="1">
      <c r="B195" s="356"/>
      <c r="C195" s="371"/>
      <c r="D195" s="336"/>
      <c r="E195" s="336"/>
      <c r="F195" s="336"/>
      <c r="G195" s="336"/>
      <c r="H195" s="336"/>
      <c r="I195" s="336"/>
      <c r="J195" s="336"/>
      <c r="K195" s="357"/>
    </row>
    <row r="196" spans="2:11" s="1" customFormat="1" ht="18.75" customHeight="1">
      <c r="B196" s="338"/>
      <c r="C196" s="348"/>
      <c r="D196" s="348"/>
      <c r="E196" s="348"/>
      <c r="F196" s="358"/>
      <c r="G196" s="348"/>
      <c r="H196" s="348"/>
      <c r="I196" s="348"/>
      <c r="J196" s="348"/>
      <c r="K196" s="338"/>
    </row>
    <row r="197" spans="2:11" s="1" customFormat="1" ht="18.75" customHeight="1">
      <c r="B197" s="338"/>
      <c r="C197" s="348"/>
      <c r="D197" s="348"/>
      <c r="E197" s="348"/>
      <c r="F197" s="358"/>
      <c r="G197" s="348"/>
      <c r="H197" s="348"/>
      <c r="I197" s="348"/>
      <c r="J197" s="348"/>
      <c r="K197" s="338"/>
    </row>
    <row r="198" spans="2:11" s="1" customFormat="1" ht="18.75" customHeight="1">
      <c r="B198" s="311"/>
      <c r="C198" s="311"/>
      <c r="D198" s="311"/>
      <c r="E198" s="311"/>
      <c r="F198" s="311"/>
      <c r="G198" s="311"/>
      <c r="H198" s="311"/>
      <c r="I198" s="311"/>
      <c r="J198" s="311"/>
      <c r="K198" s="311"/>
    </row>
    <row r="199" spans="2:11" s="1" customFormat="1" ht="13.5">
      <c r="B199" s="293"/>
      <c r="C199" s="294"/>
      <c r="D199" s="294"/>
      <c r="E199" s="294"/>
      <c r="F199" s="294"/>
      <c r="G199" s="294"/>
      <c r="H199" s="294"/>
      <c r="I199" s="294"/>
      <c r="J199" s="294"/>
      <c r="K199" s="295"/>
    </row>
    <row r="200" spans="2:11" s="1" customFormat="1" ht="21">
      <c r="B200" s="296"/>
      <c r="C200" s="436" t="s">
        <v>4337</v>
      </c>
      <c r="D200" s="436"/>
      <c r="E200" s="436"/>
      <c r="F200" s="436"/>
      <c r="G200" s="436"/>
      <c r="H200" s="436"/>
      <c r="I200" s="436"/>
      <c r="J200" s="436"/>
      <c r="K200" s="297"/>
    </row>
    <row r="201" spans="2:11" s="1" customFormat="1" ht="25.5" customHeight="1">
      <c r="B201" s="296"/>
      <c r="C201" s="372" t="s">
        <v>4338</v>
      </c>
      <c r="D201" s="372"/>
      <c r="E201" s="372"/>
      <c r="F201" s="372" t="s">
        <v>4339</v>
      </c>
      <c r="G201" s="373"/>
      <c r="H201" s="439" t="s">
        <v>4340</v>
      </c>
      <c r="I201" s="439"/>
      <c r="J201" s="439"/>
      <c r="K201" s="297"/>
    </row>
    <row r="202" spans="2:11" s="1" customFormat="1" ht="5.25" customHeight="1">
      <c r="B202" s="327"/>
      <c r="C202" s="322"/>
      <c r="D202" s="322"/>
      <c r="E202" s="322"/>
      <c r="F202" s="322"/>
      <c r="G202" s="348"/>
      <c r="H202" s="322"/>
      <c r="I202" s="322"/>
      <c r="J202" s="322"/>
      <c r="K202" s="350"/>
    </row>
    <row r="203" spans="2:11" s="1" customFormat="1" ht="15" customHeight="1">
      <c r="B203" s="327"/>
      <c r="C203" s="304" t="s">
        <v>4330</v>
      </c>
      <c r="D203" s="304"/>
      <c r="E203" s="304"/>
      <c r="F203" s="325" t="s">
        <v>49</v>
      </c>
      <c r="G203" s="304"/>
      <c r="H203" s="440" t="s">
        <v>4341</v>
      </c>
      <c r="I203" s="440"/>
      <c r="J203" s="440"/>
      <c r="K203" s="350"/>
    </row>
    <row r="204" spans="2:11" s="1" customFormat="1" ht="15" customHeight="1">
      <c r="B204" s="327"/>
      <c r="C204" s="304"/>
      <c r="D204" s="304"/>
      <c r="E204" s="304"/>
      <c r="F204" s="325" t="s">
        <v>50</v>
      </c>
      <c r="G204" s="304"/>
      <c r="H204" s="440" t="s">
        <v>4342</v>
      </c>
      <c r="I204" s="440"/>
      <c r="J204" s="440"/>
      <c r="K204" s="350"/>
    </row>
    <row r="205" spans="2:11" s="1" customFormat="1" ht="15" customHeight="1">
      <c r="B205" s="327"/>
      <c r="C205" s="304"/>
      <c r="D205" s="304"/>
      <c r="E205" s="304"/>
      <c r="F205" s="325" t="s">
        <v>53</v>
      </c>
      <c r="G205" s="304"/>
      <c r="H205" s="440" t="s">
        <v>4343</v>
      </c>
      <c r="I205" s="440"/>
      <c r="J205" s="440"/>
      <c r="K205" s="350"/>
    </row>
    <row r="206" spans="2:11" s="1" customFormat="1" ht="15" customHeight="1">
      <c r="B206" s="327"/>
      <c r="C206" s="304"/>
      <c r="D206" s="304"/>
      <c r="E206" s="304"/>
      <c r="F206" s="325" t="s">
        <v>51</v>
      </c>
      <c r="G206" s="304"/>
      <c r="H206" s="440" t="s">
        <v>4344</v>
      </c>
      <c r="I206" s="440"/>
      <c r="J206" s="440"/>
      <c r="K206" s="350"/>
    </row>
    <row r="207" spans="2:11" s="1" customFormat="1" ht="15" customHeight="1">
      <c r="B207" s="327"/>
      <c r="C207" s="304"/>
      <c r="D207" s="304"/>
      <c r="E207" s="304"/>
      <c r="F207" s="325" t="s">
        <v>52</v>
      </c>
      <c r="G207" s="304"/>
      <c r="H207" s="440" t="s">
        <v>4345</v>
      </c>
      <c r="I207" s="440"/>
      <c r="J207" s="440"/>
      <c r="K207" s="350"/>
    </row>
    <row r="208" spans="2:11" s="1" customFormat="1" ht="15" customHeight="1">
      <c r="B208" s="327"/>
      <c r="C208" s="304"/>
      <c r="D208" s="304"/>
      <c r="E208" s="304"/>
      <c r="F208" s="325"/>
      <c r="G208" s="304"/>
      <c r="H208" s="304"/>
      <c r="I208" s="304"/>
      <c r="J208" s="304"/>
      <c r="K208" s="350"/>
    </row>
    <row r="209" spans="2:11" s="1" customFormat="1" ht="15" customHeight="1">
      <c r="B209" s="327"/>
      <c r="C209" s="304" t="s">
        <v>4284</v>
      </c>
      <c r="D209" s="304"/>
      <c r="E209" s="304"/>
      <c r="F209" s="325" t="s">
        <v>91</v>
      </c>
      <c r="G209" s="304"/>
      <c r="H209" s="440" t="s">
        <v>4346</v>
      </c>
      <c r="I209" s="440"/>
      <c r="J209" s="440"/>
      <c r="K209" s="350"/>
    </row>
    <row r="210" spans="2:11" s="1" customFormat="1" ht="15" customHeight="1">
      <c r="B210" s="327"/>
      <c r="C210" s="304"/>
      <c r="D210" s="304"/>
      <c r="E210" s="304"/>
      <c r="F210" s="325" t="s">
        <v>4182</v>
      </c>
      <c r="G210" s="304"/>
      <c r="H210" s="440" t="s">
        <v>4183</v>
      </c>
      <c r="I210" s="440"/>
      <c r="J210" s="440"/>
      <c r="K210" s="350"/>
    </row>
    <row r="211" spans="2:11" s="1" customFormat="1" ht="15" customHeight="1">
      <c r="B211" s="327"/>
      <c r="C211" s="304"/>
      <c r="D211" s="304"/>
      <c r="E211" s="304"/>
      <c r="F211" s="325" t="s">
        <v>98</v>
      </c>
      <c r="G211" s="304"/>
      <c r="H211" s="440" t="s">
        <v>4347</v>
      </c>
      <c r="I211" s="440"/>
      <c r="J211" s="440"/>
      <c r="K211" s="350"/>
    </row>
    <row r="212" spans="2:11" s="1" customFormat="1" ht="15" customHeight="1">
      <c r="B212" s="374"/>
      <c r="C212" s="304"/>
      <c r="D212" s="304"/>
      <c r="E212" s="304"/>
      <c r="F212" s="325" t="s">
        <v>85</v>
      </c>
      <c r="G212" s="363"/>
      <c r="H212" s="441" t="s">
        <v>4184</v>
      </c>
      <c r="I212" s="441"/>
      <c r="J212" s="441"/>
      <c r="K212" s="375"/>
    </row>
    <row r="213" spans="2:11" s="1" customFormat="1" ht="15" customHeight="1">
      <c r="B213" s="374"/>
      <c r="C213" s="304"/>
      <c r="D213" s="304"/>
      <c r="E213" s="304"/>
      <c r="F213" s="325" t="s">
        <v>4185</v>
      </c>
      <c r="G213" s="363"/>
      <c r="H213" s="441" t="s">
        <v>201</v>
      </c>
      <c r="I213" s="441"/>
      <c r="J213" s="441"/>
      <c r="K213" s="375"/>
    </row>
    <row r="214" spans="2:11" s="1" customFormat="1" ht="15" customHeight="1">
      <c r="B214" s="374"/>
      <c r="C214" s="304"/>
      <c r="D214" s="304"/>
      <c r="E214" s="304"/>
      <c r="F214" s="325"/>
      <c r="G214" s="363"/>
      <c r="H214" s="354"/>
      <c r="I214" s="354"/>
      <c r="J214" s="354"/>
      <c r="K214" s="375"/>
    </row>
    <row r="215" spans="2:11" s="1" customFormat="1" ht="15" customHeight="1">
      <c r="B215" s="374"/>
      <c r="C215" s="304" t="s">
        <v>4308</v>
      </c>
      <c r="D215" s="304"/>
      <c r="E215" s="304"/>
      <c r="F215" s="325">
        <v>1</v>
      </c>
      <c r="G215" s="363"/>
      <c r="H215" s="441" t="s">
        <v>4348</v>
      </c>
      <c r="I215" s="441"/>
      <c r="J215" s="441"/>
      <c r="K215" s="375"/>
    </row>
    <row r="216" spans="2:11" s="1" customFormat="1" ht="15" customHeight="1">
      <c r="B216" s="374"/>
      <c r="C216" s="304"/>
      <c r="D216" s="304"/>
      <c r="E216" s="304"/>
      <c r="F216" s="325">
        <v>2</v>
      </c>
      <c r="G216" s="363"/>
      <c r="H216" s="441" t="s">
        <v>4349</v>
      </c>
      <c r="I216" s="441"/>
      <c r="J216" s="441"/>
      <c r="K216" s="375"/>
    </row>
    <row r="217" spans="2:11" s="1" customFormat="1" ht="15" customHeight="1">
      <c r="B217" s="374"/>
      <c r="C217" s="304"/>
      <c r="D217" s="304"/>
      <c r="E217" s="304"/>
      <c r="F217" s="325">
        <v>3</v>
      </c>
      <c r="G217" s="363"/>
      <c r="H217" s="441" t="s">
        <v>4350</v>
      </c>
      <c r="I217" s="441"/>
      <c r="J217" s="441"/>
      <c r="K217" s="375"/>
    </row>
    <row r="218" spans="2:11" s="1" customFormat="1" ht="15" customHeight="1">
      <c r="B218" s="374"/>
      <c r="C218" s="304"/>
      <c r="D218" s="304"/>
      <c r="E218" s="304"/>
      <c r="F218" s="325">
        <v>4</v>
      </c>
      <c r="G218" s="363"/>
      <c r="H218" s="441" t="s">
        <v>4351</v>
      </c>
      <c r="I218" s="441"/>
      <c r="J218" s="441"/>
      <c r="K218" s="375"/>
    </row>
    <row r="219" spans="2:11" s="1" customFormat="1" ht="12.75" customHeight="1">
      <c r="B219" s="376"/>
      <c r="C219" s="377"/>
      <c r="D219" s="377"/>
      <c r="E219" s="377"/>
      <c r="F219" s="377"/>
      <c r="G219" s="377"/>
      <c r="H219" s="377"/>
      <c r="I219" s="377"/>
      <c r="J219" s="377"/>
      <c r="K219" s="378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1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AT2" s="21" t="s">
        <v>87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88</v>
      </c>
    </row>
    <row r="4" spans="1:46" s="1" customFormat="1" ht="24.95" customHeight="1">
      <c r="B4" s="24"/>
      <c r="D4" s="115" t="s">
        <v>125</v>
      </c>
      <c r="L4" s="24"/>
      <c r="M4" s="116" t="s">
        <v>10</v>
      </c>
      <c r="AT4" s="21" t="s">
        <v>4</v>
      </c>
    </row>
    <row r="5" spans="1:46" s="1" customFormat="1" ht="6.95" customHeight="1">
      <c r="B5" s="24"/>
      <c r="L5" s="24"/>
    </row>
    <row r="6" spans="1:46" s="1" customFormat="1" ht="12" customHeight="1">
      <c r="B6" s="24"/>
      <c r="D6" s="117" t="s">
        <v>16</v>
      </c>
      <c r="L6" s="24"/>
    </row>
    <row r="7" spans="1:46" s="1" customFormat="1" ht="16.5" customHeight="1">
      <c r="B7" s="24"/>
      <c r="E7" s="423" t="str">
        <f>'Rekapitulace stavby'!K6</f>
        <v>Přestavba býv. trafostanice na dětskou skupinu</v>
      </c>
      <c r="F7" s="424"/>
      <c r="G7" s="424"/>
      <c r="H7" s="424"/>
      <c r="L7" s="24"/>
    </row>
    <row r="8" spans="1:46" s="2" customFormat="1" ht="12" customHeight="1">
      <c r="A8" s="39"/>
      <c r="B8" s="44"/>
      <c r="C8" s="39"/>
      <c r="D8" s="117" t="s">
        <v>126</v>
      </c>
      <c r="E8" s="39"/>
      <c r="F8" s="39"/>
      <c r="G8" s="39"/>
      <c r="H8" s="39"/>
      <c r="I8" s="39"/>
      <c r="J8" s="39"/>
      <c r="K8" s="39"/>
      <c r="L8" s="118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pans="1:46" s="2" customFormat="1" ht="16.5" customHeight="1">
      <c r="A9" s="39"/>
      <c r="B9" s="44"/>
      <c r="C9" s="39"/>
      <c r="D9" s="39"/>
      <c r="E9" s="425" t="s">
        <v>127</v>
      </c>
      <c r="F9" s="426"/>
      <c r="G9" s="426"/>
      <c r="H9" s="426"/>
      <c r="I9" s="39"/>
      <c r="J9" s="39"/>
      <c r="K9" s="39"/>
      <c r="L9" s="118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pans="1:46" s="2" customFormat="1" ht="11.25">
      <c r="A10" s="39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118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pans="1:46" s="2" customFormat="1" ht="12" customHeight="1">
      <c r="A11" s="39"/>
      <c r="B11" s="44"/>
      <c r="C11" s="39"/>
      <c r="D11" s="117" t="s">
        <v>18</v>
      </c>
      <c r="E11" s="39"/>
      <c r="F11" s="108" t="s">
        <v>32</v>
      </c>
      <c r="G11" s="39"/>
      <c r="H11" s="39"/>
      <c r="I11" s="117" t="s">
        <v>20</v>
      </c>
      <c r="J11" s="108" t="s">
        <v>32</v>
      </c>
      <c r="K11" s="39"/>
      <c r="L11" s="118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pans="1:46" s="2" customFormat="1" ht="12" customHeight="1">
      <c r="A12" s="39"/>
      <c r="B12" s="44"/>
      <c r="C12" s="39"/>
      <c r="D12" s="117" t="s">
        <v>22</v>
      </c>
      <c r="E12" s="39"/>
      <c r="F12" s="108" t="s">
        <v>23</v>
      </c>
      <c r="G12" s="39"/>
      <c r="H12" s="39"/>
      <c r="I12" s="117" t="s">
        <v>24</v>
      </c>
      <c r="J12" s="119" t="str">
        <f>'Rekapitulace stavby'!AN8</f>
        <v>4. 7. 2025</v>
      </c>
      <c r="K12" s="39"/>
      <c r="L12" s="118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pans="1:46" s="2" customFormat="1" ht="10.9" customHeight="1">
      <c r="A13" s="39"/>
      <c r="B13" s="44"/>
      <c r="C13" s="39"/>
      <c r="D13" s="39"/>
      <c r="E13" s="39"/>
      <c r="F13" s="39"/>
      <c r="G13" s="39"/>
      <c r="H13" s="39"/>
      <c r="I13" s="39"/>
      <c r="J13" s="39"/>
      <c r="K13" s="39"/>
      <c r="L13" s="118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pans="1:46" s="2" customFormat="1" ht="12" customHeight="1">
      <c r="A14" s="39"/>
      <c r="B14" s="44"/>
      <c r="C14" s="39"/>
      <c r="D14" s="117" t="s">
        <v>30</v>
      </c>
      <c r="E14" s="39"/>
      <c r="F14" s="39"/>
      <c r="G14" s="39"/>
      <c r="H14" s="39"/>
      <c r="I14" s="117" t="s">
        <v>31</v>
      </c>
      <c r="J14" s="108" t="s">
        <v>32</v>
      </c>
      <c r="K14" s="39"/>
      <c r="L14" s="11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pans="1:46" s="2" customFormat="1" ht="18" customHeight="1">
      <c r="A15" s="39"/>
      <c r="B15" s="44"/>
      <c r="C15" s="39"/>
      <c r="D15" s="39"/>
      <c r="E15" s="108" t="s">
        <v>33</v>
      </c>
      <c r="F15" s="39"/>
      <c r="G15" s="39"/>
      <c r="H15" s="39"/>
      <c r="I15" s="117" t="s">
        <v>34</v>
      </c>
      <c r="J15" s="108" t="s">
        <v>32</v>
      </c>
      <c r="K15" s="39"/>
      <c r="L15" s="118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pans="1:46" s="2" customFormat="1" ht="6.95" customHeight="1">
      <c r="A16" s="39"/>
      <c r="B16" s="44"/>
      <c r="C16" s="39"/>
      <c r="D16" s="39"/>
      <c r="E16" s="39"/>
      <c r="F16" s="39"/>
      <c r="G16" s="39"/>
      <c r="H16" s="39"/>
      <c r="I16" s="39"/>
      <c r="J16" s="39"/>
      <c r="K16" s="39"/>
      <c r="L16" s="118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pans="1:31" s="2" customFormat="1" ht="12" customHeight="1">
      <c r="A17" s="39"/>
      <c r="B17" s="44"/>
      <c r="C17" s="39"/>
      <c r="D17" s="117" t="s">
        <v>35</v>
      </c>
      <c r="E17" s="39"/>
      <c r="F17" s="39"/>
      <c r="G17" s="39"/>
      <c r="H17" s="39"/>
      <c r="I17" s="117" t="s">
        <v>31</v>
      </c>
      <c r="J17" s="34" t="str">
        <f>'Rekapitulace stavby'!AN13</f>
        <v>Vyplň údaj</v>
      </c>
      <c r="K17" s="39"/>
      <c r="L17" s="118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pans="1:31" s="2" customFormat="1" ht="18" customHeight="1">
      <c r="A18" s="39"/>
      <c r="B18" s="44"/>
      <c r="C18" s="39"/>
      <c r="D18" s="39"/>
      <c r="E18" s="427" t="str">
        <f>'Rekapitulace stavby'!E14</f>
        <v>Vyplň údaj</v>
      </c>
      <c r="F18" s="428"/>
      <c r="G18" s="428"/>
      <c r="H18" s="428"/>
      <c r="I18" s="117" t="s">
        <v>34</v>
      </c>
      <c r="J18" s="34" t="str">
        <f>'Rekapitulace stavby'!AN14</f>
        <v>Vyplň údaj</v>
      </c>
      <c r="K18" s="39"/>
      <c r="L18" s="118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pans="1:31" s="2" customFormat="1" ht="6.95" customHeight="1">
      <c r="A19" s="39"/>
      <c r="B19" s="44"/>
      <c r="C19" s="39"/>
      <c r="D19" s="39"/>
      <c r="E19" s="39"/>
      <c r="F19" s="39"/>
      <c r="G19" s="39"/>
      <c r="H19" s="39"/>
      <c r="I19" s="39"/>
      <c r="J19" s="39"/>
      <c r="K19" s="39"/>
      <c r="L19" s="118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pans="1:31" s="2" customFormat="1" ht="12" customHeight="1">
      <c r="A20" s="39"/>
      <c r="B20" s="44"/>
      <c r="C20" s="39"/>
      <c r="D20" s="117" t="s">
        <v>37</v>
      </c>
      <c r="E20" s="39"/>
      <c r="F20" s="39"/>
      <c r="G20" s="39"/>
      <c r="H20" s="39"/>
      <c r="I20" s="117" t="s">
        <v>31</v>
      </c>
      <c r="J20" s="108" t="s">
        <v>32</v>
      </c>
      <c r="K20" s="39"/>
      <c r="L20" s="118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pans="1:31" s="2" customFormat="1" ht="18" customHeight="1">
      <c r="A21" s="39"/>
      <c r="B21" s="44"/>
      <c r="C21" s="39"/>
      <c r="D21" s="39"/>
      <c r="E21" s="108" t="s">
        <v>38</v>
      </c>
      <c r="F21" s="39"/>
      <c r="G21" s="39"/>
      <c r="H21" s="39"/>
      <c r="I21" s="117" t="s">
        <v>34</v>
      </c>
      <c r="J21" s="108" t="s">
        <v>32</v>
      </c>
      <c r="K21" s="39"/>
      <c r="L21" s="118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pans="1:31" s="2" customFormat="1" ht="6.95" customHeight="1">
      <c r="A22" s="39"/>
      <c r="B22" s="44"/>
      <c r="C22" s="39"/>
      <c r="D22" s="39"/>
      <c r="E22" s="39"/>
      <c r="F22" s="39"/>
      <c r="G22" s="39"/>
      <c r="H22" s="39"/>
      <c r="I22" s="39"/>
      <c r="J22" s="39"/>
      <c r="K22" s="39"/>
      <c r="L22" s="118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pans="1:31" s="2" customFormat="1" ht="12" customHeight="1">
      <c r="A23" s="39"/>
      <c r="B23" s="44"/>
      <c r="C23" s="39"/>
      <c r="D23" s="117" t="s">
        <v>40</v>
      </c>
      <c r="E23" s="39"/>
      <c r="F23" s="39"/>
      <c r="G23" s="39"/>
      <c r="H23" s="39"/>
      <c r="I23" s="117" t="s">
        <v>31</v>
      </c>
      <c r="J23" s="108" t="str">
        <f>IF('Rekapitulace stavby'!AN19="","",'Rekapitulace stavby'!AN19)</f>
        <v/>
      </c>
      <c r="K23" s="39"/>
      <c r="L23" s="118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pans="1:31" s="2" customFormat="1" ht="18" customHeight="1">
      <c r="A24" s="39"/>
      <c r="B24" s="44"/>
      <c r="C24" s="39"/>
      <c r="D24" s="39"/>
      <c r="E24" s="108" t="str">
        <f>IF('Rekapitulace stavby'!E20="","",'Rekapitulace stavby'!E20)</f>
        <v xml:space="preserve"> </v>
      </c>
      <c r="F24" s="39"/>
      <c r="G24" s="39"/>
      <c r="H24" s="39"/>
      <c r="I24" s="117" t="s">
        <v>34</v>
      </c>
      <c r="J24" s="108" t="str">
        <f>IF('Rekapitulace stavby'!AN20="","",'Rekapitulace stavby'!AN20)</f>
        <v/>
      </c>
      <c r="K24" s="39"/>
      <c r="L24" s="118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pans="1:31" s="2" customFormat="1" ht="6.95" customHeight="1">
      <c r="A25" s="39"/>
      <c r="B25" s="44"/>
      <c r="C25" s="39"/>
      <c r="D25" s="39"/>
      <c r="E25" s="39"/>
      <c r="F25" s="39"/>
      <c r="G25" s="39"/>
      <c r="H25" s="39"/>
      <c r="I25" s="39"/>
      <c r="J25" s="39"/>
      <c r="K25" s="39"/>
      <c r="L25" s="118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pans="1:31" s="2" customFormat="1" ht="12" customHeight="1">
      <c r="A26" s="39"/>
      <c r="B26" s="44"/>
      <c r="C26" s="39"/>
      <c r="D26" s="117" t="s">
        <v>42</v>
      </c>
      <c r="E26" s="39"/>
      <c r="F26" s="39"/>
      <c r="G26" s="39"/>
      <c r="H26" s="39"/>
      <c r="I26" s="39"/>
      <c r="J26" s="39"/>
      <c r="K26" s="39"/>
      <c r="L26" s="118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pans="1:31" s="8" customFormat="1" ht="47.25" customHeight="1">
      <c r="A27" s="120"/>
      <c r="B27" s="121"/>
      <c r="C27" s="120"/>
      <c r="D27" s="120"/>
      <c r="E27" s="429" t="s">
        <v>43</v>
      </c>
      <c r="F27" s="429"/>
      <c r="G27" s="429"/>
      <c r="H27" s="429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5" customHeight="1">
      <c r="A28" s="39"/>
      <c r="B28" s="44"/>
      <c r="C28" s="39"/>
      <c r="D28" s="39"/>
      <c r="E28" s="39"/>
      <c r="F28" s="39"/>
      <c r="G28" s="39"/>
      <c r="H28" s="39"/>
      <c r="I28" s="39"/>
      <c r="J28" s="39"/>
      <c r="K28" s="39"/>
      <c r="L28" s="118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pans="1:31" s="2" customFormat="1" ht="6.95" customHeight="1">
      <c r="A29" s="39"/>
      <c r="B29" s="44"/>
      <c r="C29" s="39"/>
      <c r="D29" s="123"/>
      <c r="E29" s="123"/>
      <c r="F29" s="123"/>
      <c r="G29" s="123"/>
      <c r="H29" s="123"/>
      <c r="I29" s="123"/>
      <c r="J29" s="123"/>
      <c r="K29" s="123"/>
      <c r="L29" s="118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pans="1:31" s="2" customFormat="1" ht="25.35" customHeight="1">
      <c r="A30" s="39"/>
      <c r="B30" s="44"/>
      <c r="C30" s="39"/>
      <c r="D30" s="124" t="s">
        <v>44</v>
      </c>
      <c r="E30" s="39"/>
      <c r="F30" s="39"/>
      <c r="G30" s="39"/>
      <c r="H30" s="39"/>
      <c r="I30" s="39"/>
      <c r="J30" s="125">
        <f>ROUND(J85, 2)</f>
        <v>0</v>
      </c>
      <c r="K30" s="39"/>
      <c r="L30" s="118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pans="1:31" s="2" customFormat="1" ht="6.95" customHeight="1">
      <c r="A31" s="39"/>
      <c r="B31" s="44"/>
      <c r="C31" s="39"/>
      <c r="D31" s="123"/>
      <c r="E31" s="123"/>
      <c r="F31" s="123"/>
      <c r="G31" s="123"/>
      <c r="H31" s="123"/>
      <c r="I31" s="123"/>
      <c r="J31" s="123"/>
      <c r="K31" s="123"/>
      <c r="L31" s="118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pans="1:31" s="2" customFormat="1" ht="14.45" customHeight="1">
      <c r="A32" s="39"/>
      <c r="B32" s="44"/>
      <c r="C32" s="39"/>
      <c r="D32" s="39"/>
      <c r="E32" s="39"/>
      <c r="F32" s="126" t="s">
        <v>46</v>
      </c>
      <c r="G32" s="39"/>
      <c r="H32" s="39"/>
      <c r="I32" s="126" t="s">
        <v>45</v>
      </c>
      <c r="J32" s="126" t="s">
        <v>47</v>
      </c>
      <c r="K32" s="39"/>
      <c r="L32" s="118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pans="1:31" s="2" customFormat="1" ht="14.45" customHeight="1">
      <c r="A33" s="39"/>
      <c r="B33" s="44"/>
      <c r="C33" s="39"/>
      <c r="D33" s="127" t="s">
        <v>48</v>
      </c>
      <c r="E33" s="117" t="s">
        <v>49</v>
      </c>
      <c r="F33" s="128">
        <f>ROUND((SUM(BE85:BE113)),  2)</f>
        <v>0</v>
      </c>
      <c r="G33" s="39"/>
      <c r="H33" s="39"/>
      <c r="I33" s="129">
        <v>0.21</v>
      </c>
      <c r="J33" s="128">
        <f>ROUND(((SUM(BE85:BE113))*I33),  2)</f>
        <v>0</v>
      </c>
      <c r="K33" s="39"/>
      <c r="L33" s="118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pans="1:31" s="2" customFormat="1" ht="14.45" customHeight="1">
      <c r="A34" s="39"/>
      <c r="B34" s="44"/>
      <c r="C34" s="39"/>
      <c r="D34" s="39"/>
      <c r="E34" s="117" t="s">
        <v>50</v>
      </c>
      <c r="F34" s="128">
        <f>ROUND((SUM(BF85:BF113)),  2)</f>
        <v>0</v>
      </c>
      <c r="G34" s="39"/>
      <c r="H34" s="39"/>
      <c r="I34" s="129">
        <v>0.12</v>
      </c>
      <c r="J34" s="128">
        <f>ROUND(((SUM(BF85:BF113))*I34),  2)</f>
        <v>0</v>
      </c>
      <c r="K34" s="39"/>
      <c r="L34" s="118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pans="1:31" s="2" customFormat="1" ht="14.45" hidden="1" customHeight="1">
      <c r="A35" s="39"/>
      <c r="B35" s="44"/>
      <c r="C35" s="39"/>
      <c r="D35" s="39"/>
      <c r="E35" s="117" t="s">
        <v>51</v>
      </c>
      <c r="F35" s="128">
        <f>ROUND((SUM(BG85:BG113)),  2)</f>
        <v>0</v>
      </c>
      <c r="G35" s="39"/>
      <c r="H35" s="39"/>
      <c r="I35" s="129">
        <v>0.21</v>
      </c>
      <c r="J35" s="128">
        <f>0</f>
        <v>0</v>
      </c>
      <c r="K35" s="39"/>
      <c r="L35" s="118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pans="1:31" s="2" customFormat="1" ht="14.45" hidden="1" customHeight="1">
      <c r="A36" s="39"/>
      <c r="B36" s="44"/>
      <c r="C36" s="39"/>
      <c r="D36" s="39"/>
      <c r="E36" s="117" t="s">
        <v>52</v>
      </c>
      <c r="F36" s="128">
        <f>ROUND((SUM(BH85:BH113)),  2)</f>
        <v>0</v>
      </c>
      <c r="G36" s="39"/>
      <c r="H36" s="39"/>
      <c r="I36" s="129">
        <v>0.12</v>
      </c>
      <c r="J36" s="128">
        <f>0</f>
        <v>0</v>
      </c>
      <c r="K36" s="39"/>
      <c r="L36" s="118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pans="1:31" s="2" customFormat="1" ht="14.45" hidden="1" customHeight="1">
      <c r="A37" s="39"/>
      <c r="B37" s="44"/>
      <c r="C37" s="39"/>
      <c r="D37" s="39"/>
      <c r="E37" s="117" t="s">
        <v>53</v>
      </c>
      <c r="F37" s="128">
        <f>ROUND((SUM(BI85:BI113)),  2)</f>
        <v>0</v>
      </c>
      <c r="G37" s="39"/>
      <c r="H37" s="39"/>
      <c r="I37" s="129">
        <v>0</v>
      </c>
      <c r="J37" s="128">
        <f>0</f>
        <v>0</v>
      </c>
      <c r="K37" s="39"/>
      <c r="L37" s="118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pans="1:31" s="2" customFormat="1" ht="6.95" customHeight="1">
      <c r="A38" s="39"/>
      <c r="B38" s="44"/>
      <c r="C38" s="39"/>
      <c r="D38" s="39"/>
      <c r="E38" s="39"/>
      <c r="F38" s="39"/>
      <c r="G38" s="39"/>
      <c r="H38" s="39"/>
      <c r="I38" s="39"/>
      <c r="J38" s="39"/>
      <c r="K38" s="39"/>
      <c r="L38" s="118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pans="1:31" s="2" customFormat="1" ht="25.35" customHeight="1">
      <c r="A39" s="39"/>
      <c r="B39" s="44"/>
      <c r="C39" s="130"/>
      <c r="D39" s="131" t="s">
        <v>54</v>
      </c>
      <c r="E39" s="132"/>
      <c r="F39" s="132"/>
      <c r="G39" s="133" t="s">
        <v>55</v>
      </c>
      <c r="H39" s="134" t="s">
        <v>56</v>
      </c>
      <c r="I39" s="132"/>
      <c r="J39" s="135">
        <f>SUM(J30:J37)</f>
        <v>0</v>
      </c>
      <c r="K39" s="136"/>
      <c r="L39" s="118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pans="1:31" s="2" customFormat="1" ht="14.45" customHeight="1">
      <c r="A40" s="39"/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118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pans="1:31" s="2" customFormat="1" ht="6.95" customHeight="1">
      <c r="A44" s="39"/>
      <c r="B44" s="139"/>
      <c r="C44" s="140"/>
      <c r="D44" s="140"/>
      <c r="E44" s="140"/>
      <c r="F44" s="140"/>
      <c r="G44" s="140"/>
      <c r="H44" s="140"/>
      <c r="I44" s="140"/>
      <c r="J44" s="140"/>
      <c r="K44" s="140"/>
      <c r="L44" s="118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pans="1:31" s="2" customFormat="1" ht="24.95" customHeight="1">
      <c r="A45" s="39"/>
      <c r="B45" s="40"/>
      <c r="C45" s="27" t="s">
        <v>128</v>
      </c>
      <c r="D45" s="41"/>
      <c r="E45" s="41"/>
      <c r="F45" s="41"/>
      <c r="G45" s="41"/>
      <c r="H45" s="41"/>
      <c r="I45" s="41"/>
      <c r="J45" s="41"/>
      <c r="K45" s="41"/>
      <c r="L45" s="118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pans="1:31" s="2" customFormat="1" ht="6.95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18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pans="1:31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18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pans="1:31" s="2" customFormat="1" ht="16.5" customHeight="1">
      <c r="A48" s="39"/>
      <c r="B48" s="40"/>
      <c r="C48" s="41"/>
      <c r="D48" s="41"/>
      <c r="E48" s="430" t="str">
        <f>E7</f>
        <v>Přestavba býv. trafostanice na dětskou skupinu</v>
      </c>
      <c r="F48" s="431"/>
      <c r="G48" s="431"/>
      <c r="H48" s="431"/>
      <c r="I48" s="41"/>
      <c r="J48" s="41"/>
      <c r="K48" s="41"/>
      <c r="L48" s="118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pans="1:47" s="2" customFormat="1" ht="12" customHeight="1">
      <c r="A49" s="39"/>
      <c r="B49" s="40"/>
      <c r="C49" s="33" t="s">
        <v>126</v>
      </c>
      <c r="D49" s="41"/>
      <c r="E49" s="41"/>
      <c r="F49" s="41"/>
      <c r="G49" s="41"/>
      <c r="H49" s="41"/>
      <c r="I49" s="41"/>
      <c r="J49" s="41"/>
      <c r="K49" s="41"/>
      <c r="L49" s="118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pans="1:47" s="2" customFormat="1" ht="16.5" customHeight="1">
      <c r="A50" s="39"/>
      <c r="B50" s="40"/>
      <c r="C50" s="41"/>
      <c r="D50" s="41"/>
      <c r="E50" s="384" t="str">
        <f>E9</f>
        <v>VRN - Vedlejší rozpočtové náklady</v>
      </c>
      <c r="F50" s="432"/>
      <c r="G50" s="432"/>
      <c r="H50" s="432"/>
      <c r="I50" s="41"/>
      <c r="J50" s="41"/>
      <c r="K50" s="41"/>
      <c r="L50" s="118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pans="1:47" s="2" customFormat="1" ht="6.95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18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pans="1:47" s="2" customFormat="1" ht="12" customHeight="1">
      <c r="A52" s="39"/>
      <c r="B52" s="40"/>
      <c r="C52" s="33" t="s">
        <v>22</v>
      </c>
      <c r="D52" s="41"/>
      <c r="E52" s="41"/>
      <c r="F52" s="31" t="str">
        <f>F12</f>
        <v>Na Habrové, 152 00 Praha 5 - Hlubočepy</v>
      </c>
      <c r="G52" s="41"/>
      <c r="H52" s="41"/>
      <c r="I52" s="33" t="s">
        <v>24</v>
      </c>
      <c r="J52" s="64" t="str">
        <f>IF(J12="","",J12)</f>
        <v>4. 7. 2025</v>
      </c>
      <c r="K52" s="41"/>
      <c r="L52" s="118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pans="1:47" s="2" customFormat="1" ht="6.95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18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pans="1:47" s="2" customFormat="1" ht="25.7" customHeight="1">
      <c r="A54" s="39"/>
      <c r="B54" s="40"/>
      <c r="C54" s="33" t="s">
        <v>30</v>
      </c>
      <c r="D54" s="41"/>
      <c r="E54" s="41"/>
      <c r="F54" s="31" t="str">
        <f>E15</f>
        <v>MČ Praha 5, nám. 14. října, 150 22 Praha 5</v>
      </c>
      <c r="G54" s="41"/>
      <c r="H54" s="41"/>
      <c r="I54" s="33" t="s">
        <v>37</v>
      </c>
      <c r="J54" s="37" t="str">
        <f>E21</f>
        <v>AHK Architekti a VOPS ProArch s.r.o.</v>
      </c>
      <c r="K54" s="41"/>
      <c r="L54" s="118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pans="1:47" s="2" customFormat="1" ht="15.2" customHeight="1">
      <c r="A55" s="39"/>
      <c r="B55" s="40"/>
      <c r="C55" s="33" t="s">
        <v>35</v>
      </c>
      <c r="D55" s="41"/>
      <c r="E55" s="41"/>
      <c r="F55" s="31" t="str">
        <f>IF(E18="","",E18)</f>
        <v>Vyplň údaj</v>
      </c>
      <c r="G55" s="41"/>
      <c r="H55" s="41"/>
      <c r="I55" s="33" t="s">
        <v>40</v>
      </c>
      <c r="J55" s="37" t="str">
        <f>E24</f>
        <v xml:space="preserve"> </v>
      </c>
      <c r="K55" s="41"/>
      <c r="L55" s="118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pans="1:47" s="2" customFormat="1" ht="10.35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18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pans="1:47" s="2" customFormat="1" ht="29.25" customHeight="1">
      <c r="A57" s="39"/>
      <c r="B57" s="40"/>
      <c r="C57" s="141" t="s">
        <v>129</v>
      </c>
      <c r="D57" s="142"/>
      <c r="E57" s="142"/>
      <c r="F57" s="142"/>
      <c r="G57" s="142"/>
      <c r="H57" s="142"/>
      <c r="I57" s="142"/>
      <c r="J57" s="143" t="s">
        <v>130</v>
      </c>
      <c r="K57" s="142"/>
      <c r="L57" s="118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pans="1:47" s="2" customFormat="1" ht="10.35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18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pans="1:47" s="2" customFormat="1" ht="22.9" customHeight="1">
      <c r="A59" s="39"/>
      <c r="B59" s="40"/>
      <c r="C59" s="144" t="s">
        <v>76</v>
      </c>
      <c r="D59" s="41"/>
      <c r="E59" s="41"/>
      <c r="F59" s="41"/>
      <c r="G59" s="41"/>
      <c r="H59" s="41"/>
      <c r="I59" s="41"/>
      <c r="J59" s="82">
        <f>J85</f>
        <v>0</v>
      </c>
      <c r="K59" s="41"/>
      <c r="L59" s="118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1" t="s">
        <v>131</v>
      </c>
    </row>
    <row r="60" spans="1:47" s="9" customFormat="1" ht="24.95" customHeight="1">
      <c r="B60" s="145"/>
      <c r="C60" s="146"/>
      <c r="D60" s="147" t="s">
        <v>127</v>
      </c>
      <c r="E60" s="148"/>
      <c r="F60" s="148"/>
      <c r="G60" s="148"/>
      <c r="H60" s="148"/>
      <c r="I60" s="148"/>
      <c r="J60" s="149">
        <f>J86</f>
        <v>0</v>
      </c>
      <c r="K60" s="146"/>
      <c r="L60" s="150"/>
    </row>
    <row r="61" spans="1:47" s="10" customFormat="1" ht="19.899999999999999" customHeight="1">
      <c r="B61" s="151"/>
      <c r="C61" s="102"/>
      <c r="D61" s="152" t="s">
        <v>132</v>
      </c>
      <c r="E61" s="153"/>
      <c r="F61" s="153"/>
      <c r="G61" s="153"/>
      <c r="H61" s="153"/>
      <c r="I61" s="153"/>
      <c r="J61" s="154">
        <f>J87</f>
        <v>0</v>
      </c>
      <c r="K61" s="102"/>
      <c r="L61" s="155"/>
    </row>
    <row r="62" spans="1:47" s="10" customFormat="1" ht="19.899999999999999" customHeight="1">
      <c r="B62" s="151"/>
      <c r="C62" s="102"/>
      <c r="D62" s="152" t="s">
        <v>133</v>
      </c>
      <c r="E62" s="153"/>
      <c r="F62" s="153"/>
      <c r="G62" s="153"/>
      <c r="H62" s="153"/>
      <c r="I62" s="153"/>
      <c r="J62" s="154">
        <f>J96</f>
        <v>0</v>
      </c>
      <c r="K62" s="102"/>
      <c r="L62" s="155"/>
    </row>
    <row r="63" spans="1:47" s="10" customFormat="1" ht="19.899999999999999" customHeight="1">
      <c r="B63" s="151"/>
      <c r="C63" s="102"/>
      <c r="D63" s="152" t="s">
        <v>134</v>
      </c>
      <c r="E63" s="153"/>
      <c r="F63" s="153"/>
      <c r="G63" s="153"/>
      <c r="H63" s="153"/>
      <c r="I63" s="153"/>
      <c r="J63" s="154">
        <f>J100</f>
        <v>0</v>
      </c>
      <c r="K63" s="102"/>
      <c r="L63" s="155"/>
    </row>
    <row r="64" spans="1:47" s="10" customFormat="1" ht="19.899999999999999" customHeight="1">
      <c r="B64" s="151"/>
      <c r="C64" s="102"/>
      <c r="D64" s="152" t="s">
        <v>135</v>
      </c>
      <c r="E64" s="153"/>
      <c r="F64" s="153"/>
      <c r="G64" s="153"/>
      <c r="H64" s="153"/>
      <c r="I64" s="153"/>
      <c r="J64" s="154">
        <f>J106</f>
        <v>0</v>
      </c>
      <c r="K64" s="102"/>
      <c r="L64" s="155"/>
    </row>
    <row r="65" spans="1:31" s="10" customFormat="1" ht="19.899999999999999" customHeight="1">
      <c r="B65" s="151"/>
      <c r="C65" s="102"/>
      <c r="D65" s="152" t="s">
        <v>136</v>
      </c>
      <c r="E65" s="153"/>
      <c r="F65" s="153"/>
      <c r="G65" s="153"/>
      <c r="H65" s="153"/>
      <c r="I65" s="153"/>
      <c r="J65" s="154">
        <f>J110</f>
        <v>0</v>
      </c>
      <c r="K65" s="102"/>
      <c r="L65" s="155"/>
    </row>
    <row r="66" spans="1:31" s="2" customFormat="1" ht="21.75" customHeight="1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118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pans="1:31" s="2" customFormat="1" ht="6.95" customHeight="1">
      <c r="A67" s="39"/>
      <c r="B67" s="52"/>
      <c r="C67" s="53"/>
      <c r="D67" s="53"/>
      <c r="E67" s="53"/>
      <c r="F67" s="53"/>
      <c r="G67" s="53"/>
      <c r="H67" s="53"/>
      <c r="I67" s="53"/>
      <c r="J67" s="53"/>
      <c r="K67" s="53"/>
      <c r="L67" s="118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pans="1:31" s="2" customFormat="1" ht="6.95" customHeight="1">
      <c r="A71" s="39"/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118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pans="1:31" s="2" customFormat="1" ht="24.95" customHeight="1">
      <c r="A72" s="39"/>
      <c r="B72" s="40"/>
      <c r="C72" s="27" t="s">
        <v>137</v>
      </c>
      <c r="D72" s="41"/>
      <c r="E72" s="41"/>
      <c r="F72" s="41"/>
      <c r="G72" s="41"/>
      <c r="H72" s="41"/>
      <c r="I72" s="41"/>
      <c r="J72" s="41"/>
      <c r="K72" s="41"/>
      <c r="L72" s="118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pans="1:31" s="2" customFormat="1" ht="6.95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18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pans="1:31" s="2" customFormat="1" ht="12" customHeight="1">
      <c r="A74" s="39"/>
      <c r="B74" s="40"/>
      <c r="C74" s="33" t="s">
        <v>16</v>
      </c>
      <c r="D74" s="41"/>
      <c r="E74" s="41"/>
      <c r="F74" s="41"/>
      <c r="G74" s="41"/>
      <c r="H74" s="41"/>
      <c r="I74" s="41"/>
      <c r="J74" s="41"/>
      <c r="K74" s="41"/>
      <c r="L74" s="118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pans="1:31" s="2" customFormat="1" ht="16.5" customHeight="1">
      <c r="A75" s="39"/>
      <c r="B75" s="40"/>
      <c r="C75" s="41"/>
      <c r="D75" s="41"/>
      <c r="E75" s="430" t="str">
        <f>E7</f>
        <v>Přestavba býv. trafostanice na dětskou skupinu</v>
      </c>
      <c r="F75" s="431"/>
      <c r="G75" s="431"/>
      <c r="H75" s="431"/>
      <c r="I75" s="41"/>
      <c r="J75" s="41"/>
      <c r="K75" s="41"/>
      <c r="L75" s="118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pans="1:31" s="2" customFormat="1" ht="12" customHeight="1">
      <c r="A76" s="39"/>
      <c r="B76" s="40"/>
      <c r="C76" s="33" t="s">
        <v>126</v>
      </c>
      <c r="D76" s="41"/>
      <c r="E76" s="41"/>
      <c r="F76" s="41"/>
      <c r="G76" s="41"/>
      <c r="H76" s="41"/>
      <c r="I76" s="41"/>
      <c r="J76" s="41"/>
      <c r="K76" s="41"/>
      <c r="L76" s="118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pans="1:31" s="2" customFormat="1" ht="16.5" customHeight="1">
      <c r="A77" s="39"/>
      <c r="B77" s="40"/>
      <c r="C77" s="41"/>
      <c r="D77" s="41"/>
      <c r="E77" s="384" t="str">
        <f>E9</f>
        <v>VRN - Vedlejší rozpočtové náklady</v>
      </c>
      <c r="F77" s="432"/>
      <c r="G77" s="432"/>
      <c r="H77" s="432"/>
      <c r="I77" s="41"/>
      <c r="J77" s="41"/>
      <c r="K77" s="41"/>
      <c r="L77" s="118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pans="1:31" s="2" customFormat="1" ht="6.95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18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pans="1:31" s="2" customFormat="1" ht="12" customHeight="1">
      <c r="A79" s="39"/>
      <c r="B79" s="40"/>
      <c r="C79" s="33" t="s">
        <v>22</v>
      </c>
      <c r="D79" s="41"/>
      <c r="E79" s="41"/>
      <c r="F79" s="31" t="str">
        <f>F12</f>
        <v>Na Habrové, 152 00 Praha 5 - Hlubočepy</v>
      </c>
      <c r="G79" s="41"/>
      <c r="H79" s="41"/>
      <c r="I79" s="33" t="s">
        <v>24</v>
      </c>
      <c r="J79" s="64" t="str">
        <f>IF(J12="","",J12)</f>
        <v>4. 7. 2025</v>
      </c>
      <c r="K79" s="41"/>
      <c r="L79" s="118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pans="1:31" s="2" customFormat="1" ht="6.95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18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pans="1:65" s="2" customFormat="1" ht="25.7" customHeight="1">
      <c r="A81" s="39"/>
      <c r="B81" s="40"/>
      <c r="C81" s="33" t="s">
        <v>30</v>
      </c>
      <c r="D81" s="41"/>
      <c r="E81" s="41"/>
      <c r="F81" s="31" t="str">
        <f>E15</f>
        <v>MČ Praha 5, nám. 14. října, 150 22 Praha 5</v>
      </c>
      <c r="G81" s="41"/>
      <c r="H81" s="41"/>
      <c r="I81" s="33" t="s">
        <v>37</v>
      </c>
      <c r="J81" s="37" t="str">
        <f>E21</f>
        <v>AHK Architekti a VOPS ProArch s.r.o.</v>
      </c>
      <c r="K81" s="41"/>
      <c r="L81" s="118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pans="1:65" s="2" customFormat="1" ht="15.2" customHeight="1">
      <c r="A82" s="39"/>
      <c r="B82" s="40"/>
      <c r="C82" s="33" t="s">
        <v>35</v>
      </c>
      <c r="D82" s="41"/>
      <c r="E82" s="41"/>
      <c r="F82" s="31" t="str">
        <f>IF(E18="","",E18)</f>
        <v>Vyplň údaj</v>
      </c>
      <c r="G82" s="41"/>
      <c r="H82" s="41"/>
      <c r="I82" s="33" t="s">
        <v>40</v>
      </c>
      <c r="J82" s="37" t="str">
        <f>E24</f>
        <v xml:space="preserve"> </v>
      </c>
      <c r="K82" s="41"/>
      <c r="L82" s="118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pans="1:65" s="2" customFormat="1" ht="10.35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18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pans="1:65" s="11" customFormat="1" ht="29.25" customHeight="1">
      <c r="A84" s="156"/>
      <c r="B84" s="157"/>
      <c r="C84" s="158" t="s">
        <v>138</v>
      </c>
      <c r="D84" s="159" t="s">
        <v>63</v>
      </c>
      <c r="E84" s="159" t="s">
        <v>59</v>
      </c>
      <c r="F84" s="159" t="s">
        <v>60</v>
      </c>
      <c r="G84" s="159" t="s">
        <v>139</v>
      </c>
      <c r="H84" s="159" t="s">
        <v>140</v>
      </c>
      <c r="I84" s="159" t="s">
        <v>141</v>
      </c>
      <c r="J84" s="159" t="s">
        <v>130</v>
      </c>
      <c r="K84" s="160" t="s">
        <v>142</v>
      </c>
      <c r="L84" s="161"/>
      <c r="M84" s="73" t="s">
        <v>32</v>
      </c>
      <c r="N84" s="74" t="s">
        <v>48</v>
      </c>
      <c r="O84" s="74" t="s">
        <v>143</v>
      </c>
      <c r="P84" s="74" t="s">
        <v>144</v>
      </c>
      <c r="Q84" s="74" t="s">
        <v>145</v>
      </c>
      <c r="R84" s="74" t="s">
        <v>146</v>
      </c>
      <c r="S84" s="74" t="s">
        <v>147</v>
      </c>
      <c r="T84" s="75" t="s">
        <v>148</v>
      </c>
      <c r="U84" s="156"/>
      <c r="V84" s="156"/>
      <c r="W84" s="156"/>
      <c r="X84" s="156"/>
      <c r="Y84" s="156"/>
      <c r="Z84" s="156"/>
      <c r="AA84" s="156"/>
      <c r="AB84" s="156"/>
      <c r="AC84" s="156"/>
      <c r="AD84" s="156"/>
      <c r="AE84" s="156"/>
    </row>
    <row r="85" spans="1:65" s="2" customFormat="1" ht="22.9" customHeight="1">
      <c r="A85" s="39"/>
      <c r="B85" s="40"/>
      <c r="C85" s="80" t="s">
        <v>149</v>
      </c>
      <c r="D85" s="41"/>
      <c r="E85" s="41"/>
      <c r="F85" s="41"/>
      <c r="G85" s="41"/>
      <c r="H85" s="41"/>
      <c r="I85" s="41"/>
      <c r="J85" s="162">
        <f>BK85</f>
        <v>0</v>
      </c>
      <c r="K85" s="41"/>
      <c r="L85" s="44"/>
      <c r="M85" s="76"/>
      <c r="N85" s="163"/>
      <c r="O85" s="77"/>
      <c r="P85" s="164">
        <f>P86</f>
        <v>0</v>
      </c>
      <c r="Q85" s="77"/>
      <c r="R85" s="164">
        <f>R86</f>
        <v>0</v>
      </c>
      <c r="S85" s="77"/>
      <c r="T85" s="165">
        <f>T86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21" t="s">
        <v>77</v>
      </c>
      <c r="AU85" s="21" t="s">
        <v>131</v>
      </c>
      <c r="BK85" s="166">
        <f>BK86</f>
        <v>0</v>
      </c>
    </row>
    <row r="86" spans="1:65" s="12" customFormat="1" ht="25.9" customHeight="1">
      <c r="B86" s="167"/>
      <c r="C86" s="168"/>
      <c r="D86" s="169" t="s">
        <v>77</v>
      </c>
      <c r="E86" s="170" t="s">
        <v>83</v>
      </c>
      <c r="F86" s="170" t="s">
        <v>84</v>
      </c>
      <c r="G86" s="168"/>
      <c r="H86" s="168"/>
      <c r="I86" s="171"/>
      <c r="J86" s="172">
        <f>BK86</f>
        <v>0</v>
      </c>
      <c r="K86" s="168"/>
      <c r="L86" s="173"/>
      <c r="M86" s="174"/>
      <c r="N86" s="175"/>
      <c r="O86" s="175"/>
      <c r="P86" s="176">
        <f>P87+P96+P100+P106+P110</f>
        <v>0</v>
      </c>
      <c r="Q86" s="175"/>
      <c r="R86" s="176">
        <f>R87+R96+R100+R106+R110</f>
        <v>0</v>
      </c>
      <c r="S86" s="175"/>
      <c r="T86" s="177">
        <f>T87+T96+T100+T106+T110</f>
        <v>0</v>
      </c>
      <c r="AR86" s="178" t="s">
        <v>150</v>
      </c>
      <c r="AT86" s="179" t="s">
        <v>77</v>
      </c>
      <c r="AU86" s="179" t="s">
        <v>78</v>
      </c>
      <c r="AY86" s="178" t="s">
        <v>151</v>
      </c>
      <c r="BK86" s="180">
        <f>BK87+BK96+BK100+BK106+BK110</f>
        <v>0</v>
      </c>
    </row>
    <row r="87" spans="1:65" s="12" customFormat="1" ht="22.9" customHeight="1">
      <c r="B87" s="167"/>
      <c r="C87" s="168"/>
      <c r="D87" s="169" t="s">
        <v>77</v>
      </c>
      <c r="E87" s="181" t="s">
        <v>152</v>
      </c>
      <c r="F87" s="181" t="s">
        <v>153</v>
      </c>
      <c r="G87" s="168"/>
      <c r="H87" s="168"/>
      <c r="I87" s="171"/>
      <c r="J87" s="182">
        <f>BK87</f>
        <v>0</v>
      </c>
      <c r="K87" s="168"/>
      <c r="L87" s="173"/>
      <c r="M87" s="174"/>
      <c r="N87" s="175"/>
      <c r="O87" s="175"/>
      <c r="P87" s="176">
        <f>SUM(P88:P95)</f>
        <v>0</v>
      </c>
      <c r="Q87" s="175"/>
      <c r="R87" s="176">
        <f>SUM(R88:R95)</f>
        <v>0</v>
      </c>
      <c r="S87" s="175"/>
      <c r="T87" s="177">
        <f>SUM(T88:T95)</f>
        <v>0</v>
      </c>
      <c r="AR87" s="178" t="s">
        <v>150</v>
      </c>
      <c r="AT87" s="179" t="s">
        <v>77</v>
      </c>
      <c r="AU87" s="179" t="s">
        <v>86</v>
      </c>
      <c r="AY87" s="178" t="s">
        <v>151</v>
      </c>
      <c r="BK87" s="180">
        <f>SUM(BK88:BK95)</f>
        <v>0</v>
      </c>
    </row>
    <row r="88" spans="1:65" s="2" customFormat="1" ht="16.5" customHeight="1">
      <c r="A88" s="39"/>
      <c r="B88" s="40"/>
      <c r="C88" s="183" t="s">
        <v>86</v>
      </c>
      <c r="D88" s="183" t="s">
        <v>154</v>
      </c>
      <c r="E88" s="184" t="s">
        <v>155</v>
      </c>
      <c r="F88" s="185" t="s">
        <v>156</v>
      </c>
      <c r="G88" s="186" t="s">
        <v>157</v>
      </c>
      <c r="H88" s="187">
        <v>1</v>
      </c>
      <c r="I88" s="188"/>
      <c r="J88" s="189">
        <f>ROUND(I88*H88,2)</f>
        <v>0</v>
      </c>
      <c r="K88" s="185" t="s">
        <v>158</v>
      </c>
      <c r="L88" s="44"/>
      <c r="M88" s="190" t="s">
        <v>32</v>
      </c>
      <c r="N88" s="191" t="s">
        <v>49</v>
      </c>
      <c r="O88" s="69"/>
      <c r="P88" s="192">
        <f>O88*H88</f>
        <v>0</v>
      </c>
      <c r="Q88" s="192">
        <v>0</v>
      </c>
      <c r="R88" s="192">
        <f>Q88*H88</f>
        <v>0</v>
      </c>
      <c r="S88" s="192">
        <v>0</v>
      </c>
      <c r="T88" s="193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194" t="s">
        <v>159</v>
      </c>
      <c r="AT88" s="194" t="s">
        <v>154</v>
      </c>
      <c r="AU88" s="194" t="s">
        <v>88</v>
      </c>
      <c r="AY88" s="21" t="s">
        <v>151</v>
      </c>
      <c r="BE88" s="195">
        <f>IF(N88="základní",J88,0)</f>
        <v>0</v>
      </c>
      <c r="BF88" s="195">
        <f>IF(N88="snížená",J88,0)</f>
        <v>0</v>
      </c>
      <c r="BG88" s="195">
        <f>IF(N88="zákl. přenesená",J88,0)</f>
        <v>0</v>
      </c>
      <c r="BH88" s="195">
        <f>IF(N88="sníž. přenesená",J88,0)</f>
        <v>0</v>
      </c>
      <c r="BI88" s="195">
        <f>IF(N88="nulová",J88,0)</f>
        <v>0</v>
      </c>
      <c r="BJ88" s="21" t="s">
        <v>86</v>
      </c>
      <c r="BK88" s="195">
        <f>ROUND(I88*H88,2)</f>
        <v>0</v>
      </c>
      <c r="BL88" s="21" t="s">
        <v>159</v>
      </c>
      <c r="BM88" s="194" t="s">
        <v>160</v>
      </c>
    </row>
    <row r="89" spans="1:65" s="2" customFormat="1" ht="11.25">
      <c r="A89" s="39"/>
      <c r="B89" s="40"/>
      <c r="C89" s="41"/>
      <c r="D89" s="196" t="s">
        <v>161</v>
      </c>
      <c r="E89" s="41"/>
      <c r="F89" s="197" t="s">
        <v>162</v>
      </c>
      <c r="G89" s="41"/>
      <c r="H89" s="41"/>
      <c r="I89" s="198"/>
      <c r="J89" s="41"/>
      <c r="K89" s="41"/>
      <c r="L89" s="44"/>
      <c r="M89" s="199"/>
      <c r="N89" s="200"/>
      <c r="O89" s="69"/>
      <c r="P89" s="69"/>
      <c r="Q89" s="69"/>
      <c r="R89" s="69"/>
      <c r="S89" s="69"/>
      <c r="T89" s="70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21" t="s">
        <v>161</v>
      </c>
      <c r="AU89" s="21" t="s">
        <v>88</v>
      </c>
    </row>
    <row r="90" spans="1:65" s="2" customFormat="1" ht="19.5">
      <c r="A90" s="39"/>
      <c r="B90" s="40"/>
      <c r="C90" s="41"/>
      <c r="D90" s="201" t="s">
        <v>163</v>
      </c>
      <c r="E90" s="41"/>
      <c r="F90" s="202" t="s">
        <v>164</v>
      </c>
      <c r="G90" s="41"/>
      <c r="H90" s="41"/>
      <c r="I90" s="198"/>
      <c r="J90" s="41"/>
      <c r="K90" s="41"/>
      <c r="L90" s="44"/>
      <c r="M90" s="199"/>
      <c r="N90" s="200"/>
      <c r="O90" s="69"/>
      <c r="P90" s="69"/>
      <c r="Q90" s="69"/>
      <c r="R90" s="69"/>
      <c r="S90" s="69"/>
      <c r="T90" s="70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21" t="s">
        <v>163</v>
      </c>
      <c r="AU90" s="21" t="s">
        <v>88</v>
      </c>
    </row>
    <row r="91" spans="1:65" s="2" customFormat="1" ht="16.5" customHeight="1">
      <c r="A91" s="39"/>
      <c r="B91" s="40"/>
      <c r="C91" s="183" t="s">
        <v>88</v>
      </c>
      <c r="D91" s="183" t="s">
        <v>154</v>
      </c>
      <c r="E91" s="184" t="s">
        <v>165</v>
      </c>
      <c r="F91" s="185" t="s">
        <v>166</v>
      </c>
      <c r="G91" s="186" t="s">
        <v>157</v>
      </c>
      <c r="H91" s="187">
        <v>1</v>
      </c>
      <c r="I91" s="188"/>
      <c r="J91" s="189">
        <f>ROUND(I91*H91,2)</f>
        <v>0</v>
      </c>
      <c r="K91" s="185" t="s">
        <v>158</v>
      </c>
      <c r="L91" s="44"/>
      <c r="M91" s="190" t="s">
        <v>32</v>
      </c>
      <c r="N91" s="191" t="s">
        <v>49</v>
      </c>
      <c r="O91" s="69"/>
      <c r="P91" s="192">
        <f>O91*H91</f>
        <v>0</v>
      </c>
      <c r="Q91" s="192">
        <v>0</v>
      </c>
      <c r="R91" s="192">
        <f>Q91*H91</f>
        <v>0</v>
      </c>
      <c r="S91" s="192">
        <v>0</v>
      </c>
      <c r="T91" s="193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194" t="s">
        <v>159</v>
      </c>
      <c r="AT91" s="194" t="s">
        <v>154</v>
      </c>
      <c r="AU91" s="194" t="s">
        <v>88</v>
      </c>
      <c r="AY91" s="21" t="s">
        <v>151</v>
      </c>
      <c r="BE91" s="195">
        <f>IF(N91="základní",J91,0)</f>
        <v>0</v>
      </c>
      <c r="BF91" s="195">
        <f>IF(N91="snížená",J91,0)</f>
        <v>0</v>
      </c>
      <c r="BG91" s="195">
        <f>IF(N91="zákl. přenesená",J91,0)</f>
        <v>0</v>
      </c>
      <c r="BH91" s="195">
        <f>IF(N91="sníž. přenesená",J91,0)</f>
        <v>0</v>
      </c>
      <c r="BI91" s="195">
        <f>IF(N91="nulová",J91,0)</f>
        <v>0</v>
      </c>
      <c r="BJ91" s="21" t="s">
        <v>86</v>
      </c>
      <c r="BK91" s="195">
        <f>ROUND(I91*H91,2)</f>
        <v>0</v>
      </c>
      <c r="BL91" s="21" t="s">
        <v>159</v>
      </c>
      <c r="BM91" s="194" t="s">
        <v>167</v>
      </c>
    </row>
    <row r="92" spans="1:65" s="2" customFormat="1" ht="11.25">
      <c r="A92" s="39"/>
      <c r="B92" s="40"/>
      <c r="C92" s="41"/>
      <c r="D92" s="196" t="s">
        <v>161</v>
      </c>
      <c r="E92" s="41"/>
      <c r="F92" s="197" t="s">
        <v>168</v>
      </c>
      <c r="G92" s="41"/>
      <c r="H92" s="41"/>
      <c r="I92" s="198"/>
      <c r="J92" s="41"/>
      <c r="K92" s="41"/>
      <c r="L92" s="44"/>
      <c r="M92" s="199"/>
      <c r="N92" s="200"/>
      <c r="O92" s="69"/>
      <c r="P92" s="69"/>
      <c r="Q92" s="69"/>
      <c r="R92" s="69"/>
      <c r="S92" s="69"/>
      <c r="T92" s="70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1" t="s">
        <v>161</v>
      </c>
      <c r="AU92" s="21" t="s">
        <v>88</v>
      </c>
    </row>
    <row r="93" spans="1:65" s="2" customFormat="1" ht="19.5">
      <c r="A93" s="39"/>
      <c r="B93" s="40"/>
      <c r="C93" s="41"/>
      <c r="D93" s="201" t="s">
        <v>163</v>
      </c>
      <c r="E93" s="41"/>
      <c r="F93" s="202" t="s">
        <v>169</v>
      </c>
      <c r="G93" s="41"/>
      <c r="H93" s="41"/>
      <c r="I93" s="198"/>
      <c r="J93" s="41"/>
      <c r="K93" s="41"/>
      <c r="L93" s="44"/>
      <c r="M93" s="199"/>
      <c r="N93" s="200"/>
      <c r="O93" s="69"/>
      <c r="P93" s="69"/>
      <c r="Q93" s="69"/>
      <c r="R93" s="69"/>
      <c r="S93" s="69"/>
      <c r="T93" s="70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21" t="s">
        <v>163</v>
      </c>
      <c r="AU93" s="21" t="s">
        <v>88</v>
      </c>
    </row>
    <row r="94" spans="1:65" s="2" customFormat="1" ht="16.5" customHeight="1">
      <c r="A94" s="39"/>
      <c r="B94" s="40"/>
      <c r="C94" s="183" t="s">
        <v>170</v>
      </c>
      <c r="D94" s="183" t="s">
        <v>154</v>
      </c>
      <c r="E94" s="184" t="s">
        <v>171</v>
      </c>
      <c r="F94" s="185" t="s">
        <v>172</v>
      </c>
      <c r="G94" s="186" t="s">
        <v>157</v>
      </c>
      <c r="H94" s="187">
        <v>1</v>
      </c>
      <c r="I94" s="188"/>
      <c r="J94" s="189">
        <f>ROUND(I94*H94,2)</f>
        <v>0</v>
      </c>
      <c r="K94" s="185" t="s">
        <v>158</v>
      </c>
      <c r="L94" s="44"/>
      <c r="M94" s="190" t="s">
        <v>32</v>
      </c>
      <c r="N94" s="191" t="s">
        <v>49</v>
      </c>
      <c r="O94" s="69"/>
      <c r="P94" s="192">
        <f>O94*H94</f>
        <v>0</v>
      </c>
      <c r="Q94" s="192">
        <v>0</v>
      </c>
      <c r="R94" s="192">
        <f>Q94*H94</f>
        <v>0</v>
      </c>
      <c r="S94" s="192">
        <v>0</v>
      </c>
      <c r="T94" s="193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194" t="s">
        <v>173</v>
      </c>
      <c r="AT94" s="194" t="s">
        <v>154</v>
      </c>
      <c r="AU94" s="194" t="s">
        <v>88</v>
      </c>
      <c r="AY94" s="21" t="s">
        <v>151</v>
      </c>
      <c r="BE94" s="195">
        <f>IF(N94="základní",J94,0)</f>
        <v>0</v>
      </c>
      <c r="BF94" s="195">
        <f>IF(N94="snížená",J94,0)</f>
        <v>0</v>
      </c>
      <c r="BG94" s="195">
        <f>IF(N94="zákl. přenesená",J94,0)</f>
        <v>0</v>
      </c>
      <c r="BH94" s="195">
        <f>IF(N94="sníž. přenesená",J94,0)</f>
        <v>0</v>
      </c>
      <c r="BI94" s="195">
        <f>IF(N94="nulová",J94,0)</f>
        <v>0</v>
      </c>
      <c r="BJ94" s="21" t="s">
        <v>86</v>
      </c>
      <c r="BK94" s="195">
        <f>ROUND(I94*H94,2)</f>
        <v>0</v>
      </c>
      <c r="BL94" s="21" t="s">
        <v>173</v>
      </c>
      <c r="BM94" s="194" t="s">
        <v>174</v>
      </c>
    </row>
    <row r="95" spans="1:65" s="2" customFormat="1" ht="11.25">
      <c r="A95" s="39"/>
      <c r="B95" s="40"/>
      <c r="C95" s="41"/>
      <c r="D95" s="196" t="s">
        <v>161</v>
      </c>
      <c r="E95" s="41"/>
      <c r="F95" s="197" t="s">
        <v>175</v>
      </c>
      <c r="G95" s="41"/>
      <c r="H95" s="41"/>
      <c r="I95" s="198"/>
      <c r="J95" s="41"/>
      <c r="K95" s="41"/>
      <c r="L95" s="44"/>
      <c r="M95" s="199"/>
      <c r="N95" s="200"/>
      <c r="O95" s="69"/>
      <c r="P95" s="69"/>
      <c r="Q95" s="69"/>
      <c r="R95" s="69"/>
      <c r="S95" s="69"/>
      <c r="T95" s="70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21" t="s">
        <v>161</v>
      </c>
      <c r="AU95" s="21" t="s">
        <v>88</v>
      </c>
    </row>
    <row r="96" spans="1:65" s="12" customFormat="1" ht="22.9" customHeight="1">
      <c r="B96" s="167"/>
      <c r="C96" s="168"/>
      <c r="D96" s="169" t="s">
        <v>77</v>
      </c>
      <c r="E96" s="181" t="s">
        <v>176</v>
      </c>
      <c r="F96" s="181" t="s">
        <v>177</v>
      </c>
      <c r="G96" s="168"/>
      <c r="H96" s="168"/>
      <c r="I96" s="171"/>
      <c r="J96" s="182">
        <f>BK96</f>
        <v>0</v>
      </c>
      <c r="K96" s="168"/>
      <c r="L96" s="173"/>
      <c r="M96" s="174"/>
      <c r="N96" s="175"/>
      <c r="O96" s="175"/>
      <c r="P96" s="176">
        <f>SUM(P97:P99)</f>
        <v>0</v>
      </c>
      <c r="Q96" s="175"/>
      <c r="R96" s="176">
        <f>SUM(R97:R99)</f>
        <v>0</v>
      </c>
      <c r="S96" s="175"/>
      <c r="T96" s="177">
        <f>SUM(T97:T99)</f>
        <v>0</v>
      </c>
      <c r="AR96" s="178" t="s">
        <v>150</v>
      </c>
      <c r="AT96" s="179" t="s">
        <v>77</v>
      </c>
      <c r="AU96" s="179" t="s">
        <v>86</v>
      </c>
      <c r="AY96" s="178" t="s">
        <v>151</v>
      </c>
      <c r="BK96" s="180">
        <f>SUM(BK97:BK99)</f>
        <v>0</v>
      </c>
    </row>
    <row r="97" spans="1:65" s="2" customFormat="1" ht="16.5" customHeight="1">
      <c r="A97" s="39"/>
      <c r="B97" s="40"/>
      <c r="C97" s="183" t="s">
        <v>159</v>
      </c>
      <c r="D97" s="183" t="s">
        <v>154</v>
      </c>
      <c r="E97" s="184" t="s">
        <v>178</v>
      </c>
      <c r="F97" s="185" t="s">
        <v>177</v>
      </c>
      <c r="G97" s="186" t="s">
        <v>157</v>
      </c>
      <c r="H97" s="187">
        <v>1</v>
      </c>
      <c r="I97" s="188"/>
      <c r="J97" s="189">
        <f>ROUND(I97*H97,2)</f>
        <v>0</v>
      </c>
      <c r="K97" s="185" t="s">
        <v>158</v>
      </c>
      <c r="L97" s="44"/>
      <c r="M97" s="190" t="s">
        <v>32</v>
      </c>
      <c r="N97" s="191" t="s">
        <v>49</v>
      </c>
      <c r="O97" s="69"/>
      <c r="P97" s="192">
        <f>O97*H97</f>
        <v>0</v>
      </c>
      <c r="Q97" s="192">
        <v>0</v>
      </c>
      <c r="R97" s="192">
        <f>Q97*H97</f>
        <v>0</v>
      </c>
      <c r="S97" s="192">
        <v>0</v>
      </c>
      <c r="T97" s="19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194" t="s">
        <v>173</v>
      </c>
      <c r="AT97" s="194" t="s">
        <v>154</v>
      </c>
      <c r="AU97" s="194" t="s">
        <v>88</v>
      </c>
      <c r="AY97" s="21" t="s">
        <v>151</v>
      </c>
      <c r="BE97" s="195">
        <f>IF(N97="základní",J97,0)</f>
        <v>0</v>
      </c>
      <c r="BF97" s="195">
        <f>IF(N97="snížená",J97,0)</f>
        <v>0</v>
      </c>
      <c r="BG97" s="195">
        <f>IF(N97="zákl. přenesená",J97,0)</f>
        <v>0</v>
      </c>
      <c r="BH97" s="195">
        <f>IF(N97="sníž. přenesená",J97,0)</f>
        <v>0</v>
      </c>
      <c r="BI97" s="195">
        <f>IF(N97="nulová",J97,0)</f>
        <v>0</v>
      </c>
      <c r="BJ97" s="21" t="s">
        <v>86</v>
      </c>
      <c r="BK97" s="195">
        <f>ROUND(I97*H97,2)</f>
        <v>0</v>
      </c>
      <c r="BL97" s="21" t="s">
        <v>173</v>
      </c>
      <c r="BM97" s="194" t="s">
        <v>179</v>
      </c>
    </row>
    <row r="98" spans="1:65" s="2" customFormat="1" ht="11.25">
      <c r="A98" s="39"/>
      <c r="B98" s="40"/>
      <c r="C98" s="41"/>
      <c r="D98" s="196" t="s">
        <v>161</v>
      </c>
      <c r="E98" s="41"/>
      <c r="F98" s="197" t="s">
        <v>180</v>
      </c>
      <c r="G98" s="41"/>
      <c r="H98" s="41"/>
      <c r="I98" s="198"/>
      <c r="J98" s="41"/>
      <c r="K98" s="41"/>
      <c r="L98" s="44"/>
      <c r="M98" s="199"/>
      <c r="N98" s="200"/>
      <c r="O98" s="69"/>
      <c r="P98" s="69"/>
      <c r="Q98" s="69"/>
      <c r="R98" s="69"/>
      <c r="S98" s="69"/>
      <c r="T98" s="70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21" t="s">
        <v>161</v>
      </c>
      <c r="AU98" s="21" t="s">
        <v>88</v>
      </c>
    </row>
    <row r="99" spans="1:65" s="2" customFormat="1" ht="19.5">
      <c r="A99" s="39"/>
      <c r="B99" s="40"/>
      <c r="C99" s="41"/>
      <c r="D99" s="201" t="s">
        <v>163</v>
      </c>
      <c r="E99" s="41"/>
      <c r="F99" s="202" t="s">
        <v>181</v>
      </c>
      <c r="G99" s="41"/>
      <c r="H99" s="41"/>
      <c r="I99" s="198"/>
      <c r="J99" s="41"/>
      <c r="K99" s="41"/>
      <c r="L99" s="44"/>
      <c r="M99" s="199"/>
      <c r="N99" s="200"/>
      <c r="O99" s="69"/>
      <c r="P99" s="69"/>
      <c r="Q99" s="69"/>
      <c r="R99" s="69"/>
      <c r="S99" s="69"/>
      <c r="T99" s="70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21" t="s">
        <v>163</v>
      </c>
      <c r="AU99" s="21" t="s">
        <v>88</v>
      </c>
    </row>
    <row r="100" spans="1:65" s="12" customFormat="1" ht="22.9" customHeight="1">
      <c r="B100" s="167"/>
      <c r="C100" s="168"/>
      <c r="D100" s="169" t="s">
        <v>77</v>
      </c>
      <c r="E100" s="181" t="s">
        <v>182</v>
      </c>
      <c r="F100" s="181" t="s">
        <v>183</v>
      </c>
      <c r="G100" s="168"/>
      <c r="H100" s="168"/>
      <c r="I100" s="171"/>
      <c r="J100" s="182">
        <f>BK100</f>
        <v>0</v>
      </c>
      <c r="K100" s="168"/>
      <c r="L100" s="173"/>
      <c r="M100" s="174"/>
      <c r="N100" s="175"/>
      <c r="O100" s="175"/>
      <c r="P100" s="176">
        <f>SUM(P101:P105)</f>
        <v>0</v>
      </c>
      <c r="Q100" s="175"/>
      <c r="R100" s="176">
        <f>SUM(R101:R105)</f>
        <v>0</v>
      </c>
      <c r="S100" s="175"/>
      <c r="T100" s="177">
        <f>SUM(T101:T105)</f>
        <v>0</v>
      </c>
      <c r="AR100" s="178" t="s">
        <v>150</v>
      </c>
      <c r="AT100" s="179" t="s">
        <v>77</v>
      </c>
      <c r="AU100" s="179" t="s">
        <v>86</v>
      </c>
      <c r="AY100" s="178" t="s">
        <v>151</v>
      </c>
      <c r="BK100" s="180">
        <f>SUM(BK101:BK105)</f>
        <v>0</v>
      </c>
    </row>
    <row r="101" spans="1:65" s="2" customFormat="1" ht="16.5" customHeight="1">
      <c r="A101" s="39"/>
      <c r="B101" s="40"/>
      <c r="C101" s="183" t="s">
        <v>150</v>
      </c>
      <c r="D101" s="183" t="s">
        <v>154</v>
      </c>
      <c r="E101" s="184" t="s">
        <v>184</v>
      </c>
      <c r="F101" s="185" t="s">
        <v>183</v>
      </c>
      <c r="G101" s="186" t="s">
        <v>157</v>
      </c>
      <c r="H101" s="187">
        <v>1</v>
      </c>
      <c r="I101" s="188"/>
      <c r="J101" s="189">
        <f>ROUND(I101*H101,2)</f>
        <v>0</v>
      </c>
      <c r="K101" s="185" t="s">
        <v>158</v>
      </c>
      <c r="L101" s="44"/>
      <c r="M101" s="190" t="s">
        <v>32</v>
      </c>
      <c r="N101" s="191" t="s">
        <v>49</v>
      </c>
      <c r="O101" s="69"/>
      <c r="P101" s="192">
        <f>O101*H101</f>
        <v>0</v>
      </c>
      <c r="Q101" s="192">
        <v>0</v>
      </c>
      <c r="R101" s="192">
        <f>Q101*H101</f>
        <v>0</v>
      </c>
      <c r="S101" s="192">
        <v>0</v>
      </c>
      <c r="T101" s="19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194" t="s">
        <v>173</v>
      </c>
      <c r="AT101" s="194" t="s">
        <v>154</v>
      </c>
      <c r="AU101" s="194" t="s">
        <v>88</v>
      </c>
      <c r="AY101" s="21" t="s">
        <v>151</v>
      </c>
      <c r="BE101" s="195">
        <f>IF(N101="základní",J101,0)</f>
        <v>0</v>
      </c>
      <c r="BF101" s="195">
        <f>IF(N101="snížená",J101,0)</f>
        <v>0</v>
      </c>
      <c r="BG101" s="195">
        <f>IF(N101="zákl. přenesená",J101,0)</f>
        <v>0</v>
      </c>
      <c r="BH101" s="195">
        <f>IF(N101="sníž. přenesená",J101,0)</f>
        <v>0</v>
      </c>
      <c r="BI101" s="195">
        <f>IF(N101="nulová",J101,0)</f>
        <v>0</v>
      </c>
      <c r="BJ101" s="21" t="s">
        <v>86</v>
      </c>
      <c r="BK101" s="195">
        <f>ROUND(I101*H101,2)</f>
        <v>0</v>
      </c>
      <c r="BL101" s="21" t="s">
        <v>173</v>
      </c>
      <c r="BM101" s="194" t="s">
        <v>185</v>
      </c>
    </row>
    <row r="102" spans="1:65" s="2" customFormat="1" ht="11.25">
      <c r="A102" s="39"/>
      <c r="B102" s="40"/>
      <c r="C102" s="41"/>
      <c r="D102" s="196" t="s">
        <v>161</v>
      </c>
      <c r="E102" s="41"/>
      <c r="F102" s="197" t="s">
        <v>186</v>
      </c>
      <c r="G102" s="41"/>
      <c r="H102" s="41"/>
      <c r="I102" s="198"/>
      <c r="J102" s="41"/>
      <c r="K102" s="41"/>
      <c r="L102" s="44"/>
      <c r="M102" s="199"/>
      <c r="N102" s="200"/>
      <c r="O102" s="69"/>
      <c r="P102" s="69"/>
      <c r="Q102" s="69"/>
      <c r="R102" s="69"/>
      <c r="S102" s="69"/>
      <c r="T102" s="70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21" t="s">
        <v>161</v>
      </c>
      <c r="AU102" s="21" t="s">
        <v>88</v>
      </c>
    </row>
    <row r="103" spans="1:65" s="2" customFormat="1" ht="19.5">
      <c r="A103" s="39"/>
      <c r="B103" s="40"/>
      <c r="C103" s="41"/>
      <c r="D103" s="201" t="s">
        <v>163</v>
      </c>
      <c r="E103" s="41"/>
      <c r="F103" s="202" t="s">
        <v>187</v>
      </c>
      <c r="G103" s="41"/>
      <c r="H103" s="41"/>
      <c r="I103" s="198"/>
      <c r="J103" s="41"/>
      <c r="K103" s="41"/>
      <c r="L103" s="44"/>
      <c r="M103" s="199"/>
      <c r="N103" s="200"/>
      <c r="O103" s="69"/>
      <c r="P103" s="69"/>
      <c r="Q103" s="69"/>
      <c r="R103" s="69"/>
      <c r="S103" s="69"/>
      <c r="T103" s="70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21" t="s">
        <v>163</v>
      </c>
      <c r="AU103" s="21" t="s">
        <v>88</v>
      </c>
    </row>
    <row r="104" spans="1:65" s="2" customFormat="1" ht="16.5" customHeight="1">
      <c r="A104" s="39"/>
      <c r="B104" s="40"/>
      <c r="C104" s="183" t="s">
        <v>188</v>
      </c>
      <c r="D104" s="183" t="s">
        <v>154</v>
      </c>
      <c r="E104" s="184" t="s">
        <v>189</v>
      </c>
      <c r="F104" s="185" t="s">
        <v>190</v>
      </c>
      <c r="G104" s="186" t="s">
        <v>157</v>
      </c>
      <c r="H104" s="187">
        <v>1</v>
      </c>
      <c r="I104" s="188"/>
      <c r="J104" s="189">
        <f>ROUND(I104*H104,2)</f>
        <v>0</v>
      </c>
      <c r="K104" s="185" t="s">
        <v>158</v>
      </c>
      <c r="L104" s="44"/>
      <c r="M104" s="190" t="s">
        <v>32</v>
      </c>
      <c r="N104" s="191" t="s">
        <v>49</v>
      </c>
      <c r="O104" s="69"/>
      <c r="P104" s="192">
        <f>O104*H104</f>
        <v>0</v>
      </c>
      <c r="Q104" s="192">
        <v>0</v>
      </c>
      <c r="R104" s="192">
        <f>Q104*H104</f>
        <v>0</v>
      </c>
      <c r="S104" s="192">
        <v>0</v>
      </c>
      <c r="T104" s="19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194" t="s">
        <v>173</v>
      </c>
      <c r="AT104" s="194" t="s">
        <v>154</v>
      </c>
      <c r="AU104" s="194" t="s">
        <v>88</v>
      </c>
      <c r="AY104" s="21" t="s">
        <v>151</v>
      </c>
      <c r="BE104" s="195">
        <f>IF(N104="základní",J104,0)</f>
        <v>0</v>
      </c>
      <c r="BF104" s="195">
        <f>IF(N104="snížená",J104,0)</f>
        <v>0</v>
      </c>
      <c r="BG104" s="195">
        <f>IF(N104="zákl. přenesená",J104,0)</f>
        <v>0</v>
      </c>
      <c r="BH104" s="195">
        <f>IF(N104="sníž. přenesená",J104,0)</f>
        <v>0</v>
      </c>
      <c r="BI104" s="195">
        <f>IF(N104="nulová",J104,0)</f>
        <v>0</v>
      </c>
      <c r="BJ104" s="21" t="s">
        <v>86</v>
      </c>
      <c r="BK104" s="195">
        <f>ROUND(I104*H104,2)</f>
        <v>0</v>
      </c>
      <c r="BL104" s="21" t="s">
        <v>173</v>
      </c>
      <c r="BM104" s="194" t="s">
        <v>191</v>
      </c>
    </row>
    <row r="105" spans="1:65" s="2" customFormat="1" ht="11.25">
      <c r="A105" s="39"/>
      <c r="B105" s="40"/>
      <c r="C105" s="41"/>
      <c r="D105" s="196" t="s">
        <v>161</v>
      </c>
      <c r="E105" s="41"/>
      <c r="F105" s="197" t="s">
        <v>192</v>
      </c>
      <c r="G105" s="41"/>
      <c r="H105" s="41"/>
      <c r="I105" s="198"/>
      <c r="J105" s="41"/>
      <c r="K105" s="41"/>
      <c r="L105" s="44"/>
      <c r="M105" s="199"/>
      <c r="N105" s="200"/>
      <c r="O105" s="69"/>
      <c r="P105" s="69"/>
      <c r="Q105" s="69"/>
      <c r="R105" s="69"/>
      <c r="S105" s="69"/>
      <c r="T105" s="70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21" t="s">
        <v>161</v>
      </c>
      <c r="AU105" s="21" t="s">
        <v>88</v>
      </c>
    </row>
    <row r="106" spans="1:65" s="12" customFormat="1" ht="22.9" customHeight="1">
      <c r="B106" s="167"/>
      <c r="C106" s="168"/>
      <c r="D106" s="169" t="s">
        <v>77</v>
      </c>
      <c r="E106" s="181" t="s">
        <v>193</v>
      </c>
      <c r="F106" s="181" t="s">
        <v>194</v>
      </c>
      <c r="G106" s="168"/>
      <c r="H106" s="168"/>
      <c r="I106" s="171"/>
      <c r="J106" s="182">
        <f>BK106</f>
        <v>0</v>
      </c>
      <c r="K106" s="168"/>
      <c r="L106" s="173"/>
      <c r="M106" s="174"/>
      <c r="N106" s="175"/>
      <c r="O106" s="175"/>
      <c r="P106" s="176">
        <f>SUM(P107:P109)</f>
        <v>0</v>
      </c>
      <c r="Q106" s="175"/>
      <c r="R106" s="176">
        <f>SUM(R107:R109)</f>
        <v>0</v>
      </c>
      <c r="S106" s="175"/>
      <c r="T106" s="177">
        <f>SUM(T107:T109)</f>
        <v>0</v>
      </c>
      <c r="AR106" s="178" t="s">
        <v>150</v>
      </c>
      <c r="AT106" s="179" t="s">
        <v>77</v>
      </c>
      <c r="AU106" s="179" t="s">
        <v>86</v>
      </c>
      <c r="AY106" s="178" t="s">
        <v>151</v>
      </c>
      <c r="BK106" s="180">
        <f>SUM(BK107:BK109)</f>
        <v>0</v>
      </c>
    </row>
    <row r="107" spans="1:65" s="2" customFormat="1" ht="16.5" customHeight="1">
      <c r="A107" s="39"/>
      <c r="B107" s="40"/>
      <c r="C107" s="183" t="s">
        <v>195</v>
      </c>
      <c r="D107" s="183" t="s">
        <v>154</v>
      </c>
      <c r="E107" s="184" t="s">
        <v>196</v>
      </c>
      <c r="F107" s="185" t="s">
        <v>194</v>
      </c>
      <c r="G107" s="186" t="s">
        <v>157</v>
      </c>
      <c r="H107" s="187">
        <v>1</v>
      </c>
      <c r="I107" s="188"/>
      <c r="J107" s="189">
        <f>ROUND(I107*H107,2)</f>
        <v>0</v>
      </c>
      <c r="K107" s="185" t="s">
        <v>158</v>
      </c>
      <c r="L107" s="44"/>
      <c r="M107" s="190" t="s">
        <v>32</v>
      </c>
      <c r="N107" s="191" t="s">
        <v>49</v>
      </c>
      <c r="O107" s="69"/>
      <c r="P107" s="192">
        <f>O107*H107</f>
        <v>0</v>
      </c>
      <c r="Q107" s="192">
        <v>0</v>
      </c>
      <c r="R107" s="192">
        <f>Q107*H107</f>
        <v>0</v>
      </c>
      <c r="S107" s="192">
        <v>0</v>
      </c>
      <c r="T107" s="19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194" t="s">
        <v>173</v>
      </c>
      <c r="AT107" s="194" t="s">
        <v>154</v>
      </c>
      <c r="AU107" s="194" t="s">
        <v>88</v>
      </c>
      <c r="AY107" s="21" t="s">
        <v>151</v>
      </c>
      <c r="BE107" s="195">
        <f>IF(N107="základní",J107,0)</f>
        <v>0</v>
      </c>
      <c r="BF107" s="195">
        <f>IF(N107="snížená",J107,0)</f>
        <v>0</v>
      </c>
      <c r="BG107" s="195">
        <f>IF(N107="zákl. přenesená",J107,0)</f>
        <v>0</v>
      </c>
      <c r="BH107" s="195">
        <f>IF(N107="sníž. přenesená",J107,0)</f>
        <v>0</v>
      </c>
      <c r="BI107" s="195">
        <f>IF(N107="nulová",J107,0)</f>
        <v>0</v>
      </c>
      <c r="BJ107" s="21" t="s">
        <v>86</v>
      </c>
      <c r="BK107" s="195">
        <f>ROUND(I107*H107,2)</f>
        <v>0</v>
      </c>
      <c r="BL107" s="21" t="s">
        <v>173</v>
      </c>
      <c r="BM107" s="194" t="s">
        <v>197</v>
      </c>
    </row>
    <row r="108" spans="1:65" s="2" customFormat="1" ht="11.25">
      <c r="A108" s="39"/>
      <c r="B108" s="40"/>
      <c r="C108" s="41"/>
      <c r="D108" s="196" t="s">
        <v>161</v>
      </c>
      <c r="E108" s="41"/>
      <c r="F108" s="197" t="s">
        <v>198</v>
      </c>
      <c r="G108" s="41"/>
      <c r="H108" s="41"/>
      <c r="I108" s="198"/>
      <c r="J108" s="41"/>
      <c r="K108" s="41"/>
      <c r="L108" s="44"/>
      <c r="M108" s="199"/>
      <c r="N108" s="200"/>
      <c r="O108" s="69"/>
      <c r="P108" s="69"/>
      <c r="Q108" s="69"/>
      <c r="R108" s="69"/>
      <c r="S108" s="69"/>
      <c r="T108" s="70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21" t="s">
        <v>161</v>
      </c>
      <c r="AU108" s="21" t="s">
        <v>88</v>
      </c>
    </row>
    <row r="109" spans="1:65" s="2" customFormat="1" ht="19.5">
      <c r="A109" s="39"/>
      <c r="B109" s="40"/>
      <c r="C109" s="41"/>
      <c r="D109" s="201" t="s">
        <v>163</v>
      </c>
      <c r="E109" s="41"/>
      <c r="F109" s="202" t="s">
        <v>199</v>
      </c>
      <c r="G109" s="41"/>
      <c r="H109" s="41"/>
      <c r="I109" s="198"/>
      <c r="J109" s="41"/>
      <c r="K109" s="41"/>
      <c r="L109" s="44"/>
      <c r="M109" s="199"/>
      <c r="N109" s="200"/>
      <c r="O109" s="69"/>
      <c r="P109" s="69"/>
      <c r="Q109" s="69"/>
      <c r="R109" s="69"/>
      <c r="S109" s="69"/>
      <c r="T109" s="70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1" t="s">
        <v>163</v>
      </c>
      <c r="AU109" s="21" t="s">
        <v>88</v>
      </c>
    </row>
    <row r="110" spans="1:65" s="12" customFormat="1" ht="22.9" customHeight="1">
      <c r="B110" s="167"/>
      <c r="C110" s="168"/>
      <c r="D110" s="169" t="s">
        <v>77</v>
      </c>
      <c r="E110" s="181" t="s">
        <v>200</v>
      </c>
      <c r="F110" s="181" t="s">
        <v>201</v>
      </c>
      <c r="G110" s="168"/>
      <c r="H110" s="168"/>
      <c r="I110" s="171"/>
      <c r="J110" s="182">
        <f>BK110</f>
        <v>0</v>
      </c>
      <c r="K110" s="168"/>
      <c r="L110" s="173"/>
      <c r="M110" s="174"/>
      <c r="N110" s="175"/>
      <c r="O110" s="175"/>
      <c r="P110" s="176">
        <f>SUM(P111:P113)</f>
        <v>0</v>
      </c>
      <c r="Q110" s="175"/>
      <c r="R110" s="176">
        <f>SUM(R111:R113)</f>
        <v>0</v>
      </c>
      <c r="S110" s="175"/>
      <c r="T110" s="177">
        <f>SUM(T111:T113)</f>
        <v>0</v>
      </c>
      <c r="AR110" s="178" t="s">
        <v>150</v>
      </c>
      <c r="AT110" s="179" t="s">
        <v>77</v>
      </c>
      <c r="AU110" s="179" t="s">
        <v>86</v>
      </c>
      <c r="AY110" s="178" t="s">
        <v>151</v>
      </c>
      <c r="BK110" s="180">
        <f>SUM(BK111:BK113)</f>
        <v>0</v>
      </c>
    </row>
    <row r="111" spans="1:65" s="2" customFormat="1" ht="16.5" customHeight="1">
      <c r="A111" s="39"/>
      <c r="B111" s="40"/>
      <c r="C111" s="183" t="s">
        <v>202</v>
      </c>
      <c r="D111" s="183" t="s">
        <v>154</v>
      </c>
      <c r="E111" s="184" t="s">
        <v>203</v>
      </c>
      <c r="F111" s="185" t="s">
        <v>201</v>
      </c>
      <c r="G111" s="186" t="s">
        <v>157</v>
      </c>
      <c r="H111" s="187">
        <v>1</v>
      </c>
      <c r="I111" s="188"/>
      <c r="J111" s="189">
        <f>ROUND(I111*H111,2)</f>
        <v>0</v>
      </c>
      <c r="K111" s="185" t="s">
        <v>158</v>
      </c>
      <c r="L111" s="44"/>
      <c r="M111" s="190" t="s">
        <v>32</v>
      </c>
      <c r="N111" s="191" t="s">
        <v>49</v>
      </c>
      <c r="O111" s="69"/>
      <c r="P111" s="192">
        <f>O111*H111</f>
        <v>0</v>
      </c>
      <c r="Q111" s="192">
        <v>0</v>
      </c>
      <c r="R111" s="192">
        <f>Q111*H111</f>
        <v>0</v>
      </c>
      <c r="S111" s="192">
        <v>0</v>
      </c>
      <c r="T111" s="19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194" t="s">
        <v>173</v>
      </c>
      <c r="AT111" s="194" t="s">
        <v>154</v>
      </c>
      <c r="AU111" s="194" t="s">
        <v>88</v>
      </c>
      <c r="AY111" s="21" t="s">
        <v>151</v>
      </c>
      <c r="BE111" s="195">
        <f>IF(N111="základní",J111,0)</f>
        <v>0</v>
      </c>
      <c r="BF111" s="195">
        <f>IF(N111="snížená",J111,0)</f>
        <v>0</v>
      </c>
      <c r="BG111" s="195">
        <f>IF(N111="zákl. přenesená",J111,0)</f>
        <v>0</v>
      </c>
      <c r="BH111" s="195">
        <f>IF(N111="sníž. přenesená",J111,0)</f>
        <v>0</v>
      </c>
      <c r="BI111" s="195">
        <f>IF(N111="nulová",J111,0)</f>
        <v>0</v>
      </c>
      <c r="BJ111" s="21" t="s">
        <v>86</v>
      </c>
      <c r="BK111" s="195">
        <f>ROUND(I111*H111,2)</f>
        <v>0</v>
      </c>
      <c r="BL111" s="21" t="s">
        <v>173</v>
      </c>
      <c r="BM111" s="194" t="s">
        <v>204</v>
      </c>
    </row>
    <row r="112" spans="1:65" s="2" customFormat="1" ht="11.25">
      <c r="A112" s="39"/>
      <c r="B112" s="40"/>
      <c r="C112" s="41"/>
      <c r="D112" s="196" t="s">
        <v>161</v>
      </c>
      <c r="E112" s="41"/>
      <c r="F112" s="197" t="s">
        <v>205</v>
      </c>
      <c r="G112" s="41"/>
      <c r="H112" s="41"/>
      <c r="I112" s="198"/>
      <c r="J112" s="41"/>
      <c r="K112" s="41"/>
      <c r="L112" s="44"/>
      <c r="M112" s="199"/>
      <c r="N112" s="200"/>
      <c r="O112" s="69"/>
      <c r="P112" s="69"/>
      <c r="Q112" s="69"/>
      <c r="R112" s="69"/>
      <c r="S112" s="69"/>
      <c r="T112" s="70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21" t="s">
        <v>161</v>
      </c>
      <c r="AU112" s="21" t="s">
        <v>88</v>
      </c>
    </row>
    <row r="113" spans="1:47" s="2" customFormat="1" ht="19.5">
      <c r="A113" s="39"/>
      <c r="B113" s="40"/>
      <c r="C113" s="41"/>
      <c r="D113" s="201" t="s">
        <v>163</v>
      </c>
      <c r="E113" s="41"/>
      <c r="F113" s="202" t="s">
        <v>206</v>
      </c>
      <c r="G113" s="41"/>
      <c r="H113" s="41"/>
      <c r="I113" s="198"/>
      <c r="J113" s="41"/>
      <c r="K113" s="41"/>
      <c r="L113" s="44"/>
      <c r="M113" s="203"/>
      <c r="N113" s="204"/>
      <c r="O113" s="205"/>
      <c r="P113" s="205"/>
      <c r="Q113" s="205"/>
      <c r="R113" s="205"/>
      <c r="S113" s="205"/>
      <c r="T113" s="20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1" t="s">
        <v>163</v>
      </c>
      <c r="AU113" s="21" t="s">
        <v>88</v>
      </c>
    </row>
    <row r="114" spans="1:47" s="2" customFormat="1" ht="6.95" customHeight="1">
      <c r="A114" s="39"/>
      <c r="B114" s="52"/>
      <c r="C114" s="53"/>
      <c r="D114" s="53"/>
      <c r="E114" s="53"/>
      <c r="F114" s="53"/>
      <c r="G114" s="53"/>
      <c r="H114" s="53"/>
      <c r="I114" s="53"/>
      <c r="J114" s="53"/>
      <c r="K114" s="53"/>
      <c r="L114" s="44"/>
      <c r="M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</sheetData>
  <sheetProtection algorithmName="SHA-512" hashValue="wMXfUIuW7v0v8b/XRb6rq4TKNT1XXoAmjJf9+tiZG+RGZaZ0zczNCpXM1aYh70wC/jLJah8LfTMNB7n6S5ZoXA==" saltValue="h1YqR7cqMXulqAfhfursxXda216Ilu6TbVeIvHjxvktmSf+ieusrqakDO6wdJtSpiYHgiKHzYAoy9tkgJx6Bjg==" spinCount="100000" sheet="1" objects="1" scenarios="1" formatColumns="0" formatRows="0" autoFilter="0"/>
  <autoFilter ref="C84:K113" xr:uid="{00000000-0009-0000-0000-000001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100-000000000000}"/>
    <hyperlink ref="F92" r:id="rId2" xr:uid="{00000000-0004-0000-0100-000001000000}"/>
    <hyperlink ref="F95" r:id="rId3" xr:uid="{00000000-0004-0000-0100-000002000000}"/>
    <hyperlink ref="F98" r:id="rId4" xr:uid="{00000000-0004-0000-0100-000003000000}"/>
    <hyperlink ref="F102" r:id="rId5" xr:uid="{00000000-0004-0000-0100-000004000000}"/>
    <hyperlink ref="F105" r:id="rId6" xr:uid="{00000000-0004-0000-0100-000005000000}"/>
    <hyperlink ref="F108" r:id="rId7" xr:uid="{00000000-0004-0000-0100-000006000000}"/>
    <hyperlink ref="F112" r:id="rId8" xr:uid="{00000000-0004-0000-0100-00000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36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AT2" s="21" t="s">
        <v>92</v>
      </c>
      <c r="AZ2" s="207" t="s">
        <v>207</v>
      </c>
      <c r="BA2" s="207" t="s">
        <v>208</v>
      </c>
      <c r="BB2" s="207" t="s">
        <v>209</v>
      </c>
      <c r="BC2" s="207" t="s">
        <v>210</v>
      </c>
      <c r="BD2" s="207" t="s">
        <v>88</v>
      </c>
    </row>
    <row r="3" spans="1:5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88</v>
      </c>
      <c r="AZ3" s="207" t="s">
        <v>211</v>
      </c>
      <c r="BA3" s="207" t="s">
        <v>212</v>
      </c>
      <c r="BB3" s="207" t="s">
        <v>213</v>
      </c>
      <c r="BC3" s="207" t="s">
        <v>214</v>
      </c>
      <c r="BD3" s="207" t="s">
        <v>88</v>
      </c>
    </row>
    <row r="4" spans="1:56" s="1" customFormat="1" ht="24.95" customHeight="1">
      <c r="B4" s="24"/>
      <c r="D4" s="115" t="s">
        <v>125</v>
      </c>
      <c r="L4" s="24"/>
      <c r="M4" s="116" t="s">
        <v>10</v>
      </c>
      <c r="AT4" s="21" t="s">
        <v>4</v>
      </c>
      <c r="AZ4" s="207" t="s">
        <v>215</v>
      </c>
      <c r="BA4" s="207" t="s">
        <v>216</v>
      </c>
      <c r="BB4" s="207" t="s">
        <v>213</v>
      </c>
      <c r="BC4" s="207" t="s">
        <v>217</v>
      </c>
      <c r="BD4" s="207" t="s">
        <v>88</v>
      </c>
    </row>
    <row r="5" spans="1:56" s="1" customFormat="1" ht="6.95" customHeight="1">
      <c r="B5" s="24"/>
      <c r="L5" s="24"/>
      <c r="AZ5" s="207" t="s">
        <v>218</v>
      </c>
      <c r="BA5" s="207" t="s">
        <v>219</v>
      </c>
      <c r="BB5" s="207" t="s">
        <v>213</v>
      </c>
      <c r="BC5" s="207" t="s">
        <v>220</v>
      </c>
      <c r="BD5" s="207" t="s">
        <v>88</v>
      </c>
    </row>
    <row r="6" spans="1:56" s="1" customFormat="1" ht="12" customHeight="1">
      <c r="B6" s="24"/>
      <c r="D6" s="117" t="s">
        <v>16</v>
      </c>
      <c r="L6" s="24"/>
      <c r="AZ6" s="207" t="s">
        <v>221</v>
      </c>
      <c r="BA6" s="207" t="s">
        <v>222</v>
      </c>
      <c r="BB6" s="207" t="s">
        <v>213</v>
      </c>
      <c r="BC6" s="207" t="s">
        <v>223</v>
      </c>
      <c r="BD6" s="207" t="s">
        <v>88</v>
      </c>
    </row>
    <row r="7" spans="1:56" s="1" customFormat="1" ht="16.5" customHeight="1">
      <c r="B7" s="24"/>
      <c r="E7" s="423" t="str">
        <f>'Rekapitulace stavby'!K6</f>
        <v>Přestavba býv. trafostanice na dětskou skupinu</v>
      </c>
      <c r="F7" s="424"/>
      <c r="G7" s="424"/>
      <c r="H7" s="424"/>
      <c r="L7" s="24"/>
      <c r="AZ7" s="207" t="s">
        <v>224</v>
      </c>
      <c r="BA7" s="207" t="s">
        <v>225</v>
      </c>
      <c r="BB7" s="207" t="s">
        <v>213</v>
      </c>
      <c r="BC7" s="207" t="s">
        <v>195</v>
      </c>
      <c r="BD7" s="207" t="s">
        <v>88</v>
      </c>
    </row>
    <row r="8" spans="1:56" s="2" customFormat="1" ht="12" customHeight="1">
      <c r="A8" s="39"/>
      <c r="B8" s="44"/>
      <c r="C8" s="39"/>
      <c r="D8" s="117" t="s">
        <v>126</v>
      </c>
      <c r="E8" s="39"/>
      <c r="F8" s="39"/>
      <c r="G8" s="39"/>
      <c r="H8" s="39"/>
      <c r="I8" s="39"/>
      <c r="J8" s="39"/>
      <c r="K8" s="39"/>
      <c r="L8" s="118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207" t="s">
        <v>226</v>
      </c>
      <c r="BA8" s="207" t="s">
        <v>227</v>
      </c>
      <c r="BB8" s="207" t="s">
        <v>209</v>
      </c>
      <c r="BC8" s="207" t="s">
        <v>228</v>
      </c>
      <c r="BD8" s="207" t="s">
        <v>88</v>
      </c>
    </row>
    <row r="9" spans="1:56" s="2" customFormat="1" ht="16.5" customHeight="1">
      <c r="A9" s="39"/>
      <c r="B9" s="44"/>
      <c r="C9" s="39"/>
      <c r="D9" s="39"/>
      <c r="E9" s="425" t="s">
        <v>229</v>
      </c>
      <c r="F9" s="426"/>
      <c r="G9" s="426"/>
      <c r="H9" s="426"/>
      <c r="I9" s="39"/>
      <c r="J9" s="39"/>
      <c r="K9" s="39"/>
      <c r="L9" s="118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207" t="s">
        <v>230</v>
      </c>
      <c r="BA9" s="207" t="s">
        <v>231</v>
      </c>
      <c r="BB9" s="207" t="s">
        <v>209</v>
      </c>
      <c r="BC9" s="207" t="s">
        <v>232</v>
      </c>
      <c r="BD9" s="207" t="s">
        <v>88</v>
      </c>
    </row>
    <row r="10" spans="1:56" s="2" customFormat="1" ht="11.25">
      <c r="A10" s="39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118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207" t="s">
        <v>233</v>
      </c>
      <c r="BA10" s="207" t="s">
        <v>234</v>
      </c>
      <c r="BB10" s="207" t="s">
        <v>209</v>
      </c>
      <c r="BC10" s="207" t="s">
        <v>235</v>
      </c>
      <c r="BD10" s="207" t="s">
        <v>88</v>
      </c>
    </row>
    <row r="11" spans="1:56" s="2" customFormat="1" ht="12" customHeight="1">
      <c r="A11" s="39"/>
      <c r="B11" s="44"/>
      <c r="C11" s="39"/>
      <c r="D11" s="117" t="s">
        <v>18</v>
      </c>
      <c r="E11" s="39"/>
      <c r="F11" s="108" t="s">
        <v>32</v>
      </c>
      <c r="G11" s="39"/>
      <c r="H11" s="39"/>
      <c r="I11" s="117" t="s">
        <v>20</v>
      </c>
      <c r="J11" s="108" t="s">
        <v>32</v>
      </c>
      <c r="K11" s="39"/>
      <c r="L11" s="118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207" t="s">
        <v>236</v>
      </c>
      <c r="BA11" s="207" t="s">
        <v>237</v>
      </c>
      <c r="BB11" s="207" t="s">
        <v>209</v>
      </c>
      <c r="BC11" s="207" t="s">
        <v>238</v>
      </c>
      <c r="BD11" s="207" t="s">
        <v>88</v>
      </c>
    </row>
    <row r="12" spans="1:56" s="2" customFormat="1" ht="12" customHeight="1">
      <c r="A12" s="39"/>
      <c r="B12" s="44"/>
      <c r="C12" s="39"/>
      <c r="D12" s="117" t="s">
        <v>22</v>
      </c>
      <c r="E12" s="39"/>
      <c r="F12" s="108" t="s">
        <v>23</v>
      </c>
      <c r="G12" s="39"/>
      <c r="H12" s="39"/>
      <c r="I12" s="117" t="s">
        <v>24</v>
      </c>
      <c r="J12" s="119" t="str">
        <f>'Rekapitulace stavby'!AN8</f>
        <v>4. 7. 2025</v>
      </c>
      <c r="K12" s="39"/>
      <c r="L12" s="118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207" t="s">
        <v>239</v>
      </c>
      <c r="BA12" s="207" t="s">
        <v>240</v>
      </c>
      <c r="BB12" s="207" t="s">
        <v>209</v>
      </c>
      <c r="BC12" s="207" t="s">
        <v>241</v>
      </c>
      <c r="BD12" s="207" t="s">
        <v>88</v>
      </c>
    </row>
    <row r="13" spans="1:56" s="2" customFormat="1" ht="10.9" customHeight="1">
      <c r="A13" s="39"/>
      <c r="B13" s="44"/>
      <c r="C13" s="39"/>
      <c r="D13" s="39"/>
      <c r="E13" s="39"/>
      <c r="F13" s="39"/>
      <c r="G13" s="39"/>
      <c r="H13" s="39"/>
      <c r="I13" s="39"/>
      <c r="J13" s="39"/>
      <c r="K13" s="39"/>
      <c r="L13" s="118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207" t="s">
        <v>242</v>
      </c>
      <c r="BA13" s="207" t="s">
        <v>243</v>
      </c>
      <c r="BB13" s="207" t="s">
        <v>209</v>
      </c>
      <c r="BC13" s="207" t="s">
        <v>244</v>
      </c>
      <c r="BD13" s="207" t="s">
        <v>88</v>
      </c>
    </row>
    <row r="14" spans="1:56" s="2" customFormat="1" ht="12" customHeight="1">
      <c r="A14" s="39"/>
      <c r="B14" s="44"/>
      <c r="C14" s="39"/>
      <c r="D14" s="117" t="s">
        <v>30</v>
      </c>
      <c r="E14" s="39"/>
      <c r="F14" s="39"/>
      <c r="G14" s="39"/>
      <c r="H14" s="39"/>
      <c r="I14" s="117" t="s">
        <v>31</v>
      </c>
      <c r="J14" s="108" t="s">
        <v>32</v>
      </c>
      <c r="K14" s="39"/>
      <c r="L14" s="11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207" t="s">
        <v>245</v>
      </c>
      <c r="BA14" s="207" t="s">
        <v>246</v>
      </c>
      <c r="BB14" s="207" t="s">
        <v>209</v>
      </c>
      <c r="BC14" s="207" t="s">
        <v>247</v>
      </c>
      <c r="BD14" s="207" t="s">
        <v>88</v>
      </c>
    </row>
    <row r="15" spans="1:56" s="2" customFormat="1" ht="18" customHeight="1">
      <c r="A15" s="39"/>
      <c r="B15" s="44"/>
      <c r="C15" s="39"/>
      <c r="D15" s="39"/>
      <c r="E15" s="108" t="s">
        <v>33</v>
      </c>
      <c r="F15" s="39"/>
      <c r="G15" s="39"/>
      <c r="H15" s="39"/>
      <c r="I15" s="117" t="s">
        <v>34</v>
      </c>
      <c r="J15" s="108" t="s">
        <v>32</v>
      </c>
      <c r="K15" s="39"/>
      <c r="L15" s="118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207" t="s">
        <v>248</v>
      </c>
      <c r="BA15" s="207" t="s">
        <v>249</v>
      </c>
      <c r="BB15" s="207" t="s">
        <v>209</v>
      </c>
      <c r="BC15" s="207" t="s">
        <v>250</v>
      </c>
      <c r="BD15" s="207" t="s">
        <v>88</v>
      </c>
    </row>
    <row r="16" spans="1:56" s="2" customFormat="1" ht="6.95" customHeight="1">
      <c r="A16" s="39"/>
      <c r="B16" s="44"/>
      <c r="C16" s="39"/>
      <c r="D16" s="39"/>
      <c r="E16" s="39"/>
      <c r="F16" s="39"/>
      <c r="G16" s="39"/>
      <c r="H16" s="39"/>
      <c r="I16" s="39"/>
      <c r="J16" s="39"/>
      <c r="K16" s="39"/>
      <c r="L16" s="118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207" t="s">
        <v>251</v>
      </c>
      <c r="BA16" s="207" t="s">
        <v>252</v>
      </c>
      <c r="BB16" s="207" t="s">
        <v>253</v>
      </c>
      <c r="BC16" s="207" t="s">
        <v>254</v>
      </c>
      <c r="BD16" s="207" t="s">
        <v>88</v>
      </c>
    </row>
    <row r="17" spans="1:56" s="2" customFormat="1" ht="12" customHeight="1">
      <c r="A17" s="39"/>
      <c r="B17" s="44"/>
      <c r="C17" s="39"/>
      <c r="D17" s="117" t="s">
        <v>35</v>
      </c>
      <c r="E17" s="39"/>
      <c r="F17" s="39"/>
      <c r="G17" s="39"/>
      <c r="H17" s="39"/>
      <c r="I17" s="117" t="s">
        <v>31</v>
      </c>
      <c r="J17" s="34" t="str">
        <f>'Rekapitulace stavby'!AN13</f>
        <v>Vyplň údaj</v>
      </c>
      <c r="K17" s="39"/>
      <c r="L17" s="118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Z17" s="207" t="s">
        <v>255</v>
      </c>
      <c r="BA17" s="207" t="s">
        <v>256</v>
      </c>
      <c r="BB17" s="207" t="s">
        <v>209</v>
      </c>
      <c r="BC17" s="207" t="s">
        <v>257</v>
      </c>
      <c r="BD17" s="207" t="s">
        <v>88</v>
      </c>
    </row>
    <row r="18" spans="1:56" s="2" customFormat="1" ht="18" customHeight="1">
      <c r="A18" s="39"/>
      <c r="B18" s="44"/>
      <c r="C18" s="39"/>
      <c r="D18" s="39"/>
      <c r="E18" s="427" t="str">
        <f>'Rekapitulace stavby'!E14</f>
        <v>Vyplň údaj</v>
      </c>
      <c r="F18" s="428"/>
      <c r="G18" s="428"/>
      <c r="H18" s="428"/>
      <c r="I18" s="117" t="s">
        <v>34</v>
      </c>
      <c r="J18" s="34" t="str">
        <f>'Rekapitulace stavby'!AN14</f>
        <v>Vyplň údaj</v>
      </c>
      <c r="K18" s="39"/>
      <c r="L18" s="118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Z18" s="207" t="s">
        <v>258</v>
      </c>
      <c r="BA18" s="207" t="s">
        <v>259</v>
      </c>
      <c r="BB18" s="207" t="s">
        <v>209</v>
      </c>
      <c r="BC18" s="207" t="s">
        <v>260</v>
      </c>
      <c r="BD18" s="207" t="s">
        <v>88</v>
      </c>
    </row>
    <row r="19" spans="1:56" s="2" customFormat="1" ht="6.95" customHeight="1">
      <c r="A19" s="39"/>
      <c r="B19" s="44"/>
      <c r="C19" s="39"/>
      <c r="D19" s="39"/>
      <c r="E19" s="39"/>
      <c r="F19" s="39"/>
      <c r="G19" s="39"/>
      <c r="H19" s="39"/>
      <c r="I19" s="39"/>
      <c r="J19" s="39"/>
      <c r="K19" s="39"/>
      <c r="L19" s="118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Z19" s="207" t="s">
        <v>261</v>
      </c>
      <c r="BA19" s="207" t="s">
        <v>262</v>
      </c>
      <c r="BB19" s="207" t="s">
        <v>209</v>
      </c>
      <c r="BC19" s="207" t="s">
        <v>263</v>
      </c>
      <c r="BD19" s="207" t="s">
        <v>88</v>
      </c>
    </row>
    <row r="20" spans="1:56" s="2" customFormat="1" ht="12" customHeight="1">
      <c r="A20" s="39"/>
      <c r="B20" s="44"/>
      <c r="C20" s="39"/>
      <c r="D20" s="117" t="s">
        <v>37</v>
      </c>
      <c r="E20" s="39"/>
      <c r="F20" s="39"/>
      <c r="G20" s="39"/>
      <c r="H20" s="39"/>
      <c r="I20" s="117" t="s">
        <v>31</v>
      </c>
      <c r="J20" s="108" t="s">
        <v>32</v>
      </c>
      <c r="K20" s="39"/>
      <c r="L20" s="118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Z20" s="207" t="s">
        <v>264</v>
      </c>
      <c r="BA20" s="207" t="s">
        <v>265</v>
      </c>
      <c r="BB20" s="207" t="s">
        <v>209</v>
      </c>
      <c r="BC20" s="207" t="s">
        <v>266</v>
      </c>
      <c r="BD20" s="207" t="s">
        <v>88</v>
      </c>
    </row>
    <row r="21" spans="1:56" s="2" customFormat="1" ht="18" customHeight="1">
      <c r="A21" s="39"/>
      <c r="B21" s="44"/>
      <c r="C21" s="39"/>
      <c r="D21" s="39"/>
      <c r="E21" s="108" t="s">
        <v>38</v>
      </c>
      <c r="F21" s="39"/>
      <c r="G21" s="39"/>
      <c r="H21" s="39"/>
      <c r="I21" s="117" t="s">
        <v>34</v>
      </c>
      <c r="J21" s="108" t="s">
        <v>32</v>
      </c>
      <c r="K21" s="39"/>
      <c r="L21" s="118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Z21" s="207" t="s">
        <v>267</v>
      </c>
      <c r="BA21" s="207" t="s">
        <v>268</v>
      </c>
      <c r="BB21" s="207" t="s">
        <v>209</v>
      </c>
      <c r="BC21" s="207" t="s">
        <v>269</v>
      </c>
      <c r="BD21" s="207" t="s">
        <v>88</v>
      </c>
    </row>
    <row r="22" spans="1:56" s="2" customFormat="1" ht="6.95" customHeight="1">
      <c r="A22" s="39"/>
      <c r="B22" s="44"/>
      <c r="C22" s="39"/>
      <c r="D22" s="39"/>
      <c r="E22" s="39"/>
      <c r="F22" s="39"/>
      <c r="G22" s="39"/>
      <c r="H22" s="39"/>
      <c r="I22" s="39"/>
      <c r="J22" s="39"/>
      <c r="K22" s="39"/>
      <c r="L22" s="118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Z22" s="207" t="s">
        <v>270</v>
      </c>
      <c r="BA22" s="207" t="s">
        <v>271</v>
      </c>
      <c r="BB22" s="207" t="s">
        <v>209</v>
      </c>
      <c r="BC22" s="207" t="s">
        <v>272</v>
      </c>
      <c r="BD22" s="207" t="s">
        <v>88</v>
      </c>
    </row>
    <row r="23" spans="1:56" s="2" customFormat="1" ht="12" customHeight="1">
      <c r="A23" s="39"/>
      <c r="B23" s="44"/>
      <c r="C23" s="39"/>
      <c r="D23" s="117" t="s">
        <v>40</v>
      </c>
      <c r="E23" s="39"/>
      <c r="F23" s="39"/>
      <c r="G23" s="39"/>
      <c r="H23" s="39"/>
      <c r="I23" s="117" t="s">
        <v>31</v>
      </c>
      <c r="J23" s="108" t="str">
        <f>IF('Rekapitulace stavby'!AN19="","",'Rekapitulace stavby'!AN19)</f>
        <v/>
      </c>
      <c r="K23" s="39"/>
      <c r="L23" s="118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Z23" s="207" t="s">
        <v>273</v>
      </c>
      <c r="BA23" s="207" t="s">
        <v>274</v>
      </c>
      <c r="BB23" s="207" t="s">
        <v>209</v>
      </c>
      <c r="BC23" s="207" t="s">
        <v>275</v>
      </c>
      <c r="BD23" s="207" t="s">
        <v>88</v>
      </c>
    </row>
    <row r="24" spans="1:56" s="2" customFormat="1" ht="18" customHeight="1">
      <c r="A24" s="39"/>
      <c r="B24" s="44"/>
      <c r="C24" s="39"/>
      <c r="D24" s="39"/>
      <c r="E24" s="108" t="str">
        <f>IF('Rekapitulace stavby'!E20="","",'Rekapitulace stavby'!E20)</f>
        <v xml:space="preserve"> </v>
      </c>
      <c r="F24" s="39"/>
      <c r="G24" s="39"/>
      <c r="H24" s="39"/>
      <c r="I24" s="117" t="s">
        <v>34</v>
      </c>
      <c r="J24" s="108" t="str">
        <f>IF('Rekapitulace stavby'!AN20="","",'Rekapitulace stavby'!AN20)</f>
        <v/>
      </c>
      <c r="K24" s="39"/>
      <c r="L24" s="118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Z24" s="207" t="s">
        <v>276</v>
      </c>
      <c r="BA24" s="207" t="s">
        <v>277</v>
      </c>
      <c r="BB24" s="207" t="s">
        <v>209</v>
      </c>
      <c r="BC24" s="207" t="s">
        <v>278</v>
      </c>
      <c r="BD24" s="207" t="s">
        <v>88</v>
      </c>
    </row>
    <row r="25" spans="1:56" s="2" customFormat="1" ht="6.95" customHeight="1">
      <c r="A25" s="39"/>
      <c r="B25" s="44"/>
      <c r="C25" s="39"/>
      <c r="D25" s="39"/>
      <c r="E25" s="39"/>
      <c r="F25" s="39"/>
      <c r="G25" s="39"/>
      <c r="H25" s="39"/>
      <c r="I25" s="39"/>
      <c r="J25" s="39"/>
      <c r="K25" s="39"/>
      <c r="L25" s="118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Z25" s="207" t="s">
        <v>279</v>
      </c>
      <c r="BA25" s="207" t="s">
        <v>280</v>
      </c>
      <c r="BB25" s="207" t="s">
        <v>253</v>
      </c>
      <c r="BC25" s="207" t="s">
        <v>281</v>
      </c>
      <c r="BD25" s="207" t="s">
        <v>88</v>
      </c>
    </row>
    <row r="26" spans="1:56" s="2" customFormat="1" ht="12" customHeight="1">
      <c r="A26" s="39"/>
      <c r="B26" s="44"/>
      <c r="C26" s="39"/>
      <c r="D26" s="117" t="s">
        <v>42</v>
      </c>
      <c r="E26" s="39"/>
      <c r="F26" s="39"/>
      <c r="G26" s="39"/>
      <c r="H26" s="39"/>
      <c r="I26" s="39"/>
      <c r="J26" s="39"/>
      <c r="K26" s="39"/>
      <c r="L26" s="118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pans="1:56" s="8" customFormat="1" ht="47.25" customHeight="1">
      <c r="A27" s="120"/>
      <c r="B27" s="121"/>
      <c r="C27" s="120"/>
      <c r="D27" s="120"/>
      <c r="E27" s="429" t="s">
        <v>43</v>
      </c>
      <c r="F27" s="429"/>
      <c r="G27" s="429"/>
      <c r="H27" s="429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56" s="2" customFormat="1" ht="6.95" customHeight="1">
      <c r="A28" s="39"/>
      <c r="B28" s="44"/>
      <c r="C28" s="39"/>
      <c r="D28" s="39"/>
      <c r="E28" s="39"/>
      <c r="F28" s="39"/>
      <c r="G28" s="39"/>
      <c r="H28" s="39"/>
      <c r="I28" s="39"/>
      <c r="J28" s="39"/>
      <c r="K28" s="39"/>
      <c r="L28" s="118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pans="1:56" s="2" customFormat="1" ht="6.95" customHeight="1">
      <c r="A29" s="39"/>
      <c r="B29" s="44"/>
      <c r="C29" s="39"/>
      <c r="D29" s="123"/>
      <c r="E29" s="123"/>
      <c r="F29" s="123"/>
      <c r="G29" s="123"/>
      <c r="H29" s="123"/>
      <c r="I29" s="123"/>
      <c r="J29" s="123"/>
      <c r="K29" s="123"/>
      <c r="L29" s="118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pans="1:56" s="2" customFormat="1" ht="25.35" customHeight="1">
      <c r="A30" s="39"/>
      <c r="B30" s="44"/>
      <c r="C30" s="39"/>
      <c r="D30" s="124" t="s">
        <v>44</v>
      </c>
      <c r="E30" s="39"/>
      <c r="F30" s="39"/>
      <c r="G30" s="39"/>
      <c r="H30" s="39"/>
      <c r="I30" s="39"/>
      <c r="J30" s="125">
        <f>ROUND(J110, 2)</f>
        <v>0</v>
      </c>
      <c r="K30" s="39"/>
      <c r="L30" s="118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pans="1:56" s="2" customFormat="1" ht="6.95" customHeight="1">
      <c r="A31" s="39"/>
      <c r="B31" s="44"/>
      <c r="C31" s="39"/>
      <c r="D31" s="123"/>
      <c r="E31" s="123"/>
      <c r="F31" s="123"/>
      <c r="G31" s="123"/>
      <c r="H31" s="123"/>
      <c r="I31" s="123"/>
      <c r="J31" s="123"/>
      <c r="K31" s="123"/>
      <c r="L31" s="118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pans="1:56" s="2" customFormat="1" ht="14.45" customHeight="1">
      <c r="A32" s="39"/>
      <c r="B32" s="44"/>
      <c r="C32" s="39"/>
      <c r="D32" s="39"/>
      <c r="E32" s="39"/>
      <c r="F32" s="126" t="s">
        <v>46</v>
      </c>
      <c r="G32" s="39"/>
      <c r="H32" s="39"/>
      <c r="I32" s="126" t="s">
        <v>45</v>
      </c>
      <c r="J32" s="126" t="s">
        <v>47</v>
      </c>
      <c r="K32" s="39"/>
      <c r="L32" s="118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pans="1:31" s="2" customFormat="1" ht="14.45" customHeight="1">
      <c r="A33" s="39"/>
      <c r="B33" s="44"/>
      <c r="C33" s="39"/>
      <c r="D33" s="127" t="s">
        <v>48</v>
      </c>
      <c r="E33" s="117" t="s">
        <v>49</v>
      </c>
      <c r="F33" s="128">
        <f>ROUND((SUM(BE110:BE2362)),  2)</f>
        <v>0</v>
      </c>
      <c r="G33" s="39"/>
      <c r="H33" s="39"/>
      <c r="I33" s="129">
        <v>0.21</v>
      </c>
      <c r="J33" s="128">
        <f>ROUND(((SUM(BE110:BE2362))*I33),  2)</f>
        <v>0</v>
      </c>
      <c r="K33" s="39"/>
      <c r="L33" s="118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pans="1:31" s="2" customFormat="1" ht="14.45" customHeight="1">
      <c r="A34" s="39"/>
      <c r="B34" s="44"/>
      <c r="C34" s="39"/>
      <c r="D34" s="39"/>
      <c r="E34" s="117" t="s">
        <v>50</v>
      </c>
      <c r="F34" s="128">
        <f>ROUND((SUM(BF110:BF2362)),  2)</f>
        <v>0</v>
      </c>
      <c r="G34" s="39"/>
      <c r="H34" s="39"/>
      <c r="I34" s="129">
        <v>0.12</v>
      </c>
      <c r="J34" s="128">
        <f>ROUND(((SUM(BF110:BF2362))*I34),  2)</f>
        <v>0</v>
      </c>
      <c r="K34" s="39"/>
      <c r="L34" s="118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pans="1:31" s="2" customFormat="1" ht="14.45" hidden="1" customHeight="1">
      <c r="A35" s="39"/>
      <c r="B35" s="44"/>
      <c r="C35" s="39"/>
      <c r="D35" s="39"/>
      <c r="E35" s="117" t="s">
        <v>51</v>
      </c>
      <c r="F35" s="128">
        <f>ROUND((SUM(BG110:BG2362)),  2)</f>
        <v>0</v>
      </c>
      <c r="G35" s="39"/>
      <c r="H35" s="39"/>
      <c r="I35" s="129">
        <v>0.21</v>
      </c>
      <c r="J35" s="128">
        <f>0</f>
        <v>0</v>
      </c>
      <c r="K35" s="39"/>
      <c r="L35" s="118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pans="1:31" s="2" customFormat="1" ht="14.45" hidden="1" customHeight="1">
      <c r="A36" s="39"/>
      <c r="B36" s="44"/>
      <c r="C36" s="39"/>
      <c r="D36" s="39"/>
      <c r="E36" s="117" t="s">
        <v>52</v>
      </c>
      <c r="F36" s="128">
        <f>ROUND((SUM(BH110:BH2362)),  2)</f>
        <v>0</v>
      </c>
      <c r="G36" s="39"/>
      <c r="H36" s="39"/>
      <c r="I36" s="129">
        <v>0.12</v>
      </c>
      <c r="J36" s="128">
        <f>0</f>
        <v>0</v>
      </c>
      <c r="K36" s="39"/>
      <c r="L36" s="118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pans="1:31" s="2" customFormat="1" ht="14.45" hidden="1" customHeight="1">
      <c r="A37" s="39"/>
      <c r="B37" s="44"/>
      <c r="C37" s="39"/>
      <c r="D37" s="39"/>
      <c r="E37" s="117" t="s">
        <v>53</v>
      </c>
      <c r="F37" s="128">
        <f>ROUND((SUM(BI110:BI2362)),  2)</f>
        <v>0</v>
      </c>
      <c r="G37" s="39"/>
      <c r="H37" s="39"/>
      <c r="I37" s="129">
        <v>0</v>
      </c>
      <c r="J37" s="128">
        <f>0</f>
        <v>0</v>
      </c>
      <c r="K37" s="39"/>
      <c r="L37" s="118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pans="1:31" s="2" customFormat="1" ht="6.95" customHeight="1">
      <c r="A38" s="39"/>
      <c r="B38" s="44"/>
      <c r="C38" s="39"/>
      <c r="D38" s="39"/>
      <c r="E38" s="39"/>
      <c r="F38" s="39"/>
      <c r="G38" s="39"/>
      <c r="H38" s="39"/>
      <c r="I38" s="39"/>
      <c r="J38" s="39"/>
      <c r="K38" s="39"/>
      <c r="L38" s="118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pans="1:31" s="2" customFormat="1" ht="25.35" customHeight="1">
      <c r="A39" s="39"/>
      <c r="B39" s="44"/>
      <c r="C39" s="130"/>
      <c r="D39" s="131" t="s">
        <v>54</v>
      </c>
      <c r="E39" s="132"/>
      <c r="F39" s="132"/>
      <c r="G39" s="133" t="s">
        <v>55</v>
      </c>
      <c r="H39" s="134" t="s">
        <v>56</v>
      </c>
      <c r="I39" s="132"/>
      <c r="J39" s="135">
        <f>SUM(J30:J37)</f>
        <v>0</v>
      </c>
      <c r="K39" s="136"/>
      <c r="L39" s="118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pans="1:31" s="2" customFormat="1" ht="14.45" customHeight="1">
      <c r="A40" s="39"/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118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pans="1:31" s="2" customFormat="1" ht="6.95" customHeight="1">
      <c r="A44" s="39"/>
      <c r="B44" s="139"/>
      <c r="C44" s="140"/>
      <c r="D44" s="140"/>
      <c r="E44" s="140"/>
      <c r="F44" s="140"/>
      <c r="G44" s="140"/>
      <c r="H44" s="140"/>
      <c r="I44" s="140"/>
      <c r="J44" s="140"/>
      <c r="K44" s="140"/>
      <c r="L44" s="118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pans="1:31" s="2" customFormat="1" ht="24.95" customHeight="1">
      <c r="A45" s="39"/>
      <c r="B45" s="40"/>
      <c r="C45" s="27" t="s">
        <v>128</v>
      </c>
      <c r="D45" s="41"/>
      <c r="E45" s="41"/>
      <c r="F45" s="41"/>
      <c r="G45" s="41"/>
      <c r="H45" s="41"/>
      <c r="I45" s="41"/>
      <c r="J45" s="41"/>
      <c r="K45" s="41"/>
      <c r="L45" s="118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pans="1:31" s="2" customFormat="1" ht="6.95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18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pans="1:31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18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pans="1:31" s="2" customFormat="1" ht="16.5" customHeight="1">
      <c r="A48" s="39"/>
      <c r="B48" s="40"/>
      <c r="C48" s="41"/>
      <c r="D48" s="41"/>
      <c r="E48" s="430" t="str">
        <f>E7</f>
        <v>Přestavba býv. trafostanice na dětskou skupinu</v>
      </c>
      <c r="F48" s="431"/>
      <c r="G48" s="431"/>
      <c r="H48" s="431"/>
      <c r="I48" s="41"/>
      <c r="J48" s="41"/>
      <c r="K48" s="41"/>
      <c r="L48" s="118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pans="1:47" s="2" customFormat="1" ht="12" customHeight="1">
      <c r="A49" s="39"/>
      <c r="B49" s="40"/>
      <c r="C49" s="33" t="s">
        <v>126</v>
      </c>
      <c r="D49" s="41"/>
      <c r="E49" s="41"/>
      <c r="F49" s="41"/>
      <c r="G49" s="41"/>
      <c r="H49" s="41"/>
      <c r="I49" s="41"/>
      <c r="J49" s="41"/>
      <c r="K49" s="41"/>
      <c r="L49" s="118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pans="1:47" s="2" customFormat="1" ht="16.5" customHeight="1">
      <c r="A50" s="39"/>
      <c r="B50" s="40"/>
      <c r="C50" s="41"/>
      <c r="D50" s="41"/>
      <c r="E50" s="384" t="str">
        <f>E9</f>
        <v>01 - Stavební práce</v>
      </c>
      <c r="F50" s="432"/>
      <c r="G50" s="432"/>
      <c r="H50" s="432"/>
      <c r="I50" s="41"/>
      <c r="J50" s="41"/>
      <c r="K50" s="41"/>
      <c r="L50" s="118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pans="1:47" s="2" customFormat="1" ht="6.95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18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pans="1:47" s="2" customFormat="1" ht="12" customHeight="1">
      <c r="A52" s="39"/>
      <c r="B52" s="40"/>
      <c r="C52" s="33" t="s">
        <v>22</v>
      </c>
      <c r="D52" s="41"/>
      <c r="E52" s="41"/>
      <c r="F52" s="31" t="str">
        <f>F12</f>
        <v>Na Habrové, 152 00 Praha 5 - Hlubočepy</v>
      </c>
      <c r="G52" s="41"/>
      <c r="H52" s="41"/>
      <c r="I52" s="33" t="s">
        <v>24</v>
      </c>
      <c r="J52" s="64" t="str">
        <f>IF(J12="","",J12)</f>
        <v>4. 7. 2025</v>
      </c>
      <c r="K52" s="41"/>
      <c r="L52" s="118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pans="1:47" s="2" customFormat="1" ht="6.95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18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pans="1:47" s="2" customFormat="1" ht="25.7" customHeight="1">
      <c r="A54" s="39"/>
      <c r="B54" s="40"/>
      <c r="C54" s="33" t="s">
        <v>30</v>
      </c>
      <c r="D54" s="41"/>
      <c r="E54" s="41"/>
      <c r="F54" s="31" t="str">
        <f>E15</f>
        <v>MČ Praha 5, nám. 14. října, 150 22 Praha 5</v>
      </c>
      <c r="G54" s="41"/>
      <c r="H54" s="41"/>
      <c r="I54" s="33" t="s">
        <v>37</v>
      </c>
      <c r="J54" s="37" t="str">
        <f>E21</f>
        <v>AHK Architekti a VOPS ProArch s.r.o.</v>
      </c>
      <c r="K54" s="41"/>
      <c r="L54" s="118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pans="1:47" s="2" customFormat="1" ht="15.2" customHeight="1">
      <c r="A55" s="39"/>
      <c r="B55" s="40"/>
      <c r="C55" s="33" t="s">
        <v>35</v>
      </c>
      <c r="D55" s="41"/>
      <c r="E55" s="41"/>
      <c r="F55" s="31" t="str">
        <f>IF(E18="","",E18)</f>
        <v>Vyplň údaj</v>
      </c>
      <c r="G55" s="41"/>
      <c r="H55" s="41"/>
      <c r="I55" s="33" t="s">
        <v>40</v>
      </c>
      <c r="J55" s="37" t="str">
        <f>E24</f>
        <v xml:space="preserve"> </v>
      </c>
      <c r="K55" s="41"/>
      <c r="L55" s="118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pans="1:47" s="2" customFormat="1" ht="10.35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18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pans="1:47" s="2" customFormat="1" ht="29.25" customHeight="1">
      <c r="A57" s="39"/>
      <c r="B57" s="40"/>
      <c r="C57" s="141" t="s">
        <v>129</v>
      </c>
      <c r="D57" s="142"/>
      <c r="E57" s="142"/>
      <c r="F57" s="142"/>
      <c r="G57" s="142"/>
      <c r="H57" s="142"/>
      <c r="I57" s="142"/>
      <c r="J57" s="143" t="s">
        <v>130</v>
      </c>
      <c r="K57" s="142"/>
      <c r="L57" s="118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pans="1:47" s="2" customFormat="1" ht="10.35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18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pans="1:47" s="2" customFormat="1" ht="22.9" customHeight="1">
      <c r="A59" s="39"/>
      <c r="B59" s="40"/>
      <c r="C59" s="144" t="s">
        <v>76</v>
      </c>
      <c r="D59" s="41"/>
      <c r="E59" s="41"/>
      <c r="F59" s="41"/>
      <c r="G59" s="41"/>
      <c r="H59" s="41"/>
      <c r="I59" s="41"/>
      <c r="J59" s="82">
        <f>J110</f>
        <v>0</v>
      </c>
      <c r="K59" s="41"/>
      <c r="L59" s="118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1" t="s">
        <v>131</v>
      </c>
    </row>
    <row r="60" spans="1:47" s="9" customFormat="1" ht="24.95" customHeight="1">
      <c r="B60" s="145"/>
      <c r="C60" s="146"/>
      <c r="D60" s="147" t="s">
        <v>282</v>
      </c>
      <c r="E60" s="148"/>
      <c r="F60" s="148"/>
      <c r="G60" s="148"/>
      <c r="H60" s="148"/>
      <c r="I60" s="148"/>
      <c r="J60" s="149">
        <f>J111</f>
        <v>0</v>
      </c>
      <c r="K60" s="146"/>
      <c r="L60" s="150"/>
    </row>
    <row r="61" spans="1:47" s="10" customFormat="1" ht="19.899999999999999" customHeight="1">
      <c r="B61" s="151"/>
      <c r="C61" s="102"/>
      <c r="D61" s="152" t="s">
        <v>283</v>
      </c>
      <c r="E61" s="153"/>
      <c r="F61" s="153"/>
      <c r="G61" s="153"/>
      <c r="H61" s="153"/>
      <c r="I61" s="153"/>
      <c r="J61" s="154">
        <f>J112</f>
        <v>0</v>
      </c>
      <c r="K61" s="102"/>
      <c r="L61" s="155"/>
    </row>
    <row r="62" spans="1:47" s="10" customFormat="1" ht="19.899999999999999" customHeight="1">
      <c r="B62" s="151"/>
      <c r="C62" s="102"/>
      <c r="D62" s="152" t="s">
        <v>284</v>
      </c>
      <c r="E62" s="153"/>
      <c r="F62" s="153"/>
      <c r="G62" s="153"/>
      <c r="H62" s="153"/>
      <c r="I62" s="153"/>
      <c r="J62" s="154">
        <f>J282</f>
        <v>0</v>
      </c>
      <c r="K62" s="102"/>
      <c r="L62" s="155"/>
    </row>
    <row r="63" spans="1:47" s="10" customFormat="1" ht="19.899999999999999" customHeight="1">
      <c r="B63" s="151"/>
      <c r="C63" s="102"/>
      <c r="D63" s="152" t="s">
        <v>285</v>
      </c>
      <c r="E63" s="153"/>
      <c r="F63" s="153"/>
      <c r="G63" s="153"/>
      <c r="H63" s="153"/>
      <c r="I63" s="153"/>
      <c r="J63" s="154">
        <f>J338</f>
        <v>0</v>
      </c>
      <c r="K63" s="102"/>
      <c r="L63" s="155"/>
    </row>
    <row r="64" spans="1:47" s="10" customFormat="1" ht="19.899999999999999" customHeight="1">
      <c r="B64" s="151"/>
      <c r="C64" s="102"/>
      <c r="D64" s="152" t="s">
        <v>286</v>
      </c>
      <c r="E64" s="153"/>
      <c r="F64" s="153"/>
      <c r="G64" s="153"/>
      <c r="H64" s="153"/>
      <c r="I64" s="153"/>
      <c r="J64" s="154">
        <f>J424</f>
        <v>0</v>
      </c>
      <c r="K64" s="102"/>
      <c r="L64" s="155"/>
    </row>
    <row r="65" spans="2:12" s="10" customFormat="1" ht="19.899999999999999" customHeight="1">
      <c r="B65" s="151"/>
      <c r="C65" s="102"/>
      <c r="D65" s="152" t="s">
        <v>287</v>
      </c>
      <c r="E65" s="153"/>
      <c r="F65" s="153"/>
      <c r="G65" s="153"/>
      <c r="H65" s="153"/>
      <c r="I65" s="153"/>
      <c r="J65" s="154">
        <f>J505</f>
        <v>0</v>
      </c>
      <c r="K65" s="102"/>
      <c r="L65" s="155"/>
    </row>
    <row r="66" spans="2:12" s="10" customFormat="1" ht="19.899999999999999" customHeight="1">
      <c r="B66" s="151"/>
      <c r="C66" s="102"/>
      <c r="D66" s="152" t="s">
        <v>288</v>
      </c>
      <c r="E66" s="153"/>
      <c r="F66" s="153"/>
      <c r="G66" s="153"/>
      <c r="H66" s="153"/>
      <c r="I66" s="153"/>
      <c r="J66" s="154">
        <f>J567</f>
        <v>0</v>
      </c>
      <c r="K66" s="102"/>
      <c r="L66" s="155"/>
    </row>
    <row r="67" spans="2:12" s="10" customFormat="1" ht="19.899999999999999" customHeight="1">
      <c r="B67" s="151"/>
      <c r="C67" s="102"/>
      <c r="D67" s="152" t="s">
        <v>289</v>
      </c>
      <c r="E67" s="153"/>
      <c r="F67" s="153"/>
      <c r="G67" s="153"/>
      <c r="H67" s="153"/>
      <c r="I67" s="153"/>
      <c r="J67" s="154">
        <f>J801</f>
        <v>0</v>
      </c>
      <c r="K67" s="102"/>
      <c r="L67" s="155"/>
    </row>
    <row r="68" spans="2:12" s="10" customFormat="1" ht="19.899999999999999" customHeight="1">
      <c r="B68" s="151"/>
      <c r="C68" s="102"/>
      <c r="D68" s="152" t="s">
        <v>290</v>
      </c>
      <c r="E68" s="153"/>
      <c r="F68" s="153"/>
      <c r="G68" s="153"/>
      <c r="H68" s="153"/>
      <c r="I68" s="153"/>
      <c r="J68" s="154">
        <f>J821</f>
        <v>0</v>
      </c>
      <c r="K68" s="102"/>
      <c r="L68" s="155"/>
    </row>
    <row r="69" spans="2:12" s="10" customFormat="1" ht="19.899999999999999" customHeight="1">
      <c r="B69" s="151"/>
      <c r="C69" s="102"/>
      <c r="D69" s="152" t="s">
        <v>291</v>
      </c>
      <c r="E69" s="153"/>
      <c r="F69" s="153"/>
      <c r="G69" s="153"/>
      <c r="H69" s="153"/>
      <c r="I69" s="153"/>
      <c r="J69" s="154">
        <f>J1057</f>
        <v>0</v>
      </c>
      <c r="K69" s="102"/>
      <c r="L69" s="155"/>
    </row>
    <row r="70" spans="2:12" s="10" customFormat="1" ht="19.899999999999999" customHeight="1">
      <c r="B70" s="151"/>
      <c r="C70" s="102"/>
      <c r="D70" s="152" t="s">
        <v>292</v>
      </c>
      <c r="E70" s="153"/>
      <c r="F70" s="153"/>
      <c r="G70" s="153"/>
      <c r="H70" s="153"/>
      <c r="I70" s="153"/>
      <c r="J70" s="154">
        <f>J1075</f>
        <v>0</v>
      </c>
      <c r="K70" s="102"/>
      <c r="L70" s="155"/>
    </row>
    <row r="71" spans="2:12" s="9" customFormat="1" ht="24.95" customHeight="1">
      <c r="B71" s="145"/>
      <c r="C71" s="146"/>
      <c r="D71" s="147" t="s">
        <v>293</v>
      </c>
      <c r="E71" s="148"/>
      <c r="F71" s="148"/>
      <c r="G71" s="148"/>
      <c r="H71" s="148"/>
      <c r="I71" s="148"/>
      <c r="J71" s="149">
        <f>J1078</f>
        <v>0</v>
      </c>
      <c r="K71" s="146"/>
      <c r="L71" s="150"/>
    </row>
    <row r="72" spans="2:12" s="10" customFormat="1" ht="19.899999999999999" customHeight="1">
      <c r="B72" s="151"/>
      <c r="C72" s="102"/>
      <c r="D72" s="152" t="s">
        <v>294</v>
      </c>
      <c r="E72" s="153"/>
      <c r="F72" s="153"/>
      <c r="G72" s="153"/>
      <c r="H72" s="153"/>
      <c r="I72" s="153"/>
      <c r="J72" s="154">
        <f>J1079</f>
        <v>0</v>
      </c>
      <c r="K72" s="102"/>
      <c r="L72" s="155"/>
    </row>
    <row r="73" spans="2:12" s="10" customFormat="1" ht="19.899999999999999" customHeight="1">
      <c r="B73" s="151"/>
      <c r="C73" s="102"/>
      <c r="D73" s="152" t="s">
        <v>295</v>
      </c>
      <c r="E73" s="153"/>
      <c r="F73" s="153"/>
      <c r="G73" s="153"/>
      <c r="H73" s="153"/>
      <c r="I73" s="153"/>
      <c r="J73" s="154">
        <f>J1191</f>
        <v>0</v>
      </c>
      <c r="K73" s="102"/>
      <c r="L73" s="155"/>
    </row>
    <row r="74" spans="2:12" s="10" customFormat="1" ht="19.899999999999999" customHeight="1">
      <c r="B74" s="151"/>
      <c r="C74" s="102"/>
      <c r="D74" s="152" t="s">
        <v>296</v>
      </c>
      <c r="E74" s="153"/>
      <c r="F74" s="153"/>
      <c r="G74" s="153"/>
      <c r="H74" s="153"/>
      <c r="I74" s="153"/>
      <c r="J74" s="154">
        <f>J1378</f>
        <v>0</v>
      </c>
      <c r="K74" s="102"/>
      <c r="L74" s="155"/>
    </row>
    <row r="75" spans="2:12" s="10" customFormat="1" ht="19.899999999999999" customHeight="1">
      <c r="B75" s="151"/>
      <c r="C75" s="102"/>
      <c r="D75" s="152" t="s">
        <v>297</v>
      </c>
      <c r="E75" s="153"/>
      <c r="F75" s="153"/>
      <c r="G75" s="153"/>
      <c r="H75" s="153"/>
      <c r="I75" s="153"/>
      <c r="J75" s="154">
        <f>J1511</f>
        <v>0</v>
      </c>
      <c r="K75" s="102"/>
      <c r="L75" s="155"/>
    </row>
    <row r="76" spans="2:12" s="10" customFormat="1" ht="19.899999999999999" customHeight="1">
      <c r="B76" s="151"/>
      <c r="C76" s="102"/>
      <c r="D76" s="152" t="s">
        <v>298</v>
      </c>
      <c r="E76" s="153"/>
      <c r="F76" s="153"/>
      <c r="G76" s="153"/>
      <c r="H76" s="153"/>
      <c r="I76" s="153"/>
      <c r="J76" s="154">
        <f>J1527</f>
        <v>0</v>
      </c>
      <c r="K76" s="102"/>
      <c r="L76" s="155"/>
    </row>
    <row r="77" spans="2:12" s="10" customFormat="1" ht="19.899999999999999" customHeight="1">
      <c r="B77" s="151"/>
      <c r="C77" s="102"/>
      <c r="D77" s="152" t="s">
        <v>299</v>
      </c>
      <c r="E77" s="153"/>
      <c r="F77" s="153"/>
      <c r="G77" s="153"/>
      <c r="H77" s="153"/>
      <c r="I77" s="153"/>
      <c r="J77" s="154">
        <f>J1533</f>
        <v>0</v>
      </c>
      <c r="K77" s="102"/>
      <c r="L77" s="155"/>
    </row>
    <row r="78" spans="2:12" s="10" customFormat="1" ht="19.899999999999999" customHeight="1">
      <c r="B78" s="151"/>
      <c r="C78" s="102"/>
      <c r="D78" s="152" t="s">
        <v>300</v>
      </c>
      <c r="E78" s="153"/>
      <c r="F78" s="153"/>
      <c r="G78" s="153"/>
      <c r="H78" s="153"/>
      <c r="I78" s="153"/>
      <c r="J78" s="154">
        <f>J1539</f>
        <v>0</v>
      </c>
      <c r="K78" s="102"/>
      <c r="L78" s="155"/>
    </row>
    <row r="79" spans="2:12" s="10" customFormat="1" ht="19.899999999999999" customHeight="1">
      <c r="B79" s="151"/>
      <c r="C79" s="102"/>
      <c r="D79" s="152" t="s">
        <v>301</v>
      </c>
      <c r="E79" s="153"/>
      <c r="F79" s="153"/>
      <c r="G79" s="153"/>
      <c r="H79" s="153"/>
      <c r="I79" s="153"/>
      <c r="J79" s="154">
        <f>J1617</f>
        <v>0</v>
      </c>
      <c r="K79" s="102"/>
      <c r="L79" s="155"/>
    </row>
    <row r="80" spans="2:12" s="10" customFormat="1" ht="19.899999999999999" customHeight="1">
      <c r="B80" s="151"/>
      <c r="C80" s="102"/>
      <c r="D80" s="152" t="s">
        <v>302</v>
      </c>
      <c r="E80" s="153"/>
      <c r="F80" s="153"/>
      <c r="G80" s="153"/>
      <c r="H80" s="153"/>
      <c r="I80" s="153"/>
      <c r="J80" s="154">
        <f>J1690</f>
        <v>0</v>
      </c>
      <c r="K80" s="102"/>
      <c r="L80" s="155"/>
    </row>
    <row r="81" spans="1:31" s="10" customFormat="1" ht="19.899999999999999" customHeight="1">
      <c r="B81" s="151"/>
      <c r="C81" s="102"/>
      <c r="D81" s="152" t="s">
        <v>303</v>
      </c>
      <c r="E81" s="153"/>
      <c r="F81" s="153"/>
      <c r="G81" s="153"/>
      <c r="H81" s="153"/>
      <c r="I81" s="153"/>
      <c r="J81" s="154">
        <f>J1737</f>
        <v>0</v>
      </c>
      <c r="K81" s="102"/>
      <c r="L81" s="155"/>
    </row>
    <row r="82" spans="1:31" s="10" customFormat="1" ht="19.899999999999999" customHeight="1">
      <c r="B82" s="151"/>
      <c r="C82" s="102"/>
      <c r="D82" s="152" t="s">
        <v>304</v>
      </c>
      <c r="E82" s="153"/>
      <c r="F82" s="153"/>
      <c r="G82" s="153"/>
      <c r="H82" s="153"/>
      <c r="I82" s="153"/>
      <c r="J82" s="154">
        <f>J1820</f>
        <v>0</v>
      </c>
      <c r="K82" s="102"/>
      <c r="L82" s="155"/>
    </row>
    <row r="83" spans="1:31" s="10" customFormat="1" ht="19.899999999999999" customHeight="1">
      <c r="B83" s="151"/>
      <c r="C83" s="102"/>
      <c r="D83" s="152" t="s">
        <v>305</v>
      </c>
      <c r="E83" s="153"/>
      <c r="F83" s="153"/>
      <c r="G83" s="153"/>
      <c r="H83" s="153"/>
      <c r="I83" s="153"/>
      <c r="J83" s="154">
        <f>J2019</f>
        <v>0</v>
      </c>
      <c r="K83" s="102"/>
      <c r="L83" s="155"/>
    </row>
    <row r="84" spans="1:31" s="10" customFormat="1" ht="19.899999999999999" customHeight="1">
      <c r="B84" s="151"/>
      <c r="C84" s="102"/>
      <c r="D84" s="152" t="s">
        <v>306</v>
      </c>
      <c r="E84" s="153"/>
      <c r="F84" s="153"/>
      <c r="G84" s="153"/>
      <c r="H84" s="153"/>
      <c r="I84" s="153"/>
      <c r="J84" s="154">
        <f>J2078</f>
        <v>0</v>
      </c>
      <c r="K84" s="102"/>
      <c r="L84" s="155"/>
    </row>
    <row r="85" spans="1:31" s="10" customFormat="1" ht="19.899999999999999" customHeight="1">
      <c r="B85" s="151"/>
      <c r="C85" s="102"/>
      <c r="D85" s="152" t="s">
        <v>307</v>
      </c>
      <c r="E85" s="153"/>
      <c r="F85" s="153"/>
      <c r="G85" s="153"/>
      <c r="H85" s="153"/>
      <c r="I85" s="153"/>
      <c r="J85" s="154">
        <f>J2089</f>
        <v>0</v>
      </c>
      <c r="K85" s="102"/>
      <c r="L85" s="155"/>
    </row>
    <row r="86" spans="1:31" s="10" customFormat="1" ht="19.899999999999999" customHeight="1">
      <c r="B86" s="151"/>
      <c r="C86" s="102"/>
      <c r="D86" s="152" t="s">
        <v>308</v>
      </c>
      <c r="E86" s="153"/>
      <c r="F86" s="153"/>
      <c r="G86" s="153"/>
      <c r="H86" s="153"/>
      <c r="I86" s="153"/>
      <c r="J86" s="154">
        <f>J2163</f>
        <v>0</v>
      </c>
      <c r="K86" s="102"/>
      <c r="L86" s="155"/>
    </row>
    <row r="87" spans="1:31" s="10" customFormat="1" ht="19.899999999999999" customHeight="1">
      <c r="B87" s="151"/>
      <c r="C87" s="102"/>
      <c r="D87" s="152" t="s">
        <v>309</v>
      </c>
      <c r="E87" s="153"/>
      <c r="F87" s="153"/>
      <c r="G87" s="153"/>
      <c r="H87" s="153"/>
      <c r="I87" s="153"/>
      <c r="J87" s="154">
        <f>J2223</f>
        <v>0</v>
      </c>
      <c r="K87" s="102"/>
      <c r="L87" s="155"/>
    </row>
    <row r="88" spans="1:31" s="10" customFormat="1" ht="19.899999999999999" customHeight="1">
      <c r="B88" s="151"/>
      <c r="C88" s="102"/>
      <c r="D88" s="152" t="s">
        <v>310</v>
      </c>
      <c r="E88" s="153"/>
      <c r="F88" s="153"/>
      <c r="G88" s="153"/>
      <c r="H88" s="153"/>
      <c r="I88" s="153"/>
      <c r="J88" s="154">
        <f>J2320</f>
        <v>0</v>
      </c>
      <c r="K88" s="102"/>
      <c r="L88" s="155"/>
    </row>
    <row r="89" spans="1:31" s="9" customFormat="1" ht="24.95" customHeight="1">
      <c r="B89" s="145"/>
      <c r="C89" s="146"/>
      <c r="D89" s="147" t="s">
        <v>311</v>
      </c>
      <c r="E89" s="148"/>
      <c r="F89" s="148"/>
      <c r="G89" s="148"/>
      <c r="H89" s="148"/>
      <c r="I89" s="148"/>
      <c r="J89" s="149">
        <f>J2358</f>
        <v>0</v>
      </c>
      <c r="K89" s="146"/>
      <c r="L89" s="150"/>
    </row>
    <row r="90" spans="1:31" s="10" customFormat="1" ht="19.899999999999999" customHeight="1">
      <c r="B90" s="151"/>
      <c r="C90" s="102"/>
      <c r="D90" s="152" t="s">
        <v>312</v>
      </c>
      <c r="E90" s="153"/>
      <c r="F90" s="153"/>
      <c r="G90" s="153"/>
      <c r="H90" s="153"/>
      <c r="I90" s="153"/>
      <c r="J90" s="154">
        <f>J2359</f>
        <v>0</v>
      </c>
      <c r="K90" s="102"/>
      <c r="L90" s="155"/>
    </row>
    <row r="91" spans="1:31" s="2" customFormat="1" ht="21.75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118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pans="1:31" s="2" customFormat="1" ht="6.95" customHeight="1">
      <c r="A92" s="39"/>
      <c r="B92" s="52"/>
      <c r="C92" s="53"/>
      <c r="D92" s="53"/>
      <c r="E92" s="53"/>
      <c r="F92" s="53"/>
      <c r="G92" s="53"/>
      <c r="H92" s="53"/>
      <c r="I92" s="53"/>
      <c r="J92" s="53"/>
      <c r="K92" s="53"/>
      <c r="L92" s="118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6" spans="1:31" s="2" customFormat="1" ht="6.95" customHeight="1">
      <c r="A96" s="39"/>
      <c r="B96" s="54"/>
      <c r="C96" s="55"/>
      <c r="D96" s="55"/>
      <c r="E96" s="55"/>
      <c r="F96" s="55"/>
      <c r="G96" s="55"/>
      <c r="H96" s="55"/>
      <c r="I96" s="55"/>
      <c r="J96" s="55"/>
      <c r="K96" s="55"/>
      <c r="L96" s="118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pans="1:63" s="2" customFormat="1" ht="24.95" customHeight="1">
      <c r="A97" s="39"/>
      <c r="B97" s="40"/>
      <c r="C97" s="27" t="s">
        <v>137</v>
      </c>
      <c r="D97" s="41"/>
      <c r="E97" s="41"/>
      <c r="F97" s="41"/>
      <c r="G97" s="41"/>
      <c r="H97" s="41"/>
      <c r="I97" s="41"/>
      <c r="J97" s="41"/>
      <c r="K97" s="41"/>
      <c r="L97" s="118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pans="1:63" s="2" customFormat="1" ht="6.95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118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pans="1:63" s="2" customFormat="1" ht="12" customHeight="1">
      <c r="A99" s="39"/>
      <c r="B99" s="40"/>
      <c r="C99" s="33" t="s">
        <v>16</v>
      </c>
      <c r="D99" s="41"/>
      <c r="E99" s="41"/>
      <c r="F99" s="41"/>
      <c r="G99" s="41"/>
      <c r="H99" s="41"/>
      <c r="I99" s="41"/>
      <c r="J99" s="41"/>
      <c r="K99" s="41"/>
      <c r="L99" s="118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pans="1:63" s="2" customFormat="1" ht="16.5" customHeight="1">
      <c r="A100" s="39"/>
      <c r="B100" s="40"/>
      <c r="C100" s="41"/>
      <c r="D100" s="41"/>
      <c r="E100" s="430" t="str">
        <f>E7</f>
        <v>Přestavba býv. trafostanice na dětskou skupinu</v>
      </c>
      <c r="F100" s="431"/>
      <c r="G100" s="431"/>
      <c r="H100" s="431"/>
      <c r="I100" s="41"/>
      <c r="J100" s="41"/>
      <c r="K100" s="41"/>
      <c r="L100" s="118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pans="1:63" s="2" customFormat="1" ht="12" customHeight="1">
      <c r="A101" s="39"/>
      <c r="B101" s="40"/>
      <c r="C101" s="33" t="s">
        <v>126</v>
      </c>
      <c r="D101" s="41"/>
      <c r="E101" s="41"/>
      <c r="F101" s="41"/>
      <c r="G101" s="41"/>
      <c r="H101" s="41"/>
      <c r="I101" s="41"/>
      <c r="J101" s="41"/>
      <c r="K101" s="41"/>
      <c r="L101" s="118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pans="1:63" s="2" customFormat="1" ht="16.5" customHeight="1">
      <c r="A102" s="39"/>
      <c r="B102" s="40"/>
      <c r="C102" s="41"/>
      <c r="D102" s="41"/>
      <c r="E102" s="384" t="str">
        <f>E9</f>
        <v>01 - Stavební práce</v>
      </c>
      <c r="F102" s="432"/>
      <c r="G102" s="432"/>
      <c r="H102" s="432"/>
      <c r="I102" s="41"/>
      <c r="J102" s="41"/>
      <c r="K102" s="41"/>
      <c r="L102" s="118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pans="1:63" s="2" customFormat="1" ht="6.95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118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pans="1:63" s="2" customFormat="1" ht="12" customHeight="1">
      <c r="A104" s="39"/>
      <c r="B104" s="40"/>
      <c r="C104" s="33" t="s">
        <v>22</v>
      </c>
      <c r="D104" s="41"/>
      <c r="E104" s="41"/>
      <c r="F104" s="31" t="str">
        <f>F12</f>
        <v>Na Habrové, 152 00 Praha 5 - Hlubočepy</v>
      </c>
      <c r="G104" s="41"/>
      <c r="H104" s="41"/>
      <c r="I104" s="33" t="s">
        <v>24</v>
      </c>
      <c r="J104" s="64" t="str">
        <f>IF(J12="","",J12)</f>
        <v>4. 7. 2025</v>
      </c>
      <c r="K104" s="41"/>
      <c r="L104" s="118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pans="1:63" s="2" customFormat="1" ht="6.95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118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pans="1:63" s="2" customFormat="1" ht="25.7" customHeight="1">
      <c r="A106" s="39"/>
      <c r="B106" s="40"/>
      <c r="C106" s="33" t="s">
        <v>30</v>
      </c>
      <c r="D106" s="41"/>
      <c r="E106" s="41"/>
      <c r="F106" s="31" t="str">
        <f>E15</f>
        <v>MČ Praha 5, nám. 14. října, 150 22 Praha 5</v>
      </c>
      <c r="G106" s="41"/>
      <c r="H106" s="41"/>
      <c r="I106" s="33" t="s">
        <v>37</v>
      </c>
      <c r="J106" s="37" t="str">
        <f>E21</f>
        <v>AHK Architekti a VOPS ProArch s.r.o.</v>
      </c>
      <c r="K106" s="41"/>
      <c r="L106" s="118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pans="1:63" s="2" customFormat="1" ht="15.2" customHeight="1">
      <c r="A107" s="39"/>
      <c r="B107" s="40"/>
      <c r="C107" s="33" t="s">
        <v>35</v>
      </c>
      <c r="D107" s="41"/>
      <c r="E107" s="41"/>
      <c r="F107" s="31" t="str">
        <f>IF(E18="","",E18)</f>
        <v>Vyplň údaj</v>
      </c>
      <c r="G107" s="41"/>
      <c r="H107" s="41"/>
      <c r="I107" s="33" t="s">
        <v>40</v>
      </c>
      <c r="J107" s="37" t="str">
        <f>E24</f>
        <v xml:space="preserve"> </v>
      </c>
      <c r="K107" s="41"/>
      <c r="L107" s="118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pans="1:63" s="2" customFormat="1" ht="10.35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118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pans="1:63" s="11" customFormat="1" ht="29.25" customHeight="1">
      <c r="A109" s="156"/>
      <c r="B109" s="157"/>
      <c r="C109" s="158" t="s">
        <v>138</v>
      </c>
      <c r="D109" s="159" t="s">
        <v>63</v>
      </c>
      <c r="E109" s="159" t="s">
        <v>59</v>
      </c>
      <c r="F109" s="159" t="s">
        <v>60</v>
      </c>
      <c r="G109" s="159" t="s">
        <v>139</v>
      </c>
      <c r="H109" s="159" t="s">
        <v>140</v>
      </c>
      <c r="I109" s="159" t="s">
        <v>141</v>
      </c>
      <c r="J109" s="159" t="s">
        <v>130</v>
      </c>
      <c r="K109" s="160" t="s">
        <v>142</v>
      </c>
      <c r="L109" s="161"/>
      <c r="M109" s="73" t="s">
        <v>32</v>
      </c>
      <c r="N109" s="74" t="s">
        <v>48</v>
      </c>
      <c r="O109" s="74" t="s">
        <v>143</v>
      </c>
      <c r="P109" s="74" t="s">
        <v>144</v>
      </c>
      <c r="Q109" s="74" t="s">
        <v>145</v>
      </c>
      <c r="R109" s="74" t="s">
        <v>146</v>
      </c>
      <c r="S109" s="74" t="s">
        <v>147</v>
      </c>
      <c r="T109" s="75" t="s">
        <v>148</v>
      </c>
      <c r="U109" s="156"/>
      <c r="V109" s="156"/>
      <c r="W109" s="156"/>
      <c r="X109" s="156"/>
      <c r="Y109" s="156"/>
      <c r="Z109" s="156"/>
      <c r="AA109" s="156"/>
      <c r="AB109" s="156"/>
      <c r="AC109" s="156"/>
      <c r="AD109" s="156"/>
      <c r="AE109" s="156"/>
    </row>
    <row r="110" spans="1:63" s="2" customFormat="1" ht="22.9" customHeight="1">
      <c r="A110" s="39"/>
      <c r="B110" s="40"/>
      <c r="C110" s="80" t="s">
        <v>149</v>
      </c>
      <c r="D110" s="41"/>
      <c r="E110" s="41"/>
      <c r="F110" s="41"/>
      <c r="G110" s="41"/>
      <c r="H110" s="41"/>
      <c r="I110" s="41"/>
      <c r="J110" s="162">
        <f>BK110</f>
        <v>0</v>
      </c>
      <c r="K110" s="41"/>
      <c r="L110" s="44"/>
      <c r="M110" s="76"/>
      <c r="N110" s="163"/>
      <c r="O110" s="77"/>
      <c r="P110" s="164">
        <f>P111+P1078+P2358</f>
        <v>0</v>
      </c>
      <c r="Q110" s="77"/>
      <c r="R110" s="164">
        <f>R111+R1078+R2358</f>
        <v>189.27215319000001</v>
      </c>
      <c r="S110" s="77"/>
      <c r="T110" s="165">
        <f>T111+T1078+T2358</f>
        <v>277.52584646999998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21" t="s">
        <v>77</v>
      </c>
      <c r="AU110" s="21" t="s">
        <v>131</v>
      </c>
      <c r="BK110" s="166">
        <f>BK111+BK1078+BK2358</f>
        <v>0</v>
      </c>
    </row>
    <row r="111" spans="1:63" s="12" customFormat="1" ht="25.9" customHeight="1">
      <c r="B111" s="167"/>
      <c r="C111" s="168"/>
      <c r="D111" s="169" t="s">
        <v>77</v>
      </c>
      <c r="E111" s="170" t="s">
        <v>313</v>
      </c>
      <c r="F111" s="170" t="s">
        <v>314</v>
      </c>
      <c r="G111" s="168"/>
      <c r="H111" s="168"/>
      <c r="I111" s="171"/>
      <c r="J111" s="172">
        <f>BK111</f>
        <v>0</v>
      </c>
      <c r="K111" s="168"/>
      <c r="L111" s="173"/>
      <c r="M111" s="174"/>
      <c r="N111" s="175"/>
      <c r="O111" s="175"/>
      <c r="P111" s="176">
        <f>P112+P282+P338+P424+P505+P567+P801+P821+P1057+P1075</f>
        <v>0</v>
      </c>
      <c r="Q111" s="175"/>
      <c r="R111" s="176">
        <f>R112+R282+R338+R424+R505+R567+R801+R821+R1057+R1075</f>
        <v>171.02233379</v>
      </c>
      <c r="S111" s="175"/>
      <c r="T111" s="177">
        <f>T112+T282+T338+T424+T505+T567+T801+T821+T1057+T1075</f>
        <v>274.05812832999999</v>
      </c>
      <c r="AR111" s="178" t="s">
        <v>86</v>
      </c>
      <c r="AT111" s="179" t="s">
        <v>77</v>
      </c>
      <c r="AU111" s="179" t="s">
        <v>78</v>
      </c>
      <c r="AY111" s="178" t="s">
        <v>151</v>
      </c>
      <c r="BK111" s="180">
        <f>BK112+BK282+BK338+BK424+BK505+BK567+BK801+BK821+BK1057+BK1075</f>
        <v>0</v>
      </c>
    </row>
    <row r="112" spans="1:63" s="12" customFormat="1" ht="22.9" customHeight="1">
      <c r="B112" s="167"/>
      <c r="C112" s="168"/>
      <c r="D112" s="169" t="s">
        <v>77</v>
      </c>
      <c r="E112" s="181" t="s">
        <v>86</v>
      </c>
      <c r="F112" s="181" t="s">
        <v>315</v>
      </c>
      <c r="G112" s="168"/>
      <c r="H112" s="168"/>
      <c r="I112" s="171"/>
      <c r="J112" s="182">
        <f>BK112</f>
        <v>0</v>
      </c>
      <c r="K112" s="168"/>
      <c r="L112" s="173"/>
      <c r="M112" s="174"/>
      <c r="N112" s="175"/>
      <c r="O112" s="175"/>
      <c r="P112" s="176">
        <f>SUM(P113:P281)</f>
        <v>0</v>
      </c>
      <c r="Q112" s="175"/>
      <c r="R112" s="176">
        <f>SUM(R113:R281)</f>
        <v>5.1720349999999993</v>
      </c>
      <c r="S112" s="175"/>
      <c r="T112" s="177">
        <f>SUM(T113:T281)</f>
        <v>81.038600000000002</v>
      </c>
      <c r="AR112" s="178" t="s">
        <v>86</v>
      </c>
      <c r="AT112" s="179" t="s">
        <v>77</v>
      </c>
      <c r="AU112" s="179" t="s">
        <v>86</v>
      </c>
      <c r="AY112" s="178" t="s">
        <v>151</v>
      </c>
      <c r="BK112" s="180">
        <f>SUM(BK113:BK281)</f>
        <v>0</v>
      </c>
    </row>
    <row r="113" spans="1:65" s="2" customFormat="1" ht="16.5" customHeight="1">
      <c r="A113" s="39"/>
      <c r="B113" s="40"/>
      <c r="C113" s="183" t="s">
        <v>86</v>
      </c>
      <c r="D113" s="183" t="s">
        <v>154</v>
      </c>
      <c r="E113" s="184" t="s">
        <v>316</v>
      </c>
      <c r="F113" s="185" t="s">
        <v>317</v>
      </c>
      <c r="G113" s="186" t="s">
        <v>209</v>
      </c>
      <c r="H113" s="187">
        <v>95</v>
      </c>
      <c r="I113" s="188"/>
      <c r="J113" s="189">
        <f>ROUND(I113*H113,2)</f>
        <v>0</v>
      </c>
      <c r="K113" s="185" t="s">
        <v>158</v>
      </c>
      <c r="L113" s="44"/>
      <c r="M113" s="190" t="s">
        <v>32</v>
      </c>
      <c r="N113" s="191" t="s">
        <v>49</v>
      </c>
      <c r="O113" s="69"/>
      <c r="P113" s="192">
        <f>O113*H113</f>
        <v>0</v>
      </c>
      <c r="Q113" s="192">
        <v>0</v>
      </c>
      <c r="R113" s="192">
        <f>Q113*H113</f>
        <v>0</v>
      </c>
      <c r="S113" s="192">
        <v>0</v>
      </c>
      <c r="T113" s="19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194" t="s">
        <v>159</v>
      </c>
      <c r="AT113" s="194" t="s">
        <v>154</v>
      </c>
      <c r="AU113" s="194" t="s">
        <v>88</v>
      </c>
      <c r="AY113" s="21" t="s">
        <v>151</v>
      </c>
      <c r="BE113" s="195">
        <f>IF(N113="základní",J113,0)</f>
        <v>0</v>
      </c>
      <c r="BF113" s="195">
        <f>IF(N113="snížená",J113,0)</f>
        <v>0</v>
      </c>
      <c r="BG113" s="195">
        <f>IF(N113="zákl. přenesená",J113,0)</f>
        <v>0</v>
      </c>
      <c r="BH113" s="195">
        <f>IF(N113="sníž. přenesená",J113,0)</f>
        <v>0</v>
      </c>
      <c r="BI113" s="195">
        <f>IF(N113="nulová",J113,0)</f>
        <v>0</v>
      </c>
      <c r="BJ113" s="21" t="s">
        <v>86</v>
      </c>
      <c r="BK113" s="195">
        <f>ROUND(I113*H113,2)</f>
        <v>0</v>
      </c>
      <c r="BL113" s="21" t="s">
        <v>159</v>
      </c>
      <c r="BM113" s="194" t="s">
        <v>318</v>
      </c>
    </row>
    <row r="114" spans="1:65" s="2" customFormat="1" ht="11.25">
      <c r="A114" s="39"/>
      <c r="B114" s="40"/>
      <c r="C114" s="41"/>
      <c r="D114" s="196" t="s">
        <v>161</v>
      </c>
      <c r="E114" s="41"/>
      <c r="F114" s="197" t="s">
        <v>319</v>
      </c>
      <c r="G114" s="41"/>
      <c r="H114" s="41"/>
      <c r="I114" s="198"/>
      <c r="J114" s="41"/>
      <c r="K114" s="41"/>
      <c r="L114" s="44"/>
      <c r="M114" s="199"/>
      <c r="N114" s="200"/>
      <c r="O114" s="69"/>
      <c r="P114" s="69"/>
      <c r="Q114" s="69"/>
      <c r="R114" s="69"/>
      <c r="S114" s="69"/>
      <c r="T114" s="70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21" t="s">
        <v>161</v>
      </c>
      <c r="AU114" s="21" t="s">
        <v>88</v>
      </c>
    </row>
    <row r="115" spans="1:65" s="13" customFormat="1" ht="11.25">
      <c r="B115" s="208"/>
      <c r="C115" s="209"/>
      <c r="D115" s="201" t="s">
        <v>320</v>
      </c>
      <c r="E115" s="210" t="s">
        <v>32</v>
      </c>
      <c r="F115" s="211" t="s">
        <v>321</v>
      </c>
      <c r="G115" s="209"/>
      <c r="H115" s="210" t="s">
        <v>32</v>
      </c>
      <c r="I115" s="212"/>
      <c r="J115" s="209"/>
      <c r="K115" s="209"/>
      <c r="L115" s="213"/>
      <c r="M115" s="214"/>
      <c r="N115" s="215"/>
      <c r="O115" s="215"/>
      <c r="P115" s="215"/>
      <c r="Q115" s="215"/>
      <c r="R115" s="215"/>
      <c r="S115" s="215"/>
      <c r="T115" s="216"/>
      <c r="AT115" s="217" t="s">
        <v>320</v>
      </c>
      <c r="AU115" s="217" t="s">
        <v>88</v>
      </c>
      <c r="AV115" s="13" t="s">
        <v>86</v>
      </c>
      <c r="AW115" s="13" t="s">
        <v>39</v>
      </c>
      <c r="AX115" s="13" t="s">
        <v>78</v>
      </c>
      <c r="AY115" s="217" t="s">
        <v>151</v>
      </c>
    </row>
    <row r="116" spans="1:65" s="14" customFormat="1" ht="11.25">
      <c r="B116" s="218"/>
      <c r="C116" s="219"/>
      <c r="D116" s="201" t="s">
        <v>320</v>
      </c>
      <c r="E116" s="220" t="s">
        <v>32</v>
      </c>
      <c r="F116" s="221" t="s">
        <v>322</v>
      </c>
      <c r="G116" s="219"/>
      <c r="H116" s="222">
        <v>95</v>
      </c>
      <c r="I116" s="223"/>
      <c r="J116" s="219"/>
      <c r="K116" s="219"/>
      <c r="L116" s="224"/>
      <c r="M116" s="225"/>
      <c r="N116" s="226"/>
      <c r="O116" s="226"/>
      <c r="P116" s="226"/>
      <c r="Q116" s="226"/>
      <c r="R116" s="226"/>
      <c r="S116" s="226"/>
      <c r="T116" s="227"/>
      <c r="AT116" s="228" t="s">
        <v>320</v>
      </c>
      <c r="AU116" s="228" t="s">
        <v>88</v>
      </c>
      <c r="AV116" s="14" t="s">
        <v>88</v>
      </c>
      <c r="AW116" s="14" t="s">
        <v>39</v>
      </c>
      <c r="AX116" s="14" t="s">
        <v>78</v>
      </c>
      <c r="AY116" s="228" t="s">
        <v>151</v>
      </c>
    </row>
    <row r="117" spans="1:65" s="15" customFormat="1" ht="11.25">
      <c r="B117" s="229"/>
      <c r="C117" s="230"/>
      <c r="D117" s="201" t="s">
        <v>320</v>
      </c>
      <c r="E117" s="231" t="s">
        <v>32</v>
      </c>
      <c r="F117" s="232" t="s">
        <v>323</v>
      </c>
      <c r="G117" s="230"/>
      <c r="H117" s="233">
        <v>95</v>
      </c>
      <c r="I117" s="234"/>
      <c r="J117" s="230"/>
      <c r="K117" s="230"/>
      <c r="L117" s="235"/>
      <c r="M117" s="236"/>
      <c r="N117" s="237"/>
      <c r="O117" s="237"/>
      <c r="P117" s="237"/>
      <c r="Q117" s="237"/>
      <c r="R117" s="237"/>
      <c r="S117" s="237"/>
      <c r="T117" s="238"/>
      <c r="AT117" s="239" t="s">
        <v>320</v>
      </c>
      <c r="AU117" s="239" t="s">
        <v>88</v>
      </c>
      <c r="AV117" s="15" t="s">
        <v>159</v>
      </c>
      <c r="AW117" s="15" t="s">
        <v>39</v>
      </c>
      <c r="AX117" s="15" t="s">
        <v>86</v>
      </c>
      <c r="AY117" s="239" t="s">
        <v>151</v>
      </c>
    </row>
    <row r="118" spans="1:65" s="2" customFormat="1" ht="24.2" customHeight="1">
      <c r="A118" s="39"/>
      <c r="B118" s="40"/>
      <c r="C118" s="183" t="s">
        <v>88</v>
      </c>
      <c r="D118" s="183" t="s">
        <v>154</v>
      </c>
      <c r="E118" s="184" t="s">
        <v>324</v>
      </c>
      <c r="F118" s="185" t="s">
        <v>325</v>
      </c>
      <c r="G118" s="186" t="s">
        <v>209</v>
      </c>
      <c r="H118" s="187">
        <v>60</v>
      </c>
      <c r="I118" s="188"/>
      <c r="J118" s="189">
        <f>ROUND(I118*H118,2)</f>
        <v>0</v>
      </c>
      <c r="K118" s="185" t="s">
        <v>158</v>
      </c>
      <c r="L118" s="44"/>
      <c r="M118" s="190" t="s">
        <v>32</v>
      </c>
      <c r="N118" s="191" t="s">
        <v>49</v>
      </c>
      <c r="O118" s="69"/>
      <c r="P118" s="192">
        <f>O118*H118</f>
        <v>0</v>
      </c>
      <c r="Q118" s="192">
        <v>0</v>
      </c>
      <c r="R118" s="192">
        <f>Q118*H118</f>
        <v>0</v>
      </c>
      <c r="S118" s="192">
        <v>0</v>
      </c>
      <c r="T118" s="193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94" t="s">
        <v>159</v>
      </c>
      <c r="AT118" s="194" t="s">
        <v>154</v>
      </c>
      <c r="AU118" s="194" t="s">
        <v>88</v>
      </c>
      <c r="AY118" s="21" t="s">
        <v>151</v>
      </c>
      <c r="BE118" s="195">
        <f>IF(N118="základní",J118,0)</f>
        <v>0</v>
      </c>
      <c r="BF118" s="195">
        <f>IF(N118="snížená",J118,0)</f>
        <v>0</v>
      </c>
      <c r="BG118" s="195">
        <f>IF(N118="zákl. přenesená",J118,0)</f>
        <v>0</v>
      </c>
      <c r="BH118" s="195">
        <f>IF(N118="sníž. přenesená",J118,0)</f>
        <v>0</v>
      </c>
      <c r="BI118" s="195">
        <f>IF(N118="nulová",J118,0)</f>
        <v>0</v>
      </c>
      <c r="BJ118" s="21" t="s">
        <v>86</v>
      </c>
      <c r="BK118" s="195">
        <f>ROUND(I118*H118,2)</f>
        <v>0</v>
      </c>
      <c r="BL118" s="21" t="s">
        <v>159</v>
      </c>
      <c r="BM118" s="194" t="s">
        <v>326</v>
      </c>
    </row>
    <row r="119" spans="1:65" s="2" customFormat="1" ht="11.25">
      <c r="A119" s="39"/>
      <c r="B119" s="40"/>
      <c r="C119" s="41"/>
      <c r="D119" s="196" t="s">
        <v>161</v>
      </c>
      <c r="E119" s="41"/>
      <c r="F119" s="197" t="s">
        <v>327</v>
      </c>
      <c r="G119" s="41"/>
      <c r="H119" s="41"/>
      <c r="I119" s="198"/>
      <c r="J119" s="41"/>
      <c r="K119" s="41"/>
      <c r="L119" s="44"/>
      <c r="M119" s="199"/>
      <c r="N119" s="200"/>
      <c r="O119" s="69"/>
      <c r="P119" s="69"/>
      <c r="Q119" s="69"/>
      <c r="R119" s="69"/>
      <c r="S119" s="69"/>
      <c r="T119" s="70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1" t="s">
        <v>161</v>
      </c>
      <c r="AU119" s="21" t="s">
        <v>88</v>
      </c>
    </row>
    <row r="120" spans="1:65" s="13" customFormat="1" ht="11.25">
      <c r="B120" s="208"/>
      <c r="C120" s="209"/>
      <c r="D120" s="201" t="s">
        <v>320</v>
      </c>
      <c r="E120" s="210" t="s">
        <v>32</v>
      </c>
      <c r="F120" s="211" t="s">
        <v>328</v>
      </c>
      <c r="G120" s="209"/>
      <c r="H120" s="210" t="s">
        <v>32</v>
      </c>
      <c r="I120" s="212"/>
      <c r="J120" s="209"/>
      <c r="K120" s="209"/>
      <c r="L120" s="213"/>
      <c r="M120" s="214"/>
      <c r="N120" s="215"/>
      <c r="O120" s="215"/>
      <c r="P120" s="215"/>
      <c r="Q120" s="215"/>
      <c r="R120" s="215"/>
      <c r="S120" s="215"/>
      <c r="T120" s="216"/>
      <c r="AT120" s="217" t="s">
        <v>320</v>
      </c>
      <c r="AU120" s="217" t="s">
        <v>88</v>
      </c>
      <c r="AV120" s="13" t="s">
        <v>86</v>
      </c>
      <c r="AW120" s="13" t="s">
        <v>39</v>
      </c>
      <c r="AX120" s="13" t="s">
        <v>78</v>
      </c>
      <c r="AY120" s="217" t="s">
        <v>151</v>
      </c>
    </row>
    <row r="121" spans="1:65" s="14" customFormat="1" ht="11.25">
      <c r="B121" s="218"/>
      <c r="C121" s="219"/>
      <c r="D121" s="201" t="s">
        <v>320</v>
      </c>
      <c r="E121" s="220" t="s">
        <v>32</v>
      </c>
      <c r="F121" s="221" t="s">
        <v>329</v>
      </c>
      <c r="G121" s="219"/>
      <c r="H121" s="222">
        <v>60</v>
      </c>
      <c r="I121" s="223"/>
      <c r="J121" s="219"/>
      <c r="K121" s="219"/>
      <c r="L121" s="224"/>
      <c r="M121" s="225"/>
      <c r="N121" s="226"/>
      <c r="O121" s="226"/>
      <c r="P121" s="226"/>
      <c r="Q121" s="226"/>
      <c r="R121" s="226"/>
      <c r="S121" s="226"/>
      <c r="T121" s="227"/>
      <c r="AT121" s="228" t="s">
        <v>320</v>
      </c>
      <c r="AU121" s="228" t="s">
        <v>88</v>
      </c>
      <c r="AV121" s="14" t="s">
        <v>88</v>
      </c>
      <c r="AW121" s="14" t="s">
        <v>39</v>
      </c>
      <c r="AX121" s="14" t="s">
        <v>78</v>
      </c>
      <c r="AY121" s="228" t="s">
        <v>151</v>
      </c>
    </row>
    <row r="122" spans="1:65" s="15" customFormat="1" ht="11.25">
      <c r="B122" s="229"/>
      <c r="C122" s="230"/>
      <c r="D122" s="201" t="s">
        <v>320</v>
      </c>
      <c r="E122" s="231" t="s">
        <v>32</v>
      </c>
      <c r="F122" s="232" t="s">
        <v>323</v>
      </c>
      <c r="G122" s="230"/>
      <c r="H122" s="233">
        <v>60</v>
      </c>
      <c r="I122" s="234"/>
      <c r="J122" s="230"/>
      <c r="K122" s="230"/>
      <c r="L122" s="235"/>
      <c r="M122" s="236"/>
      <c r="N122" s="237"/>
      <c r="O122" s="237"/>
      <c r="P122" s="237"/>
      <c r="Q122" s="237"/>
      <c r="R122" s="237"/>
      <c r="S122" s="237"/>
      <c r="T122" s="238"/>
      <c r="AT122" s="239" t="s">
        <v>320</v>
      </c>
      <c r="AU122" s="239" t="s">
        <v>88</v>
      </c>
      <c r="AV122" s="15" t="s">
        <v>159</v>
      </c>
      <c r="AW122" s="15" t="s">
        <v>39</v>
      </c>
      <c r="AX122" s="15" t="s">
        <v>86</v>
      </c>
      <c r="AY122" s="239" t="s">
        <v>151</v>
      </c>
    </row>
    <row r="123" spans="1:65" s="2" customFormat="1" ht="37.9" customHeight="1">
      <c r="A123" s="39"/>
      <c r="B123" s="40"/>
      <c r="C123" s="183" t="s">
        <v>170</v>
      </c>
      <c r="D123" s="183" t="s">
        <v>154</v>
      </c>
      <c r="E123" s="184" t="s">
        <v>330</v>
      </c>
      <c r="F123" s="185" t="s">
        <v>331</v>
      </c>
      <c r="G123" s="186" t="s">
        <v>209</v>
      </c>
      <c r="H123" s="187">
        <v>75</v>
      </c>
      <c r="I123" s="188"/>
      <c r="J123" s="189">
        <f>ROUND(I123*H123,2)</f>
        <v>0</v>
      </c>
      <c r="K123" s="185" t="s">
        <v>158</v>
      </c>
      <c r="L123" s="44"/>
      <c r="M123" s="190" t="s">
        <v>32</v>
      </c>
      <c r="N123" s="191" t="s">
        <v>49</v>
      </c>
      <c r="O123" s="69"/>
      <c r="P123" s="192">
        <f>O123*H123</f>
        <v>0</v>
      </c>
      <c r="Q123" s="192">
        <v>0</v>
      </c>
      <c r="R123" s="192">
        <f>Q123*H123</f>
        <v>0</v>
      </c>
      <c r="S123" s="192">
        <v>0.28999999999999998</v>
      </c>
      <c r="T123" s="193">
        <f>S123*H123</f>
        <v>21.75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194" t="s">
        <v>159</v>
      </c>
      <c r="AT123" s="194" t="s">
        <v>154</v>
      </c>
      <c r="AU123" s="194" t="s">
        <v>88</v>
      </c>
      <c r="AY123" s="21" t="s">
        <v>151</v>
      </c>
      <c r="BE123" s="195">
        <f>IF(N123="základní",J123,0)</f>
        <v>0</v>
      </c>
      <c r="BF123" s="195">
        <f>IF(N123="snížená",J123,0)</f>
        <v>0</v>
      </c>
      <c r="BG123" s="195">
        <f>IF(N123="zákl. přenesená",J123,0)</f>
        <v>0</v>
      </c>
      <c r="BH123" s="195">
        <f>IF(N123="sníž. přenesená",J123,0)</f>
        <v>0</v>
      </c>
      <c r="BI123" s="195">
        <f>IF(N123="nulová",J123,0)</f>
        <v>0</v>
      </c>
      <c r="BJ123" s="21" t="s">
        <v>86</v>
      </c>
      <c r="BK123" s="195">
        <f>ROUND(I123*H123,2)</f>
        <v>0</v>
      </c>
      <c r="BL123" s="21" t="s">
        <v>159</v>
      </c>
      <c r="BM123" s="194" t="s">
        <v>332</v>
      </c>
    </row>
    <row r="124" spans="1:65" s="2" customFormat="1" ht="11.25">
      <c r="A124" s="39"/>
      <c r="B124" s="40"/>
      <c r="C124" s="41"/>
      <c r="D124" s="196" t="s">
        <v>161</v>
      </c>
      <c r="E124" s="41"/>
      <c r="F124" s="197" t="s">
        <v>333</v>
      </c>
      <c r="G124" s="41"/>
      <c r="H124" s="41"/>
      <c r="I124" s="198"/>
      <c r="J124" s="41"/>
      <c r="K124" s="41"/>
      <c r="L124" s="44"/>
      <c r="M124" s="199"/>
      <c r="N124" s="200"/>
      <c r="O124" s="69"/>
      <c r="P124" s="69"/>
      <c r="Q124" s="69"/>
      <c r="R124" s="69"/>
      <c r="S124" s="69"/>
      <c r="T124" s="70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21" t="s">
        <v>161</v>
      </c>
      <c r="AU124" s="21" t="s">
        <v>88</v>
      </c>
    </row>
    <row r="125" spans="1:65" s="13" customFormat="1" ht="11.25">
      <c r="B125" s="208"/>
      <c r="C125" s="209"/>
      <c r="D125" s="201" t="s">
        <v>320</v>
      </c>
      <c r="E125" s="210" t="s">
        <v>32</v>
      </c>
      <c r="F125" s="211" t="s">
        <v>334</v>
      </c>
      <c r="G125" s="209"/>
      <c r="H125" s="210" t="s">
        <v>32</v>
      </c>
      <c r="I125" s="212"/>
      <c r="J125" s="209"/>
      <c r="K125" s="209"/>
      <c r="L125" s="213"/>
      <c r="M125" s="214"/>
      <c r="N125" s="215"/>
      <c r="O125" s="215"/>
      <c r="P125" s="215"/>
      <c r="Q125" s="215"/>
      <c r="R125" s="215"/>
      <c r="S125" s="215"/>
      <c r="T125" s="216"/>
      <c r="AT125" s="217" t="s">
        <v>320</v>
      </c>
      <c r="AU125" s="217" t="s">
        <v>88</v>
      </c>
      <c r="AV125" s="13" t="s">
        <v>86</v>
      </c>
      <c r="AW125" s="13" t="s">
        <v>39</v>
      </c>
      <c r="AX125" s="13" t="s">
        <v>78</v>
      </c>
      <c r="AY125" s="217" t="s">
        <v>151</v>
      </c>
    </row>
    <row r="126" spans="1:65" s="14" customFormat="1" ht="11.25">
      <c r="B126" s="218"/>
      <c r="C126" s="219"/>
      <c r="D126" s="201" t="s">
        <v>320</v>
      </c>
      <c r="E126" s="220" t="s">
        <v>32</v>
      </c>
      <c r="F126" s="221" t="s">
        <v>335</v>
      </c>
      <c r="G126" s="219"/>
      <c r="H126" s="222">
        <v>75</v>
      </c>
      <c r="I126" s="223"/>
      <c r="J126" s="219"/>
      <c r="K126" s="219"/>
      <c r="L126" s="224"/>
      <c r="M126" s="225"/>
      <c r="N126" s="226"/>
      <c r="O126" s="226"/>
      <c r="P126" s="226"/>
      <c r="Q126" s="226"/>
      <c r="R126" s="226"/>
      <c r="S126" s="226"/>
      <c r="T126" s="227"/>
      <c r="AT126" s="228" t="s">
        <v>320</v>
      </c>
      <c r="AU126" s="228" t="s">
        <v>88</v>
      </c>
      <c r="AV126" s="14" t="s">
        <v>88</v>
      </c>
      <c r="AW126" s="14" t="s">
        <v>39</v>
      </c>
      <c r="AX126" s="14" t="s">
        <v>78</v>
      </c>
      <c r="AY126" s="228" t="s">
        <v>151</v>
      </c>
    </row>
    <row r="127" spans="1:65" s="15" customFormat="1" ht="11.25">
      <c r="B127" s="229"/>
      <c r="C127" s="230"/>
      <c r="D127" s="201" t="s">
        <v>320</v>
      </c>
      <c r="E127" s="231" t="s">
        <v>32</v>
      </c>
      <c r="F127" s="232" t="s">
        <v>323</v>
      </c>
      <c r="G127" s="230"/>
      <c r="H127" s="233">
        <v>75</v>
      </c>
      <c r="I127" s="234"/>
      <c r="J127" s="230"/>
      <c r="K127" s="230"/>
      <c r="L127" s="235"/>
      <c r="M127" s="236"/>
      <c r="N127" s="237"/>
      <c r="O127" s="237"/>
      <c r="P127" s="237"/>
      <c r="Q127" s="237"/>
      <c r="R127" s="237"/>
      <c r="S127" s="237"/>
      <c r="T127" s="238"/>
      <c r="AT127" s="239" t="s">
        <v>320</v>
      </c>
      <c r="AU127" s="239" t="s">
        <v>88</v>
      </c>
      <c r="AV127" s="15" t="s">
        <v>159</v>
      </c>
      <c r="AW127" s="15" t="s">
        <v>39</v>
      </c>
      <c r="AX127" s="15" t="s">
        <v>86</v>
      </c>
      <c r="AY127" s="239" t="s">
        <v>151</v>
      </c>
    </row>
    <row r="128" spans="1:65" s="2" customFormat="1" ht="33" customHeight="1">
      <c r="A128" s="39"/>
      <c r="B128" s="40"/>
      <c r="C128" s="183" t="s">
        <v>159</v>
      </c>
      <c r="D128" s="183" t="s">
        <v>154</v>
      </c>
      <c r="E128" s="184" t="s">
        <v>336</v>
      </c>
      <c r="F128" s="185" t="s">
        <v>337</v>
      </c>
      <c r="G128" s="186" t="s">
        <v>209</v>
      </c>
      <c r="H128" s="187">
        <v>75</v>
      </c>
      <c r="I128" s="188"/>
      <c r="J128" s="189">
        <f>ROUND(I128*H128,2)</f>
        <v>0</v>
      </c>
      <c r="K128" s="185" t="s">
        <v>158</v>
      </c>
      <c r="L128" s="44"/>
      <c r="M128" s="190" t="s">
        <v>32</v>
      </c>
      <c r="N128" s="191" t="s">
        <v>49</v>
      </c>
      <c r="O128" s="69"/>
      <c r="P128" s="192">
        <f>O128*H128</f>
        <v>0</v>
      </c>
      <c r="Q128" s="192">
        <v>0</v>
      </c>
      <c r="R128" s="192">
        <f>Q128*H128</f>
        <v>0</v>
      </c>
      <c r="S128" s="192">
        <v>9.8000000000000004E-2</v>
      </c>
      <c r="T128" s="193">
        <f>S128*H128</f>
        <v>7.3500000000000005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94" t="s">
        <v>159</v>
      </c>
      <c r="AT128" s="194" t="s">
        <v>154</v>
      </c>
      <c r="AU128" s="194" t="s">
        <v>88</v>
      </c>
      <c r="AY128" s="21" t="s">
        <v>151</v>
      </c>
      <c r="BE128" s="195">
        <f>IF(N128="základní",J128,0)</f>
        <v>0</v>
      </c>
      <c r="BF128" s="195">
        <f>IF(N128="snížená",J128,0)</f>
        <v>0</v>
      </c>
      <c r="BG128" s="195">
        <f>IF(N128="zákl. přenesená",J128,0)</f>
        <v>0</v>
      </c>
      <c r="BH128" s="195">
        <f>IF(N128="sníž. přenesená",J128,0)</f>
        <v>0</v>
      </c>
      <c r="BI128" s="195">
        <f>IF(N128="nulová",J128,0)</f>
        <v>0</v>
      </c>
      <c r="BJ128" s="21" t="s">
        <v>86</v>
      </c>
      <c r="BK128" s="195">
        <f>ROUND(I128*H128,2)</f>
        <v>0</v>
      </c>
      <c r="BL128" s="21" t="s">
        <v>159</v>
      </c>
      <c r="BM128" s="194" t="s">
        <v>338</v>
      </c>
    </row>
    <row r="129" spans="1:65" s="2" customFormat="1" ht="11.25">
      <c r="A129" s="39"/>
      <c r="B129" s="40"/>
      <c r="C129" s="41"/>
      <c r="D129" s="196" t="s">
        <v>161</v>
      </c>
      <c r="E129" s="41"/>
      <c r="F129" s="197" t="s">
        <v>339</v>
      </c>
      <c r="G129" s="41"/>
      <c r="H129" s="41"/>
      <c r="I129" s="198"/>
      <c r="J129" s="41"/>
      <c r="K129" s="41"/>
      <c r="L129" s="44"/>
      <c r="M129" s="199"/>
      <c r="N129" s="200"/>
      <c r="O129" s="69"/>
      <c r="P129" s="69"/>
      <c r="Q129" s="69"/>
      <c r="R129" s="69"/>
      <c r="S129" s="69"/>
      <c r="T129" s="70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1" t="s">
        <v>161</v>
      </c>
      <c r="AU129" s="21" t="s">
        <v>88</v>
      </c>
    </row>
    <row r="130" spans="1:65" s="13" customFormat="1" ht="11.25">
      <c r="B130" s="208"/>
      <c r="C130" s="209"/>
      <c r="D130" s="201" t="s">
        <v>320</v>
      </c>
      <c r="E130" s="210" t="s">
        <v>32</v>
      </c>
      <c r="F130" s="211" t="s">
        <v>340</v>
      </c>
      <c r="G130" s="209"/>
      <c r="H130" s="210" t="s">
        <v>32</v>
      </c>
      <c r="I130" s="212"/>
      <c r="J130" s="209"/>
      <c r="K130" s="209"/>
      <c r="L130" s="213"/>
      <c r="M130" s="214"/>
      <c r="N130" s="215"/>
      <c r="O130" s="215"/>
      <c r="P130" s="215"/>
      <c r="Q130" s="215"/>
      <c r="R130" s="215"/>
      <c r="S130" s="215"/>
      <c r="T130" s="216"/>
      <c r="AT130" s="217" t="s">
        <v>320</v>
      </c>
      <c r="AU130" s="217" t="s">
        <v>88</v>
      </c>
      <c r="AV130" s="13" t="s">
        <v>86</v>
      </c>
      <c r="AW130" s="13" t="s">
        <v>39</v>
      </c>
      <c r="AX130" s="13" t="s">
        <v>78</v>
      </c>
      <c r="AY130" s="217" t="s">
        <v>151</v>
      </c>
    </row>
    <row r="131" spans="1:65" s="14" customFormat="1" ht="11.25">
      <c r="B131" s="218"/>
      <c r="C131" s="219"/>
      <c r="D131" s="201" t="s">
        <v>320</v>
      </c>
      <c r="E131" s="220" t="s">
        <v>32</v>
      </c>
      <c r="F131" s="221" t="s">
        <v>335</v>
      </c>
      <c r="G131" s="219"/>
      <c r="H131" s="222">
        <v>75</v>
      </c>
      <c r="I131" s="223"/>
      <c r="J131" s="219"/>
      <c r="K131" s="219"/>
      <c r="L131" s="224"/>
      <c r="M131" s="225"/>
      <c r="N131" s="226"/>
      <c r="O131" s="226"/>
      <c r="P131" s="226"/>
      <c r="Q131" s="226"/>
      <c r="R131" s="226"/>
      <c r="S131" s="226"/>
      <c r="T131" s="227"/>
      <c r="AT131" s="228" t="s">
        <v>320</v>
      </c>
      <c r="AU131" s="228" t="s">
        <v>88</v>
      </c>
      <c r="AV131" s="14" t="s">
        <v>88</v>
      </c>
      <c r="AW131" s="14" t="s">
        <v>39</v>
      </c>
      <c r="AX131" s="14" t="s">
        <v>78</v>
      </c>
      <c r="AY131" s="228" t="s">
        <v>151</v>
      </c>
    </row>
    <row r="132" spans="1:65" s="15" customFormat="1" ht="11.25">
      <c r="B132" s="229"/>
      <c r="C132" s="230"/>
      <c r="D132" s="201" t="s">
        <v>320</v>
      </c>
      <c r="E132" s="231" t="s">
        <v>32</v>
      </c>
      <c r="F132" s="232" t="s">
        <v>323</v>
      </c>
      <c r="G132" s="230"/>
      <c r="H132" s="233">
        <v>75</v>
      </c>
      <c r="I132" s="234"/>
      <c r="J132" s="230"/>
      <c r="K132" s="230"/>
      <c r="L132" s="235"/>
      <c r="M132" s="236"/>
      <c r="N132" s="237"/>
      <c r="O132" s="237"/>
      <c r="P132" s="237"/>
      <c r="Q132" s="237"/>
      <c r="R132" s="237"/>
      <c r="S132" s="237"/>
      <c r="T132" s="238"/>
      <c r="AT132" s="239" t="s">
        <v>320</v>
      </c>
      <c r="AU132" s="239" t="s">
        <v>88</v>
      </c>
      <c r="AV132" s="15" t="s">
        <v>159</v>
      </c>
      <c r="AW132" s="15" t="s">
        <v>39</v>
      </c>
      <c r="AX132" s="15" t="s">
        <v>86</v>
      </c>
      <c r="AY132" s="239" t="s">
        <v>151</v>
      </c>
    </row>
    <row r="133" spans="1:65" s="2" customFormat="1" ht="37.9" customHeight="1">
      <c r="A133" s="39"/>
      <c r="B133" s="40"/>
      <c r="C133" s="183" t="s">
        <v>150</v>
      </c>
      <c r="D133" s="183" t="s">
        <v>154</v>
      </c>
      <c r="E133" s="184" t="s">
        <v>341</v>
      </c>
      <c r="F133" s="185" t="s">
        <v>342</v>
      </c>
      <c r="G133" s="186" t="s">
        <v>209</v>
      </c>
      <c r="H133" s="187">
        <v>75</v>
      </c>
      <c r="I133" s="188"/>
      <c r="J133" s="189">
        <f>ROUND(I133*H133,2)</f>
        <v>0</v>
      </c>
      <c r="K133" s="185" t="s">
        <v>158</v>
      </c>
      <c r="L133" s="44"/>
      <c r="M133" s="190" t="s">
        <v>32</v>
      </c>
      <c r="N133" s="191" t="s">
        <v>49</v>
      </c>
      <c r="O133" s="69"/>
      <c r="P133" s="192">
        <f>O133*H133</f>
        <v>0</v>
      </c>
      <c r="Q133" s="192">
        <v>0</v>
      </c>
      <c r="R133" s="192">
        <f>Q133*H133</f>
        <v>0</v>
      </c>
      <c r="S133" s="192">
        <v>0.22</v>
      </c>
      <c r="T133" s="193">
        <f>S133*H133</f>
        <v>16.5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194" t="s">
        <v>159</v>
      </c>
      <c r="AT133" s="194" t="s">
        <v>154</v>
      </c>
      <c r="AU133" s="194" t="s">
        <v>88</v>
      </c>
      <c r="AY133" s="21" t="s">
        <v>151</v>
      </c>
      <c r="BE133" s="195">
        <f>IF(N133="základní",J133,0)</f>
        <v>0</v>
      </c>
      <c r="BF133" s="195">
        <f>IF(N133="snížená",J133,0)</f>
        <v>0</v>
      </c>
      <c r="BG133" s="195">
        <f>IF(N133="zákl. přenesená",J133,0)</f>
        <v>0</v>
      </c>
      <c r="BH133" s="195">
        <f>IF(N133="sníž. přenesená",J133,0)</f>
        <v>0</v>
      </c>
      <c r="BI133" s="195">
        <f>IF(N133="nulová",J133,0)</f>
        <v>0</v>
      </c>
      <c r="BJ133" s="21" t="s">
        <v>86</v>
      </c>
      <c r="BK133" s="195">
        <f>ROUND(I133*H133,2)</f>
        <v>0</v>
      </c>
      <c r="BL133" s="21" t="s">
        <v>159</v>
      </c>
      <c r="BM133" s="194" t="s">
        <v>343</v>
      </c>
    </row>
    <row r="134" spans="1:65" s="2" customFormat="1" ht="11.25">
      <c r="A134" s="39"/>
      <c r="B134" s="40"/>
      <c r="C134" s="41"/>
      <c r="D134" s="196" t="s">
        <v>161</v>
      </c>
      <c r="E134" s="41"/>
      <c r="F134" s="197" t="s">
        <v>344</v>
      </c>
      <c r="G134" s="41"/>
      <c r="H134" s="41"/>
      <c r="I134" s="198"/>
      <c r="J134" s="41"/>
      <c r="K134" s="41"/>
      <c r="L134" s="44"/>
      <c r="M134" s="199"/>
      <c r="N134" s="200"/>
      <c r="O134" s="69"/>
      <c r="P134" s="69"/>
      <c r="Q134" s="69"/>
      <c r="R134" s="69"/>
      <c r="S134" s="69"/>
      <c r="T134" s="70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21" t="s">
        <v>161</v>
      </c>
      <c r="AU134" s="21" t="s">
        <v>88</v>
      </c>
    </row>
    <row r="135" spans="1:65" s="13" customFormat="1" ht="11.25">
      <c r="B135" s="208"/>
      <c r="C135" s="209"/>
      <c r="D135" s="201" t="s">
        <v>320</v>
      </c>
      <c r="E135" s="210" t="s">
        <v>32</v>
      </c>
      <c r="F135" s="211" t="s">
        <v>345</v>
      </c>
      <c r="G135" s="209"/>
      <c r="H135" s="210" t="s">
        <v>32</v>
      </c>
      <c r="I135" s="212"/>
      <c r="J135" s="209"/>
      <c r="K135" s="209"/>
      <c r="L135" s="213"/>
      <c r="M135" s="214"/>
      <c r="N135" s="215"/>
      <c r="O135" s="215"/>
      <c r="P135" s="215"/>
      <c r="Q135" s="215"/>
      <c r="R135" s="215"/>
      <c r="S135" s="215"/>
      <c r="T135" s="216"/>
      <c r="AT135" s="217" t="s">
        <v>320</v>
      </c>
      <c r="AU135" s="217" t="s">
        <v>88</v>
      </c>
      <c r="AV135" s="13" t="s">
        <v>86</v>
      </c>
      <c r="AW135" s="13" t="s">
        <v>39</v>
      </c>
      <c r="AX135" s="13" t="s">
        <v>78</v>
      </c>
      <c r="AY135" s="217" t="s">
        <v>151</v>
      </c>
    </row>
    <row r="136" spans="1:65" s="14" customFormat="1" ht="11.25">
      <c r="B136" s="218"/>
      <c r="C136" s="219"/>
      <c r="D136" s="201" t="s">
        <v>320</v>
      </c>
      <c r="E136" s="220" t="s">
        <v>32</v>
      </c>
      <c r="F136" s="221" t="s">
        <v>335</v>
      </c>
      <c r="G136" s="219"/>
      <c r="H136" s="222">
        <v>75</v>
      </c>
      <c r="I136" s="223"/>
      <c r="J136" s="219"/>
      <c r="K136" s="219"/>
      <c r="L136" s="224"/>
      <c r="M136" s="225"/>
      <c r="N136" s="226"/>
      <c r="O136" s="226"/>
      <c r="P136" s="226"/>
      <c r="Q136" s="226"/>
      <c r="R136" s="226"/>
      <c r="S136" s="226"/>
      <c r="T136" s="227"/>
      <c r="AT136" s="228" t="s">
        <v>320</v>
      </c>
      <c r="AU136" s="228" t="s">
        <v>88</v>
      </c>
      <c r="AV136" s="14" t="s">
        <v>88</v>
      </c>
      <c r="AW136" s="14" t="s">
        <v>39</v>
      </c>
      <c r="AX136" s="14" t="s">
        <v>78</v>
      </c>
      <c r="AY136" s="228" t="s">
        <v>151</v>
      </c>
    </row>
    <row r="137" spans="1:65" s="15" customFormat="1" ht="11.25">
      <c r="B137" s="229"/>
      <c r="C137" s="230"/>
      <c r="D137" s="201" t="s">
        <v>320</v>
      </c>
      <c r="E137" s="231" t="s">
        <v>32</v>
      </c>
      <c r="F137" s="232" t="s">
        <v>323</v>
      </c>
      <c r="G137" s="230"/>
      <c r="H137" s="233">
        <v>75</v>
      </c>
      <c r="I137" s="234"/>
      <c r="J137" s="230"/>
      <c r="K137" s="230"/>
      <c r="L137" s="235"/>
      <c r="M137" s="236"/>
      <c r="N137" s="237"/>
      <c r="O137" s="237"/>
      <c r="P137" s="237"/>
      <c r="Q137" s="237"/>
      <c r="R137" s="237"/>
      <c r="S137" s="237"/>
      <c r="T137" s="238"/>
      <c r="AT137" s="239" t="s">
        <v>320</v>
      </c>
      <c r="AU137" s="239" t="s">
        <v>88</v>
      </c>
      <c r="AV137" s="15" t="s">
        <v>159</v>
      </c>
      <c r="AW137" s="15" t="s">
        <v>39</v>
      </c>
      <c r="AX137" s="15" t="s">
        <v>86</v>
      </c>
      <c r="AY137" s="239" t="s">
        <v>151</v>
      </c>
    </row>
    <row r="138" spans="1:65" s="2" customFormat="1" ht="37.9" customHeight="1">
      <c r="A138" s="39"/>
      <c r="B138" s="40"/>
      <c r="C138" s="183" t="s">
        <v>188</v>
      </c>
      <c r="D138" s="183" t="s">
        <v>154</v>
      </c>
      <c r="E138" s="184" t="s">
        <v>346</v>
      </c>
      <c r="F138" s="185" t="s">
        <v>347</v>
      </c>
      <c r="G138" s="186" t="s">
        <v>209</v>
      </c>
      <c r="H138" s="187">
        <v>49</v>
      </c>
      <c r="I138" s="188"/>
      <c r="J138" s="189">
        <f>ROUND(I138*H138,2)</f>
        <v>0</v>
      </c>
      <c r="K138" s="185" t="s">
        <v>158</v>
      </c>
      <c r="L138" s="44"/>
      <c r="M138" s="190" t="s">
        <v>32</v>
      </c>
      <c r="N138" s="191" t="s">
        <v>49</v>
      </c>
      <c r="O138" s="69"/>
      <c r="P138" s="192">
        <f>O138*H138</f>
        <v>0</v>
      </c>
      <c r="Q138" s="192">
        <v>0</v>
      </c>
      <c r="R138" s="192">
        <f>Q138*H138</f>
        <v>0</v>
      </c>
      <c r="S138" s="192">
        <v>0.28999999999999998</v>
      </c>
      <c r="T138" s="193">
        <f>S138*H138</f>
        <v>14.209999999999999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194" t="s">
        <v>159</v>
      </c>
      <c r="AT138" s="194" t="s">
        <v>154</v>
      </c>
      <c r="AU138" s="194" t="s">
        <v>88</v>
      </c>
      <c r="AY138" s="21" t="s">
        <v>151</v>
      </c>
      <c r="BE138" s="195">
        <f>IF(N138="základní",J138,0)</f>
        <v>0</v>
      </c>
      <c r="BF138" s="195">
        <f>IF(N138="snížená",J138,0)</f>
        <v>0</v>
      </c>
      <c r="BG138" s="195">
        <f>IF(N138="zákl. přenesená",J138,0)</f>
        <v>0</v>
      </c>
      <c r="BH138" s="195">
        <f>IF(N138="sníž. přenesená",J138,0)</f>
        <v>0</v>
      </c>
      <c r="BI138" s="195">
        <f>IF(N138="nulová",J138,0)</f>
        <v>0</v>
      </c>
      <c r="BJ138" s="21" t="s">
        <v>86</v>
      </c>
      <c r="BK138" s="195">
        <f>ROUND(I138*H138,2)</f>
        <v>0</v>
      </c>
      <c r="BL138" s="21" t="s">
        <v>159</v>
      </c>
      <c r="BM138" s="194" t="s">
        <v>348</v>
      </c>
    </row>
    <row r="139" spans="1:65" s="2" customFormat="1" ht="11.25">
      <c r="A139" s="39"/>
      <c r="B139" s="40"/>
      <c r="C139" s="41"/>
      <c r="D139" s="196" t="s">
        <v>161</v>
      </c>
      <c r="E139" s="41"/>
      <c r="F139" s="197" t="s">
        <v>349</v>
      </c>
      <c r="G139" s="41"/>
      <c r="H139" s="41"/>
      <c r="I139" s="198"/>
      <c r="J139" s="41"/>
      <c r="K139" s="41"/>
      <c r="L139" s="44"/>
      <c r="M139" s="199"/>
      <c r="N139" s="200"/>
      <c r="O139" s="69"/>
      <c r="P139" s="69"/>
      <c r="Q139" s="69"/>
      <c r="R139" s="69"/>
      <c r="S139" s="69"/>
      <c r="T139" s="70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21" t="s">
        <v>161</v>
      </c>
      <c r="AU139" s="21" t="s">
        <v>88</v>
      </c>
    </row>
    <row r="140" spans="1:65" s="13" customFormat="1" ht="11.25">
      <c r="B140" s="208"/>
      <c r="C140" s="209"/>
      <c r="D140" s="201" t="s">
        <v>320</v>
      </c>
      <c r="E140" s="210" t="s">
        <v>32</v>
      </c>
      <c r="F140" s="211" t="s">
        <v>350</v>
      </c>
      <c r="G140" s="209"/>
      <c r="H140" s="210" t="s">
        <v>32</v>
      </c>
      <c r="I140" s="212"/>
      <c r="J140" s="209"/>
      <c r="K140" s="209"/>
      <c r="L140" s="213"/>
      <c r="M140" s="214"/>
      <c r="N140" s="215"/>
      <c r="O140" s="215"/>
      <c r="P140" s="215"/>
      <c r="Q140" s="215"/>
      <c r="R140" s="215"/>
      <c r="S140" s="215"/>
      <c r="T140" s="216"/>
      <c r="AT140" s="217" t="s">
        <v>320</v>
      </c>
      <c r="AU140" s="217" t="s">
        <v>88</v>
      </c>
      <c r="AV140" s="13" t="s">
        <v>86</v>
      </c>
      <c r="AW140" s="13" t="s">
        <v>39</v>
      </c>
      <c r="AX140" s="13" t="s">
        <v>78</v>
      </c>
      <c r="AY140" s="217" t="s">
        <v>151</v>
      </c>
    </row>
    <row r="141" spans="1:65" s="14" customFormat="1" ht="11.25">
      <c r="B141" s="218"/>
      <c r="C141" s="219"/>
      <c r="D141" s="201" t="s">
        <v>320</v>
      </c>
      <c r="E141" s="220" t="s">
        <v>32</v>
      </c>
      <c r="F141" s="221" t="s">
        <v>351</v>
      </c>
      <c r="G141" s="219"/>
      <c r="H141" s="222">
        <v>27</v>
      </c>
      <c r="I141" s="223"/>
      <c r="J141" s="219"/>
      <c r="K141" s="219"/>
      <c r="L141" s="224"/>
      <c r="M141" s="225"/>
      <c r="N141" s="226"/>
      <c r="O141" s="226"/>
      <c r="P141" s="226"/>
      <c r="Q141" s="226"/>
      <c r="R141" s="226"/>
      <c r="S141" s="226"/>
      <c r="T141" s="227"/>
      <c r="AT141" s="228" t="s">
        <v>320</v>
      </c>
      <c r="AU141" s="228" t="s">
        <v>88</v>
      </c>
      <c r="AV141" s="14" t="s">
        <v>88</v>
      </c>
      <c r="AW141" s="14" t="s">
        <v>39</v>
      </c>
      <c r="AX141" s="14" t="s">
        <v>78</v>
      </c>
      <c r="AY141" s="228" t="s">
        <v>151</v>
      </c>
    </row>
    <row r="142" spans="1:65" s="13" customFormat="1" ht="11.25">
      <c r="B142" s="208"/>
      <c r="C142" s="209"/>
      <c r="D142" s="201" t="s">
        <v>320</v>
      </c>
      <c r="E142" s="210" t="s">
        <v>32</v>
      </c>
      <c r="F142" s="211" t="s">
        <v>352</v>
      </c>
      <c r="G142" s="209"/>
      <c r="H142" s="210" t="s">
        <v>32</v>
      </c>
      <c r="I142" s="212"/>
      <c r="J142" s="209"/>
      <c r="K142" s="209"/>
      <c r="L142" s="213"/>
      <c r="M142" s="214"/>
      <c r="N142" s="215"/>
      <c r="O142" s="215"/>
      <c r="P142" s="215"/>
      <c r="Q142" s="215"/>
      <c r="R142" s="215"/>
      <c r="S142" s="215"/>
      <c r="T142" s="216"/>
      <c r="AT142" s="217" t="s">
        <v>320</v>
      </c>
      <c r="AU142" s="217" t="s">
        <v>88</v>
      </c>
      <c r="AV142" s="13" t="s">
        <v>86</v>
      </c>
      <c r="AW142" s="13" t="s">
        <v>39</v>
      </c>
      <c r="AX142" s="13" t="s">
        <v>78</v>
      </c>
      <c r="AY142" s="217" t="s">
        <v>151</v>
      </c>
    </row>
    <row r="143" spans="1:65" s="14" customFormat="1" ht="11.25">
      <c r="B143" s="218"/>
      <c r="C143" s="219"/>
      <c r="D143" s="201" t="s">
        <v>320</v>
      </c>
      <c r="E143" s="220" t="s">
        <v>32</v>
      </c>
      <c r="F143" s="221" t="s">
        <v>353</v>
      </c>
      <c r="G143" s="219"/>
      <c r="H143" s="222">
        <v>22</v>
      </c>
      <c r="I143" s="223"/>
      <c r="J143" s="219"/>
      <c r="K143" s="219"/>
      <c r="L143" s="224"/>
      <c r="M143" s="225"/>
      <c r="N143" s="226"/>
      <c r="O143" s="226"/>
      <c r="P143" s="226"/>
      <c r="Q143" s="226"/>
      <c r="R143" s="226"/>
      <c r="S143" s="226"/>
      <c r="T143" s="227"/>
      <c r="AT143" s="228" t="s">
        <v>320</v>
      </c>
      <c r="AU143" s="228" t="s">
        <v>88</v>
      </c>
      <c r="AV143" s="14" t="s">
        <v>88</v>
      </c>
      <c r="AW143" s="14" t="s">
        <v>39</v>
      </c>
      <c r="AX143" s="14" t="s">
        <v>78</v>
      </c>
      <c r="AY143" s="228" t="s">
        <v>151</v>
      </c>
    </row>
    <row r="144" spans="1:65" s="15" customFormat="1" ht="11.25">
      <c r="B144" s="229"/>
      <c r="C144" s="230"/>
      <c r="D144" s="201" t="s">
        <v>320</v>
      </c>
      <c r="E144" s="231" t="s">
        <v>32</v>
      </c>
      <c r="F144" s="232" t="s">
        <v>323</v>
      </c>
      <c r="G144" s="230"/>
      <c r="H144" s="233">
        <v>49</v>
      </c>
      <c r="I144" s="234"/>
      <c r="J144" s="230"/>
      <c r="K144" s="230"/>
      <c r="L144" s="235"/>
      <c r="M144" s="236"/>
      <c r="N144" s="237"/>
      <c r="O144" s="237"/>
      <c r="P144" s="237"/>
      <c r="Q144" s="237"/>
      <c r="R144" s="237"/>
      <c r="S144" s="237"/>
      <c r="T144" s="238"/>
      <c r="AT144" s="239" t="s">
        <v>320</v>
      </c>
      <c r="AU144" s="239" t="s">
        <v>88</v>
      </c>
      <c r="AV144" s="15" t="s">
        <v>159</v>
      </c>
      <c r="AW144" s="15" t="s">
        <v>39</v>
      </c>
      <c r="AX144" s="15" t="s">
        <v>86</v>
      </c>
      <c r="AY144" s="239" t="s">
        <v>151</v>
      </c>
    </row>
    <row r="145" spans="1:65" s="2" customFormat="1" ht="33" customHeight="1">
      <c r="A145" s="39"/>
      <c r="B145" s="40"/>
      <c r="C145" s="183" t="s">
        <v>195</v>
      </c>
      <c r="D145" s="183" t="s">
        <v>154</v>
      </c>
      <c r="E145" s="184" t="s">
        <v>354</v>
      </c>
      <c r="F145" s="185" t="s">
        <v>355</v>
      </c>
      <c r="G145" s="186" t="s">
        <v>209</v>
      </c>
      <c r="H145" s="187">
        <v>22</v>
      </c>
      <c r="I145" s="188"/>
      <c r="J145" s="189">
        <f>ROUND(I145*H145,2)</f>
        <v>0</v>
      </c>
      <c r="K145" s="185" t="s">
        <v>158</v>
      </c>
      <c r="L145" s="44"/>
      <c r="M145" s="190" t="s">
        <v>32</v>
      </c>
      <c r="N145" s="191" t="s">
        <v>49</v>
      </c>
      <c r="O145" s="69"/>
      <c r="P145" s="192">
        <f>O145*H145</f>
        <v>0</v>
      </c>
      <c r="Q145" s="192">
        <v>0</v>
      </c>
      <c r="R145" s="192">
        <f>Q145*H145</f>
        <v>0</v>
      </c>
      <c r="S145" s="192">
        <v>0.32500000000000001</v>
      </c>
      <c r="T145" s="193">
        <f>S145*H145</f>
        <v>7.15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194" t="s">
        <v>159</v>
      </c>
      <c r="AT145" s="194" t="s">
        <v>154</v>
      </c>
      <c r="AU145" s="194" t="s">
        <v>88</v>
      </c>
      <c r="AY145" s="21" t="s">
        <v>151</v>
      </c>
      <c r="BE145" s="195">
        <f>IF(N145="základní",J145,0)</f>
        <v>0</v>
      </c>
      <c r="BF145" s="195">
        <f>IF(N145="snížená",J145,0)</f>
        <v>0</v>
      </c>
      <c r="BG145" s="195">
        <f>IF(N145="zákl. přenesená",J145,0)</f>
        <v>0</v>
      </c>
      <c r="BH145" s="195">
        <f>IF(N145="sníž. přenesená",J145,0)</f>
        <v>0</v>
      </c>
      <c r="BI145" s="195">
        <f>IF(N145="nulová",J145,0)</f>
        <v>0</v>
      </c>
      <c r="BJ145" s="21" t="s">
        <v>86</v>
      </c>
      <c r="BK145" s="195">
        <f>ROUND(I145*H145,2)</f>
        <v>0</v>
      </c>
      <c r="BL145" s="21" t="s">
        <v>159</v>
      </c>
      <c r="BM145" s="194" t="s">
        <v>356</v>
      </c>
    </row>
    <row r="146" spans="1:65" s="2" customFormat="1" ht="11.25">
      <c r="A146" s="39"/>
      <c r="B146" s="40"/>
      <c r="C146" s="41"/>
      <c r="D146" s="196" t="s">
        <v>161</v>
      </c>
      <c r="E146" s="41"/>
      <c r="F146" s="197" t="s">
        <v>357</v>
      </c>
      <c r="G146" s="41"/>
      <c r="H146" s="41"/>
      <c r="I146" s="198"/>
      <c r="J146" s="41"/>
      <c r="K146" s="41"/>
      <c r="L146" s="44"/>
      <c r="M146" s="199"/>
      <c r="N146" s="200"/>
      <c r="O146" s="69"/>
      <c r="P146" s="69"/>
      <c r="Q146" s="69"/>
      <c r="R146" s="69"/>
      <c r="S146" s="69"/>
      <c r="T146" s="70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21" t="s">
        <v>161</v>
      </c>
      <c r="AU146" s="21" t="s">
        <v>88</v>
      </c>
    </row>
    <row r="147" spans="1:65" s="13" customFormat="1" ht="11.25">
      <c r="B147" s="208"/>
      <c r="C147" s="209"/>
      <c r="D147" s="201" t="s">
        <v>320</v>
      </c>
      <c r="E147" s="210" t="s">
        <v>32</v>
      </c>
      <c r="F147" s="211" t="s">
        <v>352</v>
      </c>
      <c r="G147" s="209"/>
      <c r="H147" s="210" t="s">
        <v>32</v>
      </c>
      <c r="I147" s="212"/>
      <c r="J147" s="209"/>
      <c r="K147" s="209"/>
      <c r="L147" s="213"/>
      <c r="M147" s="214"/>
      <c r="N147" s="215"/>
      <c r="O147" s="215"/>
      <c r="P147" s="215"/>
      <c r="Q147" s="215"/>
      <c r="R147" s="215"/>
      <c r="S147" s="215"/>
      <c r="T147" s="216"/>
      <c r="AT147" s="217" t="s">
        <v>320</v>
      </c>
      <c r="AU147" s="217" t="s">
        <v>88</v>
      </c>
      <c r="AV147" s="13" t="s">
        <v>86</v>
      </c>
      <c r="AW147" s="13" t="s">
        <v>39</v>
      </c>
      <c r="AX147" s="13" t="s">
        <v>78</v>
      </c>
      <c r="AY147" s="217" t="s">
        <v>151</v>
      </c>
    </row>
    <row r="148" spans="1:65" s="14" customFormat="1" ht="11.25">
      <c r="B148" s="218"/>
      <c r="C148" s="219"/>
      <c r="D148" s="201" t="s">
        <v>320</v>
      </c>
      <c r="E148" s="220" t="s">
        <v>32</v>
      </c>
      <c r="F148" s="221" t="s">
        <v>353</v>
      </c>
      <c r="G148" s="219"/>
      <c r="H148" s="222">
        <v>22</v>
      </c>
      <c r="I148" s="223"/>
      <c r="J148" s="219"/>
      <c r="K148" s="219"/>
      <c r="L148" s="224"/>
      <c r="M148" s="225"/>
      <c r="N148" s="226"/>
      <c r="O148" s="226"/>
      <c r="P148" s="226"/>
      <c r="Q148" s="226"/>
      <c r="R148" s="226"/>
      <c r="S148" s="226"/>
      <c r="T148" s="227"/>
      <c r="AT148" s="228" t="s">
        <v>320</v>
      </c>
      <c r="AU148" s="228" t="s">
        <v>88</v>
      </c>
      <c r="AV148" s="14" t="s">
        <v>88</v>
      </c>
      <c r="AW148" s="14" t="s">
        <v>39</v>
      </c>
      <c r="AX148" s="14" t="s">
        <v>78</v>
      </c>
      <c r="AY148" s="228" t="s">
        <v>151</v>
      </c>
    </row>
    <row r="149" spans="1:65" s="15" customFormat="1" ht="11.25">
      <c r="B149" s="229"/>
      <c r="C149" s="230"/>
      <c r="D149" s="201" t="s">
        <v>320</v>
      </c>
      <c r="E149" s="231" t="s">
        <v>32</v>
      </c>
      <c r="F149" s="232" t="s">
        <v>323</v>
      </c>
      <c r="G149" s="230"/>
      <c r="H149" s="233">
        <v>22</v>
      </c>
      <c r="I149" s="234"/>
      <c r="J149" s="230"/>
      <c r="K149" s="230"/>
      <c r="L149" s="235"/>
      <c r="M149" s="236"/>
      <c r="N149" s="237"/>
      <c r="O149" s="237"/>
      <c r="P149" s="237"/>
      <c r="Q149" s="237"/>
      <c r="R149" s="237"/>
      <c r="S149" s="237"/>
      <c r="T149" s="238"/>
      <c r="AT149" s="239" t="s">
        <v>320</v>
      </c>
      <c r="AU149" s="239" t="s">
        <v>88</v>
      </c>
      <c r="AV149" s="15" t="s">
        <v>159</v>
      </c>
      <c r="AW149" s="15" t="s">
        <v>39</v>
      </c>
      <c r="AX149" s="15" t="s">
        <v>86</v>
      </c>
      <c r="AY149" s="239" t="s">
        <v>151</v>
      </c>
    </row>
    <row r="150" spans="1:65" s="2" customFormat="1" ht="33" customHeight="1">
      <c r="A150" s="39"/>
      <c r="B150" s="40"/>
      <c r="C150" s="183" t="s">
        <v>202</v>
      </c>
      <c r="D150" s="183" t="s">
        <v>154</v>
      </c>
      <c r="E150" s="184" t="s">
        <v>358</v>
      </c>
      <c r="F150" s="185" t="s">
        <v>359</v>
      </c>
      <c r="G150" s="186" t="s">
        <v>209</v>
      </c>
      <c r="H150" s="187">
        <v>27</v>
      </c>
      <c r="I150" s="188"/>
      <c r="J150" s="189">
        <f>ROUND(I150*H150,2)</f>
        <v>0</v>
      </c>
      <c r="K150" s="185" t="s">
        <v>158</v>
      </c>
      <c r="L150" s="44"/>
      <c r="M150" s="190" t="s">
        <v>32</v>
      </c>
      <c r="N150" s="191" t="s">
        <v>49</v>
      </c>
      <c r="O150" s="69"/>
      <c r="P150" s="192">
        <f>O150*H150</f>
        <v>0</v>
      </c>
      <c r="Q150" s="192">
        <v>0</v>
      </c>
      <c r="R150" s="192">
        <f>Q150*H150</f>
        <v>0</v>
      </c>
      <c r="S150" s="192">
        <v>9.8000000000000004E-2</v>
      </c>
      <c r="T150" s="193">
        <f>S150*H150</f>
        <v>2.6459999999999999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194" t="s">
        <v>159</v>
      </c>
      <c r="AT150" s="194" t="s">
        <v>154</v>
      </c>
      <c r="AU150" s="194" t="s">
        <v>88</v>
      </c>
      <c r="AY150" s="21" t="s">
        <v>151</v>
      </c>
      <c r="BE150" s="195">
        <f>IF(N150="základní",J150,0)</f>
        <v>0</v>
      </c>
      <c r="BF150" s="195">
        <f>IF(N150="snížená",J150,0)</f>
        <v>0</v>
      </c>
      <c r="BG150" s="195">
        <f>IF(N150="zákl. přenesená",J150,0)</f>
        <v>0</v>
      </c>
      <c r="BH150" s="195">
        <f>IF(N150="sníž. přenesená",J150,0)</f>
        <v>0</v>
      </c>
      <c r="BI150" s="195">
        <f>IF(N150="nulová",J150,0)</f>
        <v>0</v>
      </c>
      <c r="BJ150" s="21" t="s">
        <v>86</v>
      </c>
      <c r="BK150" s="195">
        <f>ROUND(I150*H150,2)</f>
        <v>0</v>
      </c>
      <c r="BL150" s="21" t="s">
        <v>159</v>
      </c>
      <c r="BM150" s="194" t="s">
        <v>360</v>
      </c>
    </row>
    <row r="151" spans="1:65" s="2" customFormat="1" ht="11.25">
      <c r="A151" s="39"/>
      <c r="B151" s="40"/>
      <c r="C151" s="41"/>
      <c r="D151" s="196" t="s">
        <v>161</v>
      </c>
      <c r="E151" s="41"/>
      <c r="F151" s="197" t="s">
        <v>361</v>
      </c>
      <c r="G151" s="41"/>
      <c r="H151" s="41"/>
      <c r="I151" s="198"/>
      <c r="J151" s="41"/>
      <c r="K151" s="41"/>
      <c r="L151" s="44"/>
      <c r="M151" s="199"/>
      <c r="N151" s="200"/>
      <c r="O151" s="69"/>
      <c r="P151" s="69"/>
      <c r="Q151" s="69"/>
      <c r="R151" s="69"/>
      <c r="S151" s="69"/>
      <c r="T151" s="70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21" t="s">
        <v>161</v>
      </c>
      <c r="AU151" s="21" t="s">
        <v>88</v>
      </c>
    </row>
    <row r="152" spans="1:65" s="13" customFormat="1" ht="11.25">
      <c r="B152" s="208"/>
      <c r="C152" s="209"/>
      <c r="D152" s="201" t="s">
        <v>320</v>
      </c>
      <c r="E152" s="210" t="s">
        <v>32</v>
      </c>
      <c r="F152" s="211" t="s">
        <v>362</v>
      </c>
      <c r="G152" s="209"/>
      <c r="H152" s="210" t="s">
        <v>32</v>
      </c>
      <c r="I152" s="212"/>
      <c r="J152" s="209"/>
      <c r="K152" s="209"/>
      <c r="L152" s="213"/>
      <c r="M152" s="214"/>
      <c r="N152" s="215"/>
      <c r="O152" s="215"/>
      <c r="P152" s="215"/>
      <c r="Q152" s="215"/>
      <c r="R152" s="215"/>
      <c r="S152" s="215"/>
      <c r="T152" s="216"/>
      <c r="AT152" s="217" t="s">
        <v>320</v>
      </c>
      <c r="AU152" s="217" t="s">
        <v>88</v>
      </c>
      <c r="AV152" s="13" t="s">
        <v>86</v>
      </c>
      <c r="AW152" s="13" t="s">
        <v>39</v>
      </c>
      <c r="AX152" s="13" t="s">
        <v>78</v>
      </c>
      <c r="AY152" s="217" t="s">
        <v>151</v>
      </c>
    </row>
    <row r="153" spans="1:65" s="14" customFormat="1" ht="11.25">
      <c r="B153" s="218"/>
      <c r="C153" s="219"/>
      <c r="D153" s="201" t="s">
        <v>320</v>
      </c>
      <c r="E153" s="220" t="s">
        <v>32</v>
      </c>
      <c r="F153" s="221" t="s">
        <v>351</v>
      </c>
      <c r="G153" s="219"/>
      <c r="H153" s="222">
        <v>27</v>
      </c>
      <c r="I153" s="223"/>
      <c r="J153" s="219"/>
      <c r="K153" s="219"/>
      <c r="L153" s="224"/>
      <c r="M153" s="225"/>
      <c r="N153" s="226"/>
      <c r="O153" s="226"/>
      <c r="P153" s="226"/>
      <c r="Q153" s="226"/>
      <c r="R153" s="226"/>
      <c r="S153" s="226"/>
      <c r="T153" s="227"/>
      <c r="AT153" s="228" t="s">
        <v>320</v>
      </c>
      <c r="AU153" s="228" t="s">
        <v>88</v>
      </c>
      <c r="AV153" s="14" t="s">
        <v>88</v>
      </c>
      <c r="AW153" s="14" t="s">
        <v>39</v>
      </c>
      <c r="AX153" s="14" t="s">
        <v>78</v>
      </c>
      <c r="AY153" s="228" t="s">
        <v>151</v>
      </c>
    </row>
    <row r="154" spans="1:65" s="15" customFormat="1" ht="11.25">
      <c r="B154" s="229"/>
      <c r="C154" s="230"/>
      <c r="D154" s="201" t="s">
        <v>320</v>
      </c>
      <c r="E154" s="231" t="s">
        <v>32</v>
      </c>
      <c r="F154" s="232" t="s">
        <v>323</v>
      </c>
      <c r="G154" s="230"/>
      <c r="H154" s="233">
        <v>27</v>
      </c>
      <c r="I154" s="234"/>
      <c r="J154" s="230"/>
      <c r="K154" s="230"/>
      <c r="L154" s="235"/>
      <c r="M154" s="236"/>
      <c r="N154" s="237"/>
      <c r="O154" s="237"/>
      <c r="P154" s="237"/>
      <c r="Q154" s="237"/>
      <c r="R154" s="237"/>
      <c r="S154" s="237"/>
      <c r="T154" s="238"/>
      <c r="AT154" s="239" t="s">
        <v>320</v>
      </c>
      <c r="AU154" s="239" t="s">
        <v>88</v>
      </c>
      <c r="AV154" s="15" t="s">
        <v>159</v>
      </c>
      <c r="AW154" s="15" t="s">
        <v>39</v>
      </c>
      <c r="AX154" s="15" t="s">
        <v>86</v>
      </c>
      <c r="AY154" s="239" t="s">
        <v>151</v>
      </c>
    </row>
    <row r="155" spans="1:65" s="2" customFormat="1" ht="33" customHeight="1">
      <c r="A155" s="39"/>
      <c r="B155" s="40"/>
      <c r="C155" s="183" t="s">
        <v>363</v>
      </c>
      <c r="D155" s="183" t="s">
        <v>154</v>
      </c>
      <c r="E155" s="184" t="s">
        <v>364</v>
      </c>
      <c r="F155" s="185" t="s">
        <v>365</v>
      </c>
      <c r="G155" s="186" t="s">
        <v>209</v>
      </c>
      <c r="H155" s="187">
        <v>27</v>
      </c>
      <c r="I155" s="188"/>
      <c r="J155" s="189">
        <f>ROUND(I155*H155,2)</f>
        <v>0</v>
      </c>
      <c r="K155" s="185" t="s">
        <v>158</v>
      </c>
      <c r="L155" s="44"/>
      <c r="M155" s="190" t="s">
        <v>32</v>
      </c>
      <c r="N155" s="191" t="s">
        <v>49</v>
      </c>
      <c r="O155" s="69"/>
      <c r="P155" s="192">
        <f>O155*H155</f>
        <v>0</v>
      </c>
      <c r="Q155" s="192">
        <v>0</v>
      </c>
      <c r="R155" s="192">
        <f>Q155*H155</f>
        <v>0</v>
      </c>
      <c r="S155" s="192">
        <v>0.22</v>
      </c>
      <c r="T155" s="193">
        <f>S155*H155</f>
        <v>5.94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194" t="s">
        <v>159</v>
      </c>
      <c r="AT155" s="194" t="s">
        <v>154</v>
      </c>
      <c r="AU155" s="194" t="s">
        <v>88</v>
      </c>
      <c r="AY155" s="21" t="s">
        <v>151</v>
      </c>
      <c r="BE155" s="195">
        <f>IF(N155="základní",J155,0)</f>
        <v>0</v>
      </c>
      <c r="BF155" s="195">
        <f>IF(N155="snížená",J155,0)</f>
        <v>0</v>
      </c>
      <c r="BG155" s="195">
        <f>IF(N155="zákl. přenesená",J155,0)</f>
        <v>0</v>
      </c>
      <c r="BH155" s="195">
        <f>IF(N155="sníž. přenesená",J155,0)</f>
        <v>0</v>
      </c>
      <c r="BI155" s="195">
        <f>IF(N155="nulová",J155,0)</f>
        <v>0</v>
      </c>
      <c r="BJ155" s="21" t="s">
        <v>86</v>
      </c>
      <c r="BK155" s="195">
        <f>ROUND(I155*H155,2)</f>
        <v>0</v>
      </c>
      <c r="BL155" s="21" t="s">
        <v>159</v>
      </c>
      <c r="BM155" s="194" t="s">
        <v>366</v>
      </c>
    </row>
    <row r="156" spans="1:65" s="2" customFormat="1" ht="11.25">
      <c r="A156" s="39"/>
      <c r="B156" s="40"/>
      <c r="C156" s="41"/>
      <c r="D156" s="196" t="s">
        <v>161</v>
      </c>
      <c r="E156" s="41"/>
      <c r="F156" s="197" t="s">
        <v>367</v>
      </c>
      <c r="G156" s="41"/>
      <c r="H156" s="41"/>
      <c r="I156" s="198"/>
      <c r="J156" s="41"/>
      <c r="K156" s="41"/>
      <c r="L156" s="44"/>
      <c r="M156" s="199"/>
      <c r="N156" s="200"/>
      <c r="O156" s="69"/>
      <c r="P156" s="69"/>
      <c r="Q156" s="69"/>
      <c r="R156" s="69"/>
      <c r="S156" s="69"/>
      <c r="T156" s="70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21" t="s">
        <v>161</v>
      </c>
      <c r="AU156" s="21" t="s">
        <v>88</v>
      </c>
    </row>
    <row r="157" spans="1:65" s="13" customFormat="1" ht="11.25">
      <c r="B157" s="208"/>
      <c r="C157" s="209"/>
      <c r="D157" s="201" t="s">
        <v>320</v>
      </c>
      <c r="E157" s="210" t="s">
        <v>32</v>
      </c>
      <c r="F157" s="211" t="s">
        <v>368</v>
      </c>
      <c r="G157" s="209"/>
      <c r="H157" s="210" t="s">
        <v>32</v>
      </c>
      <c r="I157" s="212"/>
      <c r="J157" s="209"/>
      <c r="K157" s="209"/>
      <c r="L157" s="213"/>
      <c r="M157" s="214"/>
      <c r="N157" s="215"/>
      <c r="O157" s="215"/>
      <c r="P157" s="215"/>
      <c r="Q157" s="215"/>
      <c r="R157" s="215"/>
      <c r="S157" s="215"/>
      <c r="T157" s="216"/>
      <c r="AT157" s="217" t="s">
        <v>320</v>
      </c>
      <c r="AU157" s="217" t="s">
        <v>88</v>
      </c>
      <c r="AV157" s="13" t="s">
        <v>86</v>
      </c>
      <c r="AW157" s="13" t="s">
        <v>39</v>
      </c>
      <c r="AX157" s="13" t="s">
        <v>78</v>
      </c>
      <c r="AY157" s="217" t="s">
        <v>151</v>
      </c>
    </row>
    <row r="158" spans="1:65" s="14" customFormat="1" ht="11.25">
      <c r="B158" s="218"/>
      <c r="C158" s="219"/>
      <c r="D158" s="201" t="s">
        <v>320</v>
      </c>
      <c r="E158" s="220" t="s">
        <v>32</v>
      </c>
      <c r="F158" s="221" t="s">
        <v>369</v>
      </c>
      <c r="G158" s="219"/>
      <c r="H158" s="222">
        <v>27</v>
      </c>
      <c r="I158" s="223"/>
      <c r="J158" s="219"/>
      <c r="K158" s="219"/>
      <c r="L158" s="224"/>
      <c r="M158" s="225"/>
      <c r="N158" s="226"/>
      <c r="O158" s="226"/>
      <c r="P158" s="226"/>
      <c r="Q158" s="226"/>
      <c r="R158" s="226"/>
      <c r="S158" s="226"/>
      <c r="T158" s="227"/>
      <c r="AT158" s="228" t="s">
        <v>320</v>
      </c>
      <c r="AU158" s="228" t="s">
        <v>88</v>
      </c>
      <c r="AV158" s="14" t="s">
        <v>88</v>
      </c>
      <c r="AW158" s="14" t="s">
        <v>39</v>
      </c>
      <c r="AX158" s="14" t="s">
        <v>78</v>
      </c>
      <c r="AY158" s="228" t="s">
        <v>151</v>
      </c>
    </row>
    <row r="159" spans="1:65" s="15" customFormat="1" ht="11.25">
      <c r="B159" s="229"/>
      <c r="C159" s="230"/>
      <c r="D159" s="201" t="s">
        <v>320</v>
      </c>
      <c r="E159" s="231" t="s">
        <v>32</v>
      </c>
      <c r="F159" s="232" t="s">
        <v>323</v>
      </c>
      <c r="G159" s="230"/>
      <c r="H159" s="233">
        <v>27</v>
      </c>
      <c r="I159" s="234"/>
      <c r="J159" s="230"/>
      <c r="K159" s="230"/>
      <c r="L159" s="235"/>
      <c r="M159" s="236"/>
      <c r="N159" s="237"/>
      <c r="O159" s="237"/>
      <c r="P159" s="237"/>
      <c r="Q159" s="237"/>
      <c r="R159" s="237"/>
      <c r="S159" s="237"/>
      <c r="T159" s="238"/>
      <c r="AT159" s="239" t="s">
        <v>320</v>
      </c>
      <c r="AU159" s="239" t="s">
        <v>88</v>
      </c>
      <c r="AV159" s="15" t="s">
        <v>159</v>
      </c>
      <c r="AW159" s="15" t="s">
        <v>39</v>
      </c>
      <c r="AX159" s="15" t="s">
        <v>86</v>
      </c>
      <c r="AY159" s="239" t="s">
        <v>151</v>
      </c>
    </row>
    <row r="160" spans="1:65" s="2" customFormat="1" ht="24.2" customHeight="1">
      <c r="A160" s="39"/>
      <c r="B160" s="40"/>
      <c r="C160" s="183" t="s">
        <v>370</v>
      </c>
      <c r="D160" s="183" t="s">
        <v>154</v>
      </c>
      <c r="E160" s="184" t="s">
        <v>371</v>
      </c>
      <c r="F160" s="185" t="s">
        <v>372</v>
      </c>
      <c r="G160" s="186" t="s">
        <v>213</v>
      </c>
      <c r="H160" s="187">
        <v>18.940000000000001</v>
      </c>
      <c r="I160" s="188"/>
      <c r="J160" s="189">
        <f>ROUND(I160*H160,2)</f>
        <v>0</v>
      </c>
      <c r="K160" s="185" t="s">
        <v>158</v>
      </c>
      <c r="L160" s="44"/>
      <c r="M160" s="190" t="s">
        <v>32</v>
      </c>
      <c r="N160" s="191" t="s">
        <v>49</v>
      </c>
      <c r="O160" s="69"/>
      <c r="P160" s="192">
        <f>O160*H160</f>
        <v>0</v>
      </c>
      <c r="Q160" s="192">
        <v>0</v>
      </c>
      <c r="R160" s="192">
        <f>Q160*H160</f>
        <v>0</v>
      </c>
      <c r="S160" s="192">
        <v>0.28999999999999998</v>
      </c>
      <c r="T160" s="193">
        <f>S160*H160</f>
        <v>5.4926000000000004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194" t="s">
        <v>373</v>
      </c>
      <c r="AT160" s="194" t="s">
        <v>154</v>
      </c>
      <c r="AU160" s="194" t="s">
        <v>88</v>
      </c>
      <c r="AY160" s="21" t="s">
        <v>151</v>
      </c>
      <c r="BE160" s="195">
        <f>IF(N160="základní",J160,0)</f>
        <v>0</v>
      </c>
      <c r="BF160" s="195">
        <f>IF(N160="snížená",J160,0)</f>
        <v>0</v>
      </c>
      <c r="BG160" s="195">
        <f>IF(N160="zákl. přenesená",J160,0)</f>
        <v>0</v>
      </c>
      <c r="BH160" s="195">
        <f>IF(N160="sníž. přenesená",J160,0)</f>
        <v>0</v>
      </c>
      <c r="BI160" s="195">
        <f>IF(N160="nulová",J160,0)</f>
        <v>0</v>
      </c>
      <c r="BJ160" s="21" t="s">
        <v>86</v>
      </c>
      <c r="BK160" s="195">
        <f>ROUND(I160*H160,2)</f>
        <v>0</v>
      </c>
      <c r="BL160" s="21" t="s">
        <v>373</v>
      </c>
      <c r="BM160" s="194" t="s">
        <v>374</v>
      </c>
    </row>
    <row r="161" spans="1:65" s="2" customFormat="1" ht="11.25">
      <c r="A161" s="39"/>
      <c r="B161" s="40"/>
      <c r="C161" s="41"/>
      <c r="D161" s="196" t="s">
        <v>161</v>
      </c>
      <c r="E161" s="41"/>
      <c r="F161" s="197" t="s">
        <v>375</v>
      </c>
      <c r="G161" s="41"/>
      <c r="H161" s="41"/>
      <c r="I161" s="198"/>
      <c r="J161" s="41"/>
      <c r="K161" s="41"/>
      <c r="L161" s="44"/>
      <c r="M161" s="199"/>
      <c r="N161" s="200"/>
      <c r="O161" s="69"/>
      <c r="P161" s="69"/>
      <c r="Q161" s="69"/>
      <c r="R161" s="69"/>
      <c r="S161" s="69"/>
      <c r="T161" s="70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21" t="s">
        <v>161</v>
      </c>
      <c r="AU161" s="21" t="s">
        <v>88</v>
      </c>
    </row>
    <row r="162" spans="1:65" s="14" customFormat="1" ht="11.25">
      <c r="B162" s="218"/>
      <c r="C162" s="219"/>
      <c r="D162" s="201" t="s">
        <v>320</v>
      </c>
      <c r="E162" s="220" t="s">
        <v>32</v>
      </c>
      <c r="F162" s="221" t="s">
        <v>376</v>
      </c>
      <c r="G162" s="219"/>
      <c r="H162" s="222">
        <v>18.940000000000001</v>
      </c>
      <c r="I162" s="223"/>
      <c r="J162" s="219"/>
      <c r="K162" s="219"/>
      <c r="L162" s="224"/>
      <c r="M162" s="225"/>
      <c r="N162" s="226"/>
      <c r="O162" s="226"/>
      <c r="P162" s="226"/>
      <c r="Q162" s="226"/>
      <c r="R162" s="226"/>
      <c r="S162" s="226"/>
      <c r="T162" s="227"/>
      <c r="AT162" s="228" t="s">
        <v>320</v>
      </c>
      <c r="AU162" s="228" t="s">
        <v>88</v>
      </c>
      <c r="AV162" s="14" t="s">
        <v>88</v>
      </c>
      <c r="AW162" s="14" t="s">
        <v>39</v>
      </c>
      <c r="AX162" s="14" t="s">
        <v>78</v>
      </c>
      <c r="AY162" s="228" t="s">
        <v>151</v>
      </c>
    </row>
    <row r="163" spans="1:65" s="15" customFormat="1" ht="11.25">
      <c r="B163" s="229"/>
      <c r="C163" s="230"/>
      <c r="D163" s="201" t="s">
        <v>320</v>
      </c>
      <c r="E163" s="231" t="s">
        <v>32</v>
      </c>
      <c r="F163" s="232" t="s">
        <v>323</v>
      </c>
      <c r="G163" s="230"/>
      <c r="H163" s="233">
        <v>18.940000000000001</v>
      </c>
      <c r="I163" s="234"/>
      <c r="J163" s="230"/>
      <c r="K163" s="230"/>
      <c r="L163" s="235"/>
      <c r="M163" s="236"/>
      <c r="N163" s="237"/>
      <c r="O163" s="237"/>
      <c r="P163" s="237"/>
      <c r="Q163" s="237"/>
      <c r="R163" s="237"/>
      <c r="S163" s="237"/>
      <c r="T163" s="238"/>
      <c r="AT163" s="239" t="s">
        <v>320</v>
      </c>
      <c r="AU163" s="239" t="s">
        <v>88</v>
      </c>
      <c r="AV163" s="15" t="s">
        <v>159</v>
      </c>
      <c r="AW163" s="15" t="s">
        <v>39</v>
      </c>
      <c r="AX163" s="15" t="s">
        <v>86</v>
      </c>
      <c r="AY163" s="239" t="s">
        <v>151</v>
      </c>
    </row>
    <row r="164" spans="1:65" s="2" customFormat="1" ht="24.2" customHeight="1">
      <c r="A164" s="39"/>
      <c r="B164" s="40"/>
      <c r="C164" s="183" t="s">
        <v>377</v>
      </c>
      <c r="D164" s="183" t="s">
        <v>154</v>
      </c>
      <c r="E164" s="184" t="s">
        <v>378</v>
      </c>
      <c r="F164" s="185" t="s">
        <v>379</v>
      </c>
      <c r="G164" s="186" t="s">
        <v>253</v>
      </c>
      <c r="H164" s="187">
        <v>53.819000000000003</v>
      </c>
      <c r="I164" s="188"/>
      <c r="J164" s="189">
        <f>ROUND(I164*H164,2)</f>
        <v>0</v>
      </c>
      <c r="K164" s="185" t="s">
        <v>158</v>
      </c>
      <c r="L164" s="44"/>
      <c r="M164" s="190" t="s">
        <v>32</v>
      </c>
      <c r="N164" s="191" t="s">
        <v>49</v>
      </c>
      <c r="O164" s="69"/>
      <c r="P164" s="192">
        <f>O164*H164</f>
        <v>0</v>
      </c>
      <c r="Q164" s="192">
        <v>0</v>
      </c>
      <c r="R164" s="192">
        <f>Q164*H164</f>
        <v>0</v>
      </c>
      <c r="S164" s="192">
        <v>0</v>
      </c>
      <c r="T164" s="193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194" t="s">
        <v>159</v>
      </c>
      <c r="AT164" s="194" t="s">
        <v>154</v>
      </c>
      <c r="AU164" s="194" t="s">
        <v>88</v>
      </c>
      <c r="AY164" s="21" t="s">
        <v>151</v>
      </c>
      <c r="BE164" s="195">
        <f>IF(N164="základní",J164,0)</f>
        <v>0</v>
      </c>
      <c r="BF164" s="195">
        <f>IF(N164="snížená",J164,0)</f>
        <v>0</v>
      </c>
      <c r="BG164" s="195">
        <f>IF(N164="zákl. přenesená",J164,0)</f>
        <v>0</v>
      </c>
      <c r="BH164" s="195">
        <f>IF(N164="sníž. přenesená",J164,0)</f>
        <v>0</v>
      </c>
      <c r="BI164" s="195">
        <f>IF(N164="nulová",J164,0)</f>
        <v>0</v>
      </c>
      <c r="BJ164" s="21" t="s">
        <v>86</v>
      </c>
      <c r="BK164" s="195">
        <f>ROUND(I164*H164,2)</f>
        <v>0</v>
      </c>
      <c r="BL164" s="21" t="s">
        <v>159</v>
      </c>
      <c r="BM164" s="194" t="s">
        <v>380</v>
      </c>
    </row>
    <row r="165" spans="1:65" s="2" customFormat="1" ht="11.25">
      <c r="A165" s="39"/>
      <c r="B165" s="40"/>
      <c r="C165" s="41"/>
      <c r="D165" s="196" t="s">
        <v>161</v>
      </c>
      <c r="E165" s="41"/>
      <c r="F165" s="197" t="s">
        <v>381</v>
      </c>
      <c r="G165" s="41"/>
      <c r="H165" s="41"/>
      <c r="I165" s="198"/>
      <c r="J165" s="41"/>
      <c r="K165" s="41"/>
      <c r="L165" s="44"/>
      <c r="M165" s="199"/>
      <c r="N165" s="200"/>
      <c r="O165" s="69"/>
      <c r="P165" s="69"/>
      <c r="Q165" s="69"/>
      <c r="R165" s="69"/>
      <c r="S165" s="69"/>
      <c r="T165" s="70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21" t="s">
        <v>161</v>
      </c>
      <c r="AU165" s="21" t="s">
        <v>88</v>
      </c>
    </row>
    <row r="166" spans="1:65" s="13" customFormat="1" ht="11.25">
      <c r="B166" s="208"/>
      <c r="C166" s="209"/>
      <c r="D166" s="201" t="s">
        <v>320</v>
      </c>
      <c r="E166" s="210" t="s">
        <v>32</v>
      </c>
      <c r="F166" s="211" t="s">
        <v>382</v>
      </c>
      <c r="G166" s="209"/>
      <c r="H166" s="210" t="s">
        <v>32</v>
      </c>
      <c r="I166" s="212"/>
      <c r="J166" s="209"/>
      <c r="K166" s="209"/>
      <c r="L166" s="213"/>
      <c r="M166" s="214"/>
      <c r="N166" s="215"/>
      <c r="O166" s="215"/>
      <c r="P166" s="215"/>
      <c r="Q166" s="215"/>
      <c r="R166" s="215"/>
      <c r="S166" s="215"/>
      <c r="T166" s="216"/>
      <c r="AT166" s="217" t="s">
        <v>320</v>
      </c>
      <c r="AU166" s="217" t="s">
        <v>88</v>
      </c>
      <c r="AV166" s="13" t="s">
        <v>86</v>
      </c>
      <c r="AW166" s="13" t="s">
        <v>39</v>
      </c>
      <c r="AX166" s="13" t="s">
        <v>78</v>
      </c>
      <c r="AY166" s="217" t="s">
        <v>151</v>
      </c>
    </row>
    <row r="167" spans="1:65" s="14" customFormat="1" ht="11.25">
      <c r="B167" s="218"/>
      <c r="C167" s="219"/>
      <c r="D167" s="201" t="s">
        <v>320</v>
      </c>
      <c r="E167" s="220" t="s">
        <v>32</v>
      </c>
      <c r="F167" s="221" t="s">
        <v>383</v>
      </c>
      <c r="G167" s="219"/>
      <c r="H167" s="222">
        <v>3.1629999999999998</v>
      </c>
      <c r="I167" s="223"/>
      <c r="J167" s="219"/>
      <c r="K167" s="219"/>
      <c r="L167" s="224"/>
      <c r="M167" s="225"/>
      <c r="N167" s="226"/>
      <c r="O167" s="226"/>
      <c r="P167" s="226"/>
      <c r="Q167" s="226"/>
      <c r="R167" s="226"/>
      <c r="S167" s="226"/>
      <c r="T167" s="227"/>
      <c r="AT167" s="228" t="s">
        <v>320</v>
      </c>
      <c r="AU167" s="228" t="s">
        <v>88</v>
      </c>
      <c r="AV167" s="14" t="s">
        <v>88</v>
      </c>
      <c r="AW167" s="14" t="s">
        <v>39</v>
      </c>
      <c r="AX167" s="14" t="s">
        <v>78</v>
      </c>
      <c r="AY167" s="228" t="s">
        <v>151</v>
      </c>
    </row>
    <row r="168" spans="1:65" s="13" customFormat="1" ht="11.25">
      <c r="B168" s="208"/>
      <c r="C168" s="209"/>
      <c r="D168" s="201" t="s">
        <v>320</v>
      </c>
      <c r="E168" s="210" t="s">
        <v>32</v>
      </c>
      <c r="F168" s="211" t="s">
        <v>384</v>
      </c>
      <c r="G168" s="209"/>
      <c r="H168" s="210" t="s">
        <v>32</v>
      </c>
      <c r="I168" s="212"/>
      <c r="J168" s="209"/>
      <c r="K168" s="209"/>
      <c r="L168" s="213"/>
      <c r="M168" s="214"/>
      <c r="N168" s="215"/>
      <c r="O168" s="215"/>
      <c r="P168" s="215"/>
      <c r="Q168" s="215"/>
      <c r="R168" s="215"/>
      <c r="S168" s="215"/>
      <c r="T168" s="216"/>
      <c r="AT168" s="217" t="s">
        <v>320</v>
      </c>
      <c r="AU168" s="217" t="s">
        <v>88</v>
      </c>
      <c r="AV168" s="13" t="s">
        <v>86</v>
      </c>
      <c r="AW168" s="13" t="s">
        <v>39</v>
      </c>
      <c r="AX168" s="13" t="s">
        <v>78</v>
      </c>
      <c r="AY168" s="217" t="s">
        <v>151</v>
      </c>
    </row>
    <row r="169" spans="1:65" s="14" customFormat="1" ht="11.25">
      <c r="B169" s="218"/>
      <c r="C169" s="219"/>
      <c r="D169" s="201" t="s">
        <v>320</v>
      </c>
      <c r="E169" s="220" t="s">
        <v>32</v>
      </c>
      <c r="F169" s="221" t="s">
        <v>385</v>
      </c>
      <c r="G169" s="219"/>
      <c r="H169" s="222">
        <v>2.8</v>
      </c>
      <c r="I169" s="223"/>
      <c r="J169" s="219"/>
      <c r="K169" s="219"/>
      <c r="L169" s="224"/>
      <c r="M169" s="225"/>
      <c r="N169" s="226"/>
      <c r="O169" s="226"/>
      <c r="P169" s="226"/>
      <c r="Q169" s="226"/>
      <c r="R169" s="226"/>
      <c r="S169" s="226"/>
      <c r="T169" s="227"/>
      <c r="AT169" s="228" t="s">
        <v>320</v>
      </c>
      <c r="AU169" s="228" t="s">
        <v>88</v>
      </c>
      <c r="AV169" s="14" t="s">
        <v>88</v>
      </c>
      <c r="AW169" s="14" t="s">
        <v>39</v>
      </c>
      <c r="AX169" s="14" t="s">
        <v>78</v>
      </c>
      <c r="AY169" s="228" t="s">
        <v>151</v>
      </c>
    </row>
    <row r="170" spans="1:65" s="13" customFormat="1" ht="11.25">
      <c r="B170" s="208"/>
      <c r="C170" s="209"/>
      <c r="D170" s="201" t="s">
        <v>320</v>
      </c>
      <c r="E170" s="210" t="s">
        <v>32</v>
      </c>
      <c r="F170" s="211" t="s">
        <v>386</v>
      </c>
      <c r="G170" s="209"/>
      <c r="H170" s="210" t="s">
        <v>32</v>
      </c>
      <c r="I170" s="212"/>
      <c r="J170" s="209"/>
      <c r="K170" s="209"/>
      <c r="L170" s="213"/>
      <c r="M170" s="214"/>
      <c r="N170" s="215"/>
      <c r="O170" s="215"/>
      <c r="P170" s="215"/>
      <c r="Q170" s="215"/>
      <c r="R170" s="215"/>
      <c r="S170" s="215"/>
      <c r="T170" s="216"/>
      <c r="AT170" s="217" t="s">
        <v>320</v>
      </c>
      <c r="AU170" s="217" t="s">
        <v>88</v>
      </c>
      <c r="AV170" s="13" t="s">
        <v>86</v>
      </c>
      <c r="AW170" s="13" t="s">
        <v>39</v>
      </c>
      <c r="AX170" s="13" t="s">
        <v>78</v>
      </c>
      <c r="AY170" s="217" t="s">
        <v>151</v>
      </c>
    </row>
    <row r="171" spans="1:65" s="14" customFormat="1" ht="11.25">
      <c r="B171" s="218"/>
      <c r="C171" s="219"/>
      <c r="D171" s="201" t="s">
        <v>320</v>
      </c>
      <c r="E171" s="220" t="s">
        <v>32</v>
      </c>
      <c r="F171" s="221" t="s">
        <v>387</v>
      </c>
      <c r="G171" s="219"/>
      <c r="H171" s="222">
        <v>30.488</v>
      </c>
      <c r="I171" s="223"/>
      <c r="J171" s="219"/>
      <c r="K171" s="219"/>
      <c r="L171" s="224"/>
      <c r="M171" s="225"/>
      <c r="N171" s="226"/>
      <c r="O171" s="226"/>
      <c r="P171" s="226"/>
      <c r="Q171" s="226"/>
      <c r="R171" s="226"/>
      <c r="S171" s="226"/>
      <c r="T171" s="227"/>
      <c r="AT171" s="228" t="s">
        <v>320</v>
      </c>
      <c r="AU171" s="228" t="s">
        <v>88</v>
      </c>
      <c r="AV171" s="14" t="s">
        <v>88</v>
      </c>
      <c r="AW171" s="14" t="s">
        <v>39</v>
      </c>
      <c r="AX171" s="14" t="s">
        <v>78</v>
      </c>
      <c r="AY171" s="228" t="s">
        <v>151</v>
      </c>
    </row>
    <row r="172" spans="1:65" s="14" customFormat="1" ht="11.25">
      <c r="B172" s="218"/>
      <c r="C172" s="219"/>
      <c r="D172" s="201" t="s">
        <v>320</v>
      </c>
      <c r="E172" s="220" t="s">
        <v>32</v>
      </c>
      <c r="F172" s="221" t="s">
        <v>388</v>
      </c>
      <c r="G172" s="219"/>
      <c r="H172" s="222">
        <v>7.0819999999999999</v>
      </c>
      <c r="I172" s="223"/>
      <c r="J172" s="219"/>
      <c r="K172" s="219"/>
      <c r="L172" s="224"/>
      <c r="M172" s="225"/>
      <c r="N172" s="226"/>
      <c r="O172" s="226"/>
      <c r="P172" s="226"/>
      <c r="Q172" s="226"/>
      <c r="R172" s="226"/>
      <c r="S172" s="226"/>
      <c r="T172" s="227"/>
      <c r="AT172" s="228" t="s">
        <v>320</v>
      </c>
      <c r="AU172" s="228" t="s">
        <v>88</v>
      </c>
      <c r="AV172" s="14" t="s">
        <v>88</v>
      </c>
      <c r="AW172" s="14" t="s">
        <v>39</v>
      </c>
      <c r="AX172" s="14" t="s">
        <v>78</v>
      </c>
      <c r="AY172" s="228" t="s">
        <v>151</v>
      </c>
    </row>
    <row r="173" spans="1:65" s="13" customFormat="1" ht="11.25">
      <c r="B173" s="208"/>
      <c r="C173" s="209"/>
      <c r="D173" s="201" t="s">
        <v>320</v>
      </c>
      <c r="E173" s="210" t="s">
        <v>32</v>
      </c>
      <c r="F173" s="211" t="s">
        <v>389</v>
      </c>
      <c r="G173" s="209"/>
      <c r="H173" s="210" t="s">
        <v>32</v>
      </c>
      <c r="I173" s="212"/>
      <c r="J173" s="209"/>
      <c r="K173" s="209"/>
      <c r="L173" s="213"/>
      <c r="M173" s="214"/>
      <c r="N173" s="215"/>
      <c r="O173" s="215"/>
      <c r="P173" s="215"/>
      <c r="Q173" s="215"/>
      <c r="R173" s="215"/>
      <c r="S173" s="215"/>
      <c r="T173" s="216"/>
      <c r="AT173" s="217" t="s">
        <v>320</v>
      </c>
      <c r="AU173" s="217" t="s">
        <v>88</v>
      </c>
      <c r="AV173" s="13" t="s">
        <v>86</v>
      </c>
      <c r="AW173" s="13" t="s">
        <v>39</v>
      </c>
      <c r="AX173" s="13" t="s">
        <v>78</v>
      </c>
      <c r="AY173" s="217" t="s">
        <v>151</v>
      </c>
    </row>
    <row r="174" spans="1:65" s="14" customFormat="1" ht="11.25">
      <c r="B174" s="218"/>
      <c r="C174" s="219"/>
      <c r="D174" s="201" t="s">
        <v>320</v>
      </c>
      <c r="E174" s="220" t="s">
        <v>32</v>
      </c>
      <c r="F174" s="221" t="s">
        <v>390</v>
      </c>
      <c r="G174" s="219"/>
      <c r="H174" s="222">
        <v>0.63</v>
      </c>
      <c r="I174" s="223"/>
      <c r="J174" s="219"/>
      <c r="K174" s="219"/>
      <c r="L174" s="224"/>
      <c r="M174" s="225"/>
      <c r="N174" s="226"/>
      <c r="O174" s="226"/>
      <c r="P174" s="226"/>
      <c r="Q174" s="226"/>
      <c r="R174" s="226"/>
      <c r="S174" s="226"/>
      <c r="T174" s="227"/>
      <c r="AT174" s="228" t="s">
        <v>320</v>
      </c>
      <c r="AU174" s="228" t="s">
        <v>88</v>
      </c>
      <c r="AV174" s="14" t="s">
        <v>88</v>
      </c>
      <c r="AW174" s="14" t="s">
        <v>39</v>
      </c>
      <c r="AX174" s="14" t="s">
        <v>78</v>
      </c>
      <c r="AY174" s="228" t="s">
        <v>151</v>
      </c>
    </row>
    <row r="175" spans="1:65" s="13" customFormat="1" ht="11.25">
      <c r="B175" s="208"/>
      <c r="C175" s="209"/>
      <c r="D175" s="201" t="s">
        <v>320</v>
      </c>
      <c r="E175" s="210" t="s">
        <v>32</v>
      </c>
      <c r="F175" s="211" t="s">
        <v>391</v>
      </c>
      <c r="G175" s="209"/>
      <c r="H175" s="210" t="s">
        <v>32</v>
      </c>
      <c r="I175" s="212"/>
      <c r="J175" s="209"/>
      <c r="K175" s="209"/>
      <c r="L175" s="213"/>
      <c r="M175" s="214"/>
      <c r="N175" s="215"/>
      <c r="O175" s="215"/>
      <c r="P175" s="215"/>
      <c r="Q175" s="215"/>
      <c r="R175" s="215"/>
      <c r="S175" s="215"/>
      <c r="T175" s="216"/>
      <c r="AT175" s="217" t="s">
        <v>320</v>
      </c>
      <c r="AU175" s="217" t="s">
        <v>88</v>
      </c>
      <c r="AV175" s="13" t="s">
        <v>86</v>
      </c>
      <c r="AW175" s="13" t="s">
        <v>39</v>
      </c>
      <c r="AX175" s="13" t="s">
        <v>78</v>
      </c>
      <c r="AY175" s="217" t="s">
        <v>151</v>
      </c>
    </row>
    <row r="176" spans="1:65" s="14" customFormat="1" ht="11.25">
      <c r="B176" s="218"/>
      <c r="C176" s="219"/>
      <c r="D176" s="201" t="s">
        <v>320</v>
      </c>
      <c r="E176" s="220" t="s">
        <v>32</v>
      </c>
      <c r="F176" s="221" t="s">
        <v>392</v>
      </c>
      <c r="G176" s="219"/>
      <c r="H176" s="222">
        <v>9.6560000000000006</v>
      </c>
      <c r="I176" s="223"/>
      <c r="J176" s="219"/>
      <c r="K176" s="219"/>
      <c r="L176" s="224"/>
      <c r="M176" s="225"/>
      <c r="N176" s="226"/>
      <c r="O176" s="226"/>
      <c r="P176" s="226"/>
      <c r="Q176" s="226"/>
      <c r="R176" s="226"/>
      <c r="S176" s="226"/>
      <c r="T176" s="227"/>
      <c r="AT176" s="228" t="s">
        <v>320</v>
      </c>
      <c r="AU176" s="228" t="s">
        <v>88</v>
      </c>
      <c r="AV176" s="14" t="s">
        <v>88</v>
      </c>
      <c r="AW176" s="14" t="s">
        <v>39</v>
      </c>
      <c r="AX176" s="14" t="s">
        <v>78</v>
      </c>
      <c r="AY176" s="228" t="s">
        <v>151</v>
      </c>
    </row>
    <row r="177" spans="1:65" s="15" customFormat="1" ht="11.25">
      <c r="B177" s="229"/>
      <c r="C177" s="230"/>
      <c r="D177" s="201" t="s">
        <v>320</v>
      </c>
      <c r="E177" s="231" t="s">
        <v>251</v>
      </c>
      <c r="F177" s="232" t="s">
        <v>323</v>
      </c>
      <c r="G177" s="230"/>
      <c r="H177" s="233">
        <v>53.819000000000003</v>
      </c>
      <c r="I177" s="234"/>
      <c r="J177" s="230"/>
      <c r="K177" s="230"/>
      <c r="L177" s="235"/>
      <c r="M177" s="236"/>
      <c r="N177" s="237"/>
      <c r="O177" s="237"/>
      <c r="P177" s="237"/>
      <c r="Q177" s="237"/>
      <c r="R177" s="237"/>
      <c r="S177" s="237"/>
      <c r="T177" s="238"/>
      <c r="AT177" s="239" t="s">
        <v>320</v>
      </c>
      <c r="AU177" s="239" t="s">
        <v>88</v>
      </c>
      <c r="AV177" s="15" t="s">
        <v>159</v>
      </c>
      <c r="AW177" s="15" t="s">
        <v>39</v>
      </c>
      <c r="AX177" s="15" t="s">
        <v>86</v>
      </c>
      <c r="AY177" s="239" t="s">
        <v>151</v>
      </c>
    </row>
    <row r="178" spans="1:65" s="2" customFormat="1" ht="37.9" customHeight="1">
      <c r="A178" s="39"/>
      <c r="B178" s="40"/>
      <c r="C178" s="183" t="s">
        <v>8</v>
      </c>
      <c r="D178" s="183" t="s">
        <v>154</v>
      </c>
      <c r="E178" s="184" t="s">
        <v>393</v>
      </c>
      <c r="F178" s="185" t="s">
        <v>394</v>
      </c>
      <c r="G178" s="186" t="s">
        <v>253</v>
      </c>
      <c r="H178" s="187">
        <v>91.338999999999999</v>
      </c>
      <c r="I178" s="188"/>
      <c r="J178" s="189">
        <f>ROUND(I178*H178,2)</f>
        <v>0</v>
      </c>
      <c r="K178" s="185" t="s">
        <v>158</v>
      </c>
      <c r="L178" s="44"/>
      <c r="M178" s="190" t="s">
        <v>32</v>
      </c>
      <c r="N178" s="191" t="s">
        <v>49</v>
      </c>
      <c r="O178" s="69"/>
      <c r="P178" s="192">
        <f>O178*H178</f>
        <v>0</v>
      </c>
      <c r="Q178" s="192">
        <v>0</v>
      </c>
      <c r="R178" s="192">
        <f>Q178*H178</f>
        <v>0</v>
      </c>
      <c r="S178" s="192">
        <v>0</v>
      </c>
      <c r="T178" s="193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194" t="s">
        <v>159</v>
      </c>
      <c r="AT178" s="194" t="s">
        <v>154</v>
      </c>
      <c r="AU178" s="194" t="s">
        <v>88</v>
      </c>
      <c r="AY178" s="21" t="s">
        <v>151</v>
      </c>
      <c r="BE178" s="195">
        <f>IF(N178="základní",J178,0)</f>
        <v>0</v>
      </c>
      <c r="BF178" s="195">
        <f>IF(N178="snížená",J178,0)</f>
        <v>0</v>
      </c>
      <c r="BG178" s="195">
        <f>IF(N178="zákl. přenesená",J178,0)</f>
        <v>0</v>
      </c>
      <c r="BH178" s="195">
        <f>IF(N178="sníž. přenesená",J178,0)</f>
        <v>0</v>
      </c>
      <c r="BI178" s="195">
        <f>IF(N178="nulová",J178,0)</f>
        <v>0</v>
      </c>
      <c r="BJ178" s="21" t="s">
        <v>86</v>
      </c>
      <c r="BK178" s="195">
        <f>ROUND(I178*H178,2)</f>
        <v>0</v>
      </c>
      <c r="BL178" s="21" t="s">
        <v>159</v>
      </c>
      <c r="BM178" s="194" t="s">
        <v>395</v>
      </c>
    </row>
    <row r="179" spans="1:65" s="2" customFormat="1" ht="11.25">
      <c r="A179" s="39"/>
      <c r="B179" s="40"/>
      <c r="C179" s="41"/>
      <c r="D179" s="196" t="s">
        <v>161</v>
      </c>
      <c r="E179" s="41"/>
      <c r="F179" s="197" t="s">
        <v>396</v>
      </c>
      <c r="G179" s="41"/>
      <c r="H179" s="41"/>
      <c r="I179" s="198"/>
      <c r="J179" s="41"/>
      <c r="K179" s="41"/>
      <c r="L179" s="44"/>
      <c r="M179" s="199"/>
      <c r="N179" s="200"/>
      <c r="O179" s="69"/>
      <c r="P179" s="69"/>
      <c r="Q179" s="69"/>
      <c r="R179" s="69"/>
      <c r="S179" s="69"/>
      <c r="T179" s="70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21" t="s">
        <v>161</v>
      </c>
      <c r="AU179" s="21" t="s">
        <v>88</v>
      </c>
    </row>
    <row r="180" spans="1:65" s="13" customFormat="1" ht="11.25">
      <c r="B180" s="208"/>
      <c r="C180" s="209"/>
      <c r="D180" s="201" t="s">
        <v>320</v>
      </c>
      <c r="E180" s="210" t="s">
        <v>32</v>
      </c>
      <c r="F180" s="211" t="s">
        <v>397</v>
      </c>
      <c r="G180" s="209"/>
      <c r="H180" s="210" t="s">
        <v>32</v>
      </c>
      <c r="I180" s="212"/>
      <c r="J180" s="209"/>
      <c r="K180" s="209"/>
      <c r="L180" s="213"/>
      <c r="M180" s="214"/>
      <c r="N180" s="215"/>
      <c r="O180" s="215"/>
      <c r="P180" s="215"/>
      <c r="Q180" s="215"/>
      <c r="R180" s="215"/>
      <c r="S180" s="215"/>
      <c r="T180" s="216"/>
      <c r="AT180" s="217" t="s">
        <v>320</v>
      </c>
      <c r="AU180" s="217" t="s">
        <v>88</v>
      </c>
      <c r="AV180" s="13" t="s">
        <v>86</v>
      </c>
      <c r="AW180" s="13" t="s">
        <v>39</v>
      </c>
      <c r="AX180" s="13" t="s">
        <v>78</v>
      </c>
      <c r="AY180" s="217" t="s">
        <v>151</v>
      </c>
    </row>
    <row r="181" spans="1:65" s="14" customFormat="1" ht="11.25">
      <c r="B181" s="218"/>
      <c r="C181" s="219"/>
      <c r="D181" s="201" t="s">
        <v>320</v>
      </c>
      <c r="E181" s="220" t="s">
        <v>32</v>
      </c>
      <c r="F181" s="221" t="s">
        <v>398</v>
      </c>
      <c r="G181" s="219"/>
      <c r="H181" s="222">
        <v>16.298999999999999</v>
      </c>
      <c r="I181" s="223"/>
      <c r="J181" s="219"/>
      <c r="K181" s="219"/>
      <c r="L181" s="224"/>
      <c r="M181" s="225"/>
      <c r="N181" s="226"/>
      <c r="O181" s="226"/>
      <c r="P181" s="226"/>
      <c r="Q181" s="226"/>
      <c r="R181" s="226"/>
      <c r="S181" s="226"/>
      <c r="T181" s="227"/>
      <c r="AT181" s="228" t="s">
        <v>320</v>
      </c>
      <c r="AU181" s="228" t="s">
        <v>88</v>
      </c>
      <c r="AV181" s="14" t="s">
        <v>88</v>
      </c>
      <c r="AW181" s="14" t="s">
        <v>39</v>
      </c>
      <c r="AX181" s="14" t="s">
        <v>78</v>
      </c>
      <c r="AY181" s="228" t="s">
        <v>151</v>
      </c>
    </row>
    <row r="182" spans="1:65" s="13" customFormat="1" ht="11.25">
      <c r="B182" s="208"/>
      <c r="C182" s="209"/>
      <c r="D182" s="201" t="s">
        <v>320</v>
      </c>
      <c r="E182" s="210" t="s">
        <v>32</v>
      </c>
      <c r="F182" s="211" t="s">
        <v>399</v>
      </c>
      <c r="G182" s="209"/>
      <c r="H182" s="210" t="s">
        <v>32</v>
      </c>
      <c r="I182" s="212"/>
      <c r="J182" s="209"/>
      <c r="K182" s="209"/>
      <c r="L182" s="213"/>
      <c r="M182" s="214"/>
      <c r="N182" s="215"/>
      <c r="O182" s="215"/>
      <c r="P182" s="215"/>
      <c r="Q182" s="215"/>
      <c r="R182" s="215"/>
      <c r="S182" s="215"/>
      <c r="T182" s="216"/>
      <c r="AT182" s="217" t="s">
        <v>320</v>
      </c>
      <c r="AU182" s="217" t="s">
        <v>88</v>
      </c>
      <c r="AV182" s="13" t="s">
        <v>86</v>
      </c>
      <c r="AW182" s="13" t="s">
        <v>39</v>
      </c>
      <c r="AX182" s="13" t="s">
        <v>78</v>
      </c>
      <c r="AY182" s="217" t="s">
        <v>151</v>
      </c>
    </row>
    <row r="183" spans="1:65" s="14" customFormat="1" ht="11.25">
      <c r="B183" s="218"/>
      <c r="C183" s="219"/>
      <c r="D183" s="201" t="s">
        <v>320</v>
      </c>
      <c r="E183" s="220" t="s">
        <v>32</v>
      </c>
      <c r="F183" s="221" t="s">
        <v>400</v>
      </c>
      <c r="G183" s="219"/>
      <c r="H183" s="222">
        <v>75.040000000000006</v>
      </c>
      <c r="I183" s="223"/>
      <c r="J183" s="219"/>
      <c r="K183" s="219"/>
      <c r="L183" s="224"/>
      <c r="M183" s="225"/>
      <c r="N183" s="226"/>
      <c r="O183" s="226"/>
      <c r="P183" s="226"/>
      <c r="Q183" s="226"/>
      <c r="R183" s="226"/>
      <c r="S183" s="226"/>
      <c r="T183" s="227"/>
      <c r="AT183" s="228" t="s">
        <v>320</v>
      </c>
      <c r="AU183" s="228" t="s">
        <v>88</v>
      </c>
      <c r="AV183" s="14" t="s">
        <v>88</v>
      </c>
      <c r="AW183" s="14" t="s">
        <v>39</v>
      </c>
      <c r="AX183" s="14" t="s">
        <v>78</v>
      </c>
      <c r="AY183" s="228" t="s">
        <v>151</v>
      </c>
    </row>
    <row r="184" spans="1:65" s="15" customFormat="1" ht="11.25">
      <c r="B184" s="229"/>
      <c r="C184" s="230"/>
      <c r="D184" s="201" t="s">
        <v>320</v>
      </c>
      <c r="E184" s="231" t="s">
        <v>32</v>
      </c>
      <c r="F184" s="232" t="s">
        <v>323</v>
      </c>
      <c r="G184" s="230"/>
      <c r="H184" s="233">
        <v>91.338999999999999</v>
      </c>
      <c r="I184" s="234"/>
      <c r="J184" s="230"/>
      <c r="K184" s="230"/>
      <c r="L184" s="235"/>
      <c r="M184" s="236"/>
      <c r="N184" s="237"/>
      <c r="O184" s="237"/>
      <c r="P184" s="237"/>
      <c r="Q184" s="237"/>
      <c r="R184" s="237"/>
      <c r="S184" s="237"/>
      <c r="T184" s="238"/>
      <c r="AT184" s="239" t="s">
        <v>320</v>
      </c>
      <c r="AU184" s="239" t="s">
        <v>88</v>
      </c>
      <c r="AV184" s="15" t="s">
        <v>159</v>
      </c>
      <c r="AW184" s="15" t="s">
        <v>39</v>
      </c>
      <c r="AX184" s="15" t="s">
        <v>86</v>
      </c>
      <c r="AY184" s="239" t="s">
        <v>151</v>
      </c>
    </row>
    <row r="185" spans="1:65" s="2" customFormat="1" ht="24.2" customHeight="1">
      <c r="A185" s="39"/>
      <c r="B185" s="40"/>
      <c r="C185" s="183" t="s">
        <v>401</v>
      </c>
      <c r="D185" s="183" t="s">
        <v>154</v>
      </c>
      <c r="E185" s="184" t="s">
        <v>402</v>
      </c>
      <c r="F185" s="185" t="s">
        <v>403</v>
      </c>
      <c r="G185" s="186" t="s">
        <v>253</v>
      </c>
      <c r="H185" s="187">
        <v>37.520000000000003</v>
      </c>
      <c r="I185" s="188"/>
      <c r="J185" s="189">
        <f>ROUND(I185*H185,2)</f>
        <v>0</v>
      </c>
      <c r="K185" s="185" t="s">
        <v>158</v>
      </c>
      <c r="L185" s="44"/>
      <c r="M185" s="190" t="s">
        <v>32</v>
      </c>
      <c r="N185" s="191" t="s">
        <v>49</v>
      </c>
      <c r="O185" s="69"/>
      <c r="P185" s="192">
        <f>O185*H185</f>
        <v>0</v>
      </c>
      <c r="Q185" s="192">
        <v>0</v>
      </c>
      <c r="R185" s="192">
        <f>Q185*H185</f>
        <v>0</v>
      </c>
      <c r="S185" s="192">
        <v>0</v>
      </c>
      <c r="T185" s="193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194" t="s">
        <v>159</v>
      </c>
      <c r="AT185" s="194" t="s">
        <v>154</v>
      </c>
      <c r="AU185" s="194" t="s">
        <v>88</v>
      </c>
      <c r="AY185" s="21" t="s">
        <v>151</v>
      </c>
      <c r="BE185" s="195">
        <f>IF(N185="základní",J185,0)</f>
        <v>0</v>
      </c>
      <c r="BF185" s="195">
        <f>IF(N185="snížená",J185,0)</f>
        <v>0</v>
      </c>
      <c r="BG185" s="195">
        <f>IF(N185="zákl. přenesená",J185,0)</f>
        <v>0</v>
      </c>
      <c r="BH185" s="195">
        <f>IF(N185="sníž. přenesená",J185,0)</f>
        <v>0</v>
      </c>
      <c r="BI185" s="195">
        <f>IF(N185="nulová",J185,0)</f>
        <v>0</v>
      </c>
      <c r="BJ185" s="21" t="s">
        <v>86</v>
      </c>
      <c r="BK185" s="195">
        <f>ROUND(I185*H185,2)</f>
        <v>0</v>
      </c>
      <c r="BL185" s="21" t="s">
        <v>159</v>
      </c>
      <c r="BM185" s="194" t="s">
        <v>404</v>
      </c>
    </row>
    <row r="186" spans="1:65" s="2" customFormat="1" ht="11.25">
      <c r="A186" s="39"/>
      <c r="B186" s="40"/>
      <c r="C186" s="41"/>
      <c r="D186" s="196" t="s">
        <v>161</v>
      </c>
      <c r="E186" s="41"/>
      <c r="F186" s="197" t="s">
        <v>405</v>
      </c>
      <c r="G186" s="41"/>
      <c r="H186" s="41"/>
      <c r="I186" s="198"/>
      <c r="J186" s="41"/>
      <c r="K186" s="41"/>
      <c r="L186" s="44"/>
      <c r="M186" s="199"/>
      <c r="N186" s="200"/>
      <c r="O186" s="69"/>
      <c r="P186" s="69"/>
      <c r="Q186" s="69"/>
      <c r="R186" s="69"/>
      <c r="S186" s="69"/>
      <c r="T186" s="70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21" t="s">
        <v>161</v>
      </c>
      <c r="AU186" s="21" t="s">
        <v>88</v>
      </c>
    </row>
    <row r="187" spans="1:65" s="13" customFormat="1" ht="11.25">
      <c r="B187" s="208"/>
      <c r="C187" s="209"/>
      <c r="D187" s="201" t="s">
        <v>320</v>
      </c>
      <c r="E187" s="210" t="s">
        <v>32</v>
      </c>
      <c r="F187" s="211" t="s">
        <v>406</v>
      </c>
      <c r="G187" s="209"/>
      <c r="H187" s="210" t="s">
        <v>32</v>
      </c>
      <c r="I187" s="212"/>
      <c r="J187" s="209"/>
      <c r="K187" s="209"/>
      <c r="L187" s="213"/>
      <c r="M187" s="214"/>
      <c r="N187" s="215"/>
      <c r="O187" s="215"/>
      <c r="P187" s="215"/>
      <c r="Q187" s="215"/>
      <c r="R187" s="215"/>
      <c r="S187" s="215"/>
      <c r="T187" s="216"/>
      <c r="AT187" s="217" t="s">
        <v>320</v>
      </c>
      <c r="AU187" s="217" t="s">
        <v>88</v>
      </c>
      <c r="AV187" s="13" t="s">
        <v>86</v>
      </c>
      <c r="AW187" s="13" t="s">
        <v>39</v>
      </c>
      <c r="AX187" s="13" t="s">
        <v>78</v>
      </c>
      <c r="AY187" s="217" t="s">
        <v>151</v>
      </c>
    </row>
    <row r="188" spans="1:65" s="14" customFormat="1" ht="11.25">
      <c r="B188" s="218"/>
      <c r="C188" s="219"/>
      <c r="D188" s="201" t="s">
        <v>320</v>
      </c>
      <c r="E188" s="220" t="s">
        <v>32</v>
      </c>
      <c r="F188" s="221" t="s">
        <v>407</v>
      </c>
      <c r="G188" s="219"/>
      <c r="H188" s="222">
        <v>37.520000000000003</v>
      </c>
      <c r="I188" s="223"/>
      <c r="J188" s="219"/>
      <c r="K188" s="219"/>
      <c r="L188" s="224"/>
      <c r="M188" s="225"/>
      <c r="N188" s="226"/>
      <c r="O188" s="226"/>
      <c r="P188" s="226"/>
      <c r="Q188" s="226"/>
      <c r="R188" s="226"/>
      <c r="S188" s="226"/>
      <c r="T188" s="227"/>
      <c r="AT188" s="228" t="s">
        <v>320</v>
      </c>
      <c r="AU188" s="228" t="s">
        <v>88</v>
      </c>
      <c r="AV188" s="14" t="s">
        <v>88</v>
      </c>
      <c r="AW188" s="14" t="s">
        <v>39</v>
      </c>
      <c r="AX188" s="14" t="s">
        <v>78</v>
      </c>
      <c r="AY188" s="228" t="s">
        <v>151</v>
      </c>
    </row>
    <row r="189" spans="1:65" s="15" customFormat="1" ht="11.25">
      <c r="B189" s="229"/>
      <c r="C189" s="230"/>
      <c r="D189" s="201" t="s">
        <v>320</v>
      </c>
      <c r="E189" s="231" t="s">
        <v>32</v>
      </c>
      <c r="F189" s="232" t="s">
        <v>323</v>
      </c>
      <c r="G189" s="230"/>
      <c r="H189" s="233">
        <v>37.520000000000003</v>
      </c>
      <c r="I189" s="234"/>
      <c r="J189" s="230"/>
      <c r="K189" s="230"/>
      <c r="L189" s="235"/>
      <c r="M189" s="236"/>
      <c r="N189" s="237"/>
      <c r="O189" s="237"/>
      <c r="P189" s="237"/>
      <c r="Q189" s="237"/>
      <c r="R189" s="237"/>
      <c r="S189" s="237"/>
      <c r="T189" s="238"/>
      <c r="AT189" s="239" t="s">
        <v>320</v>
      </c>
      <c r="AU189" s="239" t="s">
        <v>88</v>
      </c>
      <c r="AV189" s="15" t="s">
        <v>159</v>
      </c>
      <c r="AW189" s="15" t="s">
        <v>39</v>
      </c>
      <c r="AX189" s="15" t="s">
        <v>86</v>
      </c>
      <c r="AY189" s="239" t="s">
        <v>151</v>
      </c>
    </row>
    <row r="190" spans="1:65" s="2" customFormat="1" ht="21.75" customHeight="1">
      <c r="A190" s="39"/>
      <c r="B190" s="40"/>
      <c r="C190" s="183" t="s">
        <v>408</v>
      </c>
      <c r="D190" s="183" t="s">
        <v>154</v>
      </c>
      <c r="E190" s="184" t="s">
        <v>409</v>
      </c>
      <c r="F190" s="185" t="s">
        <v>410</v>
      </c>
      <c r="G190" s="186" t="s">
        <v>209</v>
      </c>
      <c r="H190" s="187">
        <v>130.22999999999999</v>
      </c>
      <c r="I190" s="188"/>
      <c r="J190" s="189">
        <f>ROUND(I190*H190,2)</f>
        <v>0</v>
      </c>
      <c r="K190" s="185" t="s">
        <v>158</v>
      </c>
      <c r="L190" s="44"/>
      <c r="M190" s="190" t="s">
        <v>32</v>
      </c>
      <c r="N190" s="191" t="s">
        <v>49</v>
      </c>
      <c r="O190" s="69"/>
      <c r="P190" s="192">
        <f>O190*H190</f>
        <v>0</v>
      </c>
      <c r="Q190" s="192">
        <v>0</v>
      </c>
      <c r="R190" s="192">
        <f>Q190*H190</f>
        <v>0</v>
      </c>
      <c r="S190" s="192">
        <v>0</v>
      </c>
      <c r="T190" s="193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194" t="s">
        <v>159</v>
      </c>
      <c r="AT190" s="194" t="s">
        <v>154</v>
      </c>
      <c r="AU190" s="194" t="s">
        <v>88</v>
      </c>
      <c r="AY190" s="21" t="s">
        <v>151</v>
      </c>
      <c r="BE190" s="195">
        <f>IF(N190="základní",J190,0)</f>
        <v>0</v>
      </c>
      <c r="BF190" s="195">
        <f>IF(N190="snížená",J190,0)</f>
        <v>0</v>
      </c>
      <c r="BG190" s="195">
        <f>IF(N190="zákl. přenesená",J190,0)</f>
        <v>0</v>
      </c>
      <c r="BH190" s="195">
        <f>IF(N190="sníž. přenesená",J190,0)</f>
        <v>0</v>
      </c>
      <c r="BI190" s="195">
        <f>IF(N190="nulová",J190,0)</f>
        <v>0</v>
      </c>
      <c r="BJ190" s="21" t="s">
        <v>86</v>
      </c>
      <c r="BK190" s="195">
        <f>ROUND(I190*H190,2)</f>
        <v>0</v>
      </c>
      <c r="BL190" s="21" t="s">
        <v>159</v>
      </c>
      <c r="BM190" s="194" t="s">
        <v>411</v>
      </c>
    </row>
    <row r="191" spans="1:65" s="2" customFormat="1" ht="11.25">
      <c r="A191" s="39"/>
      <c r="B191" s="40"/>
      <c r="C191" s="41"/>
      <c r="D191" s="196" t="s">
        <v>161</v>
      </c>
      <c r="E191" s="41"/>
      <c r="F191" s="197" t="s">
        <v>412</v>
      </c>
      <c r="G191" s="41"/>
      <c r="H191" s="41"/>
      <c r="I191" s="198"/>
      <c r="J191" s="41"/>
      <c r="K191" s="41"/>
      <c r="L191" s="44"/>
      <c r="M191" s="199"/>
      <c r="N191" s="200"/>
      <c r="O191" s="69"/>
      <c r="P191" s="69"/>
      <c r="Q191" s="69"/>
      <c r="R191" s="69"/>
      <c r="S191" s="69"/>
      <c r="T191" s="70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21" t="s">
        <v>161</v>
      </c>
      <c r="AU191" s="21" t="s">
        <v>88</v>
      </c>
    </row>
    <row r="192" spans="1:65" s="13" customFormat="1" ht="11.25">
      <c r="B192" s="208"/>
      <c r="C192" s="209"/>
      <c r="D192" s="201" t="s">
        <v>320</v>
      </c>
      <c r="E192" s="210" t="s">
        <v>32</v>
      </c>
      <c r="F192" s="211" t="s">
        <v>413</v>
      </c>
      <c r="G192" s="209"/>
      <c r="H192" s="210" t="s">
        <v>32</v>
      </c>
      <c r="I192" s="212"/>
      <c r="J192" s="209"/>
      <c r="K192" s="209"/>
      <c r="L192" s="213"/>
      <c r="M192" s="214"/>
      <c r="N192" s="215"/>
      <c r="O192" s="215"/>
      <c r="P192" s="215"/>
      <c r="Q192" s="215"/>
      <c r="R192" s="215"/>
      <c r="S192" s="215"/>
      <c r="T192" s="216"/>
      <c r="AT192" s="217" t="s">
        <v>320</v>
      </c>
      <c r="AU192" s="217" t="s">
        <v>88</v>
      </c>
      <c r="AV192" s="13" t="s">
        <v>86</v>
      </c>
      <c r="AW192" s="13" t="s">
        <v>39</v>
      </c>
      <c r="AX192" s="13" t="s">
        <v>78</v>
      </c>
      <c r="AY192" s="217" t="s">
        <v>151</v>
      </c>
    </row>
    <row r="193" spans="1:65" s="14" customFormat="1" ht="11.25">
      <c r="B193" s="218"/>
      <c r="C193" s="219"/>
      <c r="D193" s="201" t="s">
        <v>320</v>
      </c>
      <c r="E193" s="220" t="s">
        <v>32</v>
      </c>
      <c r="F193" s="221" t="s">
        <v>414</v>
      </c>
      <c r="G193" s="219"/>
      <c r="H193" s="222">
        <v>21.5</v>
      </c>
      <c r="I193" s="223"/>
      <c r="J193" s="219"/>
      <c r="K193" s="219"/>
      <c r="L193" s="224"/>
      <c r="M193" s="225"/>
      <c r="N193" s="226"/>
      <c r="O193" s="226"/>
      <c r="P193" s="226"/>
      <c r="Q193" s="226"/>
      <c r="R193" s="226"/>
      <c r="S193" s="226"/>
      <c r="T193" s="227"/>
      <c r="AT193" s="228" t="s">
        <v>320</v>
      </c>
      <c r="AU193" s="228" t="s">
        <v>88</v>
      </c>
      <c r="AV193" s="14" t="s">
        <v>88</v>
      </c>
      <c r="AW193" s="14" t="s">
        <v>39</v>
      </c>
      <c r="AX193" s="14" t="s">
        <v>78</v>
      </c>
      <c r="AY193" s="228" t="s">
        <v>151</v>
      </c>
    </row>
    <row r="194" spans="1:65" s="13" customFormat="1" ht="11.25">
      <c r="B194" s="208"/>
      <c r="C194" s="209"/>
      <c r="D194" s="201" t="s">
        <v>320</v>
      </c>
      <c r="E194" s="210" t="s">
        <v>32</v>
      </c>
      <c r="F194" s="211" t="s">
        <v>415</v>
      </c>
      <c r="G194" s="209"/>
      <c r="H194" s="210" t="s">
        <v>32</v>
      </c>
      <c r="I194" s="212"/>
      <c r="J194" s="209"/>
      <c r="K194" s="209"/>
      <c r="L194" s="213"/>
      <c r="M194" s="214"/>
      <c r="N194" s="215"/>
      <c r="O194" s="215"/>
      <c r="P194" s="215"/>
      <c r="Q194" s="215"/>
      <c r="R194" s="215"/>
      <c r="S194" s="215"/>
      <c r="T194" s="216"/>
      <c r="AT194" s="217" t="s">
        <v>320</v>
      </c>
      <c r="AU194" s="217" t="s">
        <v>88</v>
      </c>
      <c r="AV194" s="13" t="s">
        <v>86</v>
      </c>
      <c r="AW194" s="13" t="s">
        <v>39</v>
      </c>
      <c r="AX194" s="13" t="s">
        <v>78</v>
      </c>
      <c r="AY194" s="217" t="s">
        <v>151</v>
      </c>
    </row>
    <row r="195" spans="1:65" s="14" customFormat="1" ht="11.25">
      <c r="B195" s="218"/>
      <c r="C195" s="219"/>
      <c r="D195" s="201" t="s">
        <v>320</v>
      </c>
      <c r="E195" s="220" t="s">
        <v>32</v>
      </c>
      <c r="F195" s="221" t="s">
        <v>416</v>
      </c>
      <c r="G195" s="219"/>
      <c r="H195" s="222">
        <v>108.73</v>
      </c>
      <c r="I195" s="223"/>
      <c r="J195" s="219"/>
      <c r="K195" s="219"/>
      <c r="L195" s="224"/>
      <c r="M195" s="225"/>
      <c r="N195" s="226"/>
      <c r="O195" s="226"/>
      <c r="P195" s="226"/>
      <c r="Q195" s="226"/>
      <c r="R195" s="226"/>
      <c r="S195" s="226"/>
      <c r="T195" s="227"/>
      <c r="AT195" s="228" t="s">
        <v>320</v>
      </c>
      <c r="AU195" s="228" t="s">
        <v>88</v>
      </c>
      <c r="AV195" s="14" t="s">
        <v>88</v>
      </c>
      <c r="AW195" s="14" t="s">
        <v>39</v>
      </c>
      <c r="AX195" s="14" t="s">
        <v>78</v>
      </c>
      <c r="AY195" s="228" t="s">
        <v>151</v>
      </c>
    </row>
    <row r="196" spans="1:65" s="15" customFormat="1" ht="11.25">
      <c r="B196" s="229"/>
      <c r="C196" s="230"/>
      <c r="D196" s="201" t="s">
        <v>320</v>
      </c>
      <c r="E196" s="231" t="s">
        <v>32</v>
      </c>
      <c r="F196" s="232" t="s">
        <v>323</v>
      </c>
      <c r="G196" s="230"/>
      <c r="H196" s="233">
        <v>130.22999999999999</v>
      </c>
      <c r="I196" s="234"/>
      <c r="J196" s="230"/>
      <c r="K196" s="230"/>
      <c r="L196" s="235"/>
      <c r="M196" s="236"/>
      <c r="N196" s="237"/>
      <c r="O196" s="237"/>
      <c r="P196" s="237"/>
      <c r="Q196" s="237"/>
      <c r="R196" s="237"/>
      <c r="S196" s="237"/>
      <c r="T196" s="238"/>
      <c r="AT196" s="239" t="s">
        <v>320</v>
      </c>
      <c r="AU196" s="239" t="s">
        <v>88</v>
      </c>
      <c r="AV196" s="15" t="s">
        <v>159</v>
      </c>
      <c r="AW196" s="15" t="s">
        <v>39</v>
      </c>
      <c r="AX196" s="15" t="s">
        <v>86</v>
      </c>
      <c r="AY196" s="239" t="s">
        <v>151</v>
      </c>
    </row>
    <row r="197" spans="1:65" s="2" customFormat="1" ht="24.2" customHeight="1">
      <c r="A197" s="39"/>
      <c r="B197" s="40"/>
      <c r="C197" s="183" t="s">
        <v>417</v>
      </c>
      <c r="D197" s="183" t="s">
        <v>154</v>
      </c>
      <c r="E197" s="184" t="s">
        <v>418</v>
      </c>
      <c r="F197" s="185" t="s">
        <v>419</v>
      </c>
      <c r="G197" s="186" t="s">
        <v>253</v>
      </c>
      <c r="H197" s="187">
        <v>24.745999999999999</v>
      </c>
      <c r="I197" s="188"/>
      <c r="J197" s="189">
        <f>ROUND(I197*H197,2)</f>
        <v>0</v>
      </c>
      <c r="K197" s="185" t="s">
        <v>158</v>
      </c>
      <c r="L197" s="44"/>
      <c r="M197" s="190" t="s">
        <v>32</v>
      </c>
      <c r="N197" s="191" t="s">
        <v>49</v>
      </c>
      <c r="O197" s="69"/>
      <c r="P197" s="192">
        <f>O197*H197</f>
        <v>0</v>
      </c>
      <c r="Q197" s="192">
        <v>0</v>
      </c>
      <c r="R197" s="192">
        <f>Q197*H197</f>
        <v>0</v>
      </c>
      <c r="S197" s="192">
        <v>0</v>
      </c>
      <c r="T197" s="193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194" t="s">
        <v>159</v>
      </c>
      <c r="AT197" s="194" t="s">
        <v>154</v>
      </c>
      <c r="AU197" s="194" t="s">
        <v>88</v>
      </c>
      <c r="AY197" s="21" t="s">
        <v>151</v>
      </c>
      <c r="BE197" s="195">
        <f>IF(N197="základní",J197,0)</f>
        <v>0</v>
      </c>
      <c r="BF197" s="195">
        <f>IF(N197="snížená",J197,0)</f>
        <v>0</v>
      </c>
      <c r="BG197" s="195">
        <f>IF(N197="zákl. přenesená",J197,0)</f>
        <v>0</v>
      </c>
      <c r="BH197" s="195">
        <f>IF(N197="sníž. přenesená",J197,0)</f>
        <v>0</v>
      </c>
      <c r="BI197" s="195">
        <f>IF(N197="nulová",J197,0)</f>
        <v>0</v>
      </c>
      <c r="BJ197" s="21" t="s">
        <v>86</v>
      </c>
      <c r="BK197" s="195">
        <f>ROUND(I197*H197,2)</f>
        <v>0</v>
      </c>
      <c r="BL197" s="21" t="s">
        <v>159</v>
      </c>
      <c r="BM197" s="194" t="s">
        <v>420</v>
      </c>
    </row>
    <row r="198" spans="1:65" s="2" customFormat="1" ht="11.25">
      <c r="A198" s="39"/>
      <c r="B198" s="40"/>
      <c r="C198" s="41"/>
      <c r="D198" s="196" t="s">
        <v>161</v>
      </c>
      <c r="E198" s="41"/>
      <c r="F198" s="197" t="s">
        <v>421</v>
      </c>
      <c r="G198" s="41"/>
      <c r="H198" s="41"/>
      <c r="I198" s="198"/>
      <c r="J198" s="41"/>
      <c r="K198" s="41"/>
      <c r="L198" s="44"/>
      <c r="M198" s="199"/>
      <c r="N198" s="200"/>
      <c r="O198" s="69"/>
      <c r="P198" s="69"/>
      <c r="Q198" s="69"/>
      <c r="R198" s="69"/>
      <c r="S198" s="69"/>
      <c r="T198" s="70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21" t="s">
        <v>161</v>
      </c>
      <c r="AU198" s="21" t="s">
        <v>88</v>
      </c>
    </row>
    <row r="199" spans="1:65" s="13" customFormat="1" ht="11.25">
      <c r="B199" s="208"/>
      <c r="C199" s="209"/>
      <c r="D199" s="201" t="s">
        <v>320</v>
      </c>
      <c r="E199" s="210" t="s">
        <v>32</v>
      </c>
      <c r="F199" s="211" t="s">
        <v>422</v>
      </c>
      <c r="G199" s="209"/>
      <c r="H199" s="210" t="s">
        <v>32</v>
      </c>
      <c r="I199" s="212"/>
      <c r="J199" s="209"/>
      <c r="K199" s="209"/>
      <c r="L199" s="213"/>
      <c r="M199" s="214"/>
      <c r="N199" s="215"/>
      <c r="O199" s="215"/>
      <c r="P199" s="215"/>
      <c r="Q199" s="215"/>
      <c r="R199" s="215"/>
      <c r="S199" s="215"/>
      <c r="T199" s="216"/>
      <c r="AT199" s="217" t="s">
        <v>320</v>
      </c>
      <c r="AU199" s="217" t="s">
        <v>88</v>
      </c>
      <c r="AV199" s="13" t="s">
        <v>86</v>
      </c>
      <c r="AW199" s="13" t="s">
        <v>39</v>
      </c>
      <c r="AX199" s="13" t="s">
        <v>78</v>
      </c>
      <c r="AY199" s="217" t="s">
        <v>151</v>
      </c>
    </row>
    <row r="200" spans="1:65" s="14" customFormat="1" ht="11.25">
      <c r="B200" s="218"/>
      <c r="C200" s="219"/>
      <c r="D200" s="201" t="s">
        <v>320</v>
      </c>
      <c r="E200" s="220" t="s">
        <v>32</v>
      </c>
      <c r="F200" s="221" t="s">
        <v>423</v>
      </c>
      <c r="G200" s="219"/>
      <c r="H200" s="222">
        <v>8.6</v>
      </c>
      <c r="I200" s="223"/>
      <c r="J200" s="219"/>
      <c r="K200" s="219"/>
      <c r="L200" s="224"/>
      <c r="M200" s="225"/>
      <c r="N200" s="226"/>
      <c r="O200" s="226"/>
      <c r="P200" s="226"/>
      <c r="Q200" s="226"/>
      <c r="R200" s="226"/>
      <c r="S200" s="226"/>
      <c r="T200" s="227"/>
      <c r="AT200" s="228" t="s">
        <v>320</v>
      </c>
      <c r="AU200" s="228" t="s">
        <v>88</v>
      </c>
      <c r="AV200" s="14" t="s">
        <v>88</v>
      </c>
      <c r="AW200" s="14" t="s">
        <v>39</v>
      </c>
      <c r="AX200" s="14" t="s">
        <v>78</v>
      </c>
      <c r="AY200" s="228" t="s">
        <v>151</v>
      </c>
    </row>
    <row r="201" spans="1:65" s="13" customFormat="1" ht="11.25">
      <c r="B201" s="208"/>
      <c r="C201" s="209"/>
      <c r="D201" s="201" t="s">
        <v>320</v>
      </c>
      <c r="E201" s="210" t="s">
        <v>32</v>
      </c>
      <c r="F201" s="211" t="s">
        <v>424</v>
      </c>
      <c r="G201" s="209"/>
      <c r="H201" s="210" t="s">
        <v>32</v>
      </c>
      <c r="I201" s="212"/>
      <c r="J201" s="209"/>
      <c r="K201" s="209"/>
      <c r="L201" s="213"/>
      <c r="M201" s="214"/>
      <c r="N201" s="215"/>
      <c r="O201" s="215"/>
      <c r="P201" s="215"/>
      <c r="Q201" s="215"/>
      <c r="R201" s="215"/>
      <c r="S201" s="215"/>
      <c r="T201" s="216"/>
      <c r="AT201" s="217" t="s">
        <v>320</v>
      </c>
      <c r="AU201" s="217" t="s">
        <v>88</v>
      </c>
      <c r="AV201" s="13" t="s">
        <v>86</v>
      </c>
      <c r="AW201" s="13" t="s">
        <v>39</v>
      </c>
      <c r="AX201" s="13" t="s">
        <v>78</v>
      </c>
      <c r="AY201" s="217" t="s">
        <v>151</v>
      </c>
    </row>
    <row r="202" spans="1:65" s="14" customFormat="1" ht="11.25">
      <c r="B202" s="218"/>
      <c r="C202" s="219"/>
      <c r="D202" s="201" t="s">
        <v>320</v>
      </c>
      <c r="E202" s="220" t="s">
        <v>32</v>
      </c>
      <c r="F202" s="221" t="s">
        <v>425</v>
      </c>
      <c r="G202" s="219"/>
      <c r="H202" s="222">
        <v>16.146000000000001</v>
      </c>
      <c r="I202" s="223"/>
      <c r="J202" s="219"/>
      <c r="K202" s="219"/>
      <c r="L202" s="224"/>
      <c r="M202" s="225"/>
      <c r="N202" s="226"/>
      <c r="O202" s="226"/>
      <c r="P202" s="226"/>
      <c r="Q202" s="226"/>
      <c r="R202" s="226"/>
      <c r="S202" s="226"/>
      <c r="T202" s="227"/>
      <c r="AT202" s="228" t="s">
        <v>320</v>
      </c>
      <c r="AU202" s="228" t="s">
        <v>88</v>
      </c>
      <c r="AV202" s="14" t="s">
        <v>88</v>
      </c>
      <c r="AW202" s="14" t="s">
        <v>39</v>
      </c>
      <c r="AX202" s="14" t="s">
        <v>78</v>
      </c>
      <c r="AY202" s="228" t="s">
        <v>151</v>
      </c>
    </row>
    <row r="203" spans="1:65" s="15" customFormat="1" ht="11.25">
      <c r="B203" s="229"/>
      <c r="C203" s="230"/>
      <c r="D203" s="201" t="s">
        <v>320</v>
      </c>
      <c r="E203" s="231" t="s">
        <v>279</v>
      </c>
      <c r="F203" s="232" t="s">
        <v>323</v>
      </c>
      <c r="G203" s="230"/>
      <c r="H203" s="233">
        <v>24.745999999999999</v>
      </c>
      <c r="I203" s="234"/>
      <c r="J203" s="230"/>
      <c r="K203" s="230"/>
      <c r="L203" s="235"/>
      <c r="M203" s="236"/>
      <c r="N203" s="237"/>
      <c r="O203" s="237"/>
      <c r="P203" s="237"/>
      <c r="Q203" s="237"/>
      <c r="R203" s="237"/>
      <c r="S203" s="237"/>
      <c r="T203" s="238"/>
      <c r="AT203" s="239" t="s">
        <v>320</v>
      </c>
      <c r="AU203" s="239" t="s">
        <v>88</v>
      </c>
      <c r="AV203" s="15" t="s">
        <v>159</v>
      </c>
      <c r="AW203" s="15" t="s">
        <v>39</v>
      </c>
      <c r="AX203" s="15" t="s">
        <v>86</v>
      </c>
      <c r="AY203" s="239" t="s">
        <v>151</v>
      </c>
    </row>
    <row r="204" spans="1:65" s="2" customFormat="1" ht="24.2" customHeight="1">
      <c r="A204" s="39"/>
      <c r="B204" s="40"/>
      <c r="C204" s="183" t="s">
        <v>373</v>
      </c>
      <c r="D204" s="183" t="s">
        <v>154</v>
      </c>
      <c r="E204" s="184" t="s">
        <v>426</v>
      </c>
      <c r="F204" s="185" t="s">
        <v>427</v>
      </c>
      <c r="G204" s="186" t="s">
        <v>428</v>
      </c>
      <c r="H204" s="187">
        <v>27.707999999999998</v>
      </c>
      <c r="I204" s="188"/>
      <c r="J204" s="189">
        <f>ROUND(I204*H204,2)</f>
        <v>0</v>
      </c>
      <c r="K204" s="185" t="s">
        <v>158</v>
      </c>
      <c r="L204" s="44"/>
      <c r="M204" s="190" t="s">
        <v>32</v>
      </c>
      <c r="N204" s="191" t="s">
        <v>49</v>
      </c>
      <c r="O204" s="69"/>
      <c r="P204" s="192">
        <f>O204*H204</f>
        <v>0</v>
      </c>
      <c r="Q204" s="192">
        <v>0</v>
      </c>
      <c r="R204" s="192">
        <f>Q204*H204</f>
        <v>0</v>
      </c>
      <c r="S204" s="192">
        <v>0</v>
      </c>
      <c r="T204" s="193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194" t="s">
        <v>159</v>
      </c>
      <c r="AT204" s="194" t="s">
        <v>154</v>
      </c>
      <c r="AU204" s="194" t="s">
        <v>88</v>
      </c>
      <c r="AY204" s="21" t="s">
        <v>151</v>
      </c>
      <c r="BE204" s="195">
        <f>IF(N204="základní",J204,0)</f>
        <v>0</v>
      </c>
      <c r="BF204" s="195">
        <f>IF(N204="snížená",J204,0)</f>
        <v>0</v>
      </c>
      <c r="BG204" s="195">
        <f>IF(N204="zákl. přenesená",J204,0)</f>
        <v>0</v>
      </c>
      <c r="BH204" s="195">
        <f>IF(N204="sníž. přenesená",J204,0)</f>
        <v>0</v>
      </c>
      <c r="BI204" s="195">
        <f>IF(N204="nulová",J204,0)</f>
        <v>0</v>
      </c>
      <c r="BJ204" s="21" t="s">
        <v>86</v>
      </c>
      <c r="BK204" s="195">
        <f>ROUND(I204*H204,2)</f>
        <v>0</v>
      </c>
      <c r="BL204" s="21" t="s">
        <v>159</v>
      </c>
      <c r="BM204" s="194" t="s">
        <v>429</v>
      </c>
    </row>
    <row r="205" spans="1:65" s="2" customFormat="1" ht="11.25">
      <c r="A205" s="39"/>
      <c r="B205" s="40"/>
      <c r="C205" s="41"/>
      <c r="D205" s="196" t="s">
        <v>161</v>
      </c>
      <c r="E205" s="41"/>
      <c r="F205" s="197" t="s">
        <v>430</v>
      </c>
      <c r="G205" s="41"/>
      <c r="H205" s="41"/>
      <c r="I205" s="198"/>
      <c r="J205" s="41"/>
      <c r="K205" s="41"/>
      <c r="L205" s="44"/>
      <c r="M205" s="199"/>
      <c r="N205" s="200"/>
      <c r="O205" s="69"/>
      <c r="P205" s="69"/>
      <c r="Q205" s="69"/>
      <c r="R205" s="69"/>
      <c r="S205" s="69"/>
      <c r="T205" s="70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21" t="s">
        <v>161</v>
      </c>
      <c r="AU205" s="21" t="s">
        <v>88</v>
      </c>
    </row>
    <row r="206" spans="1:65" s="13" customFormat="1" ht="11.25">
      <c r="B206" s="208"/>
      <c r="C206" s="209"/>
      <c r="D206" s="201" t="s">
        <v>320</v>
      </c>
      <c r="E206" s="210" t="s">
        <v>32</v>
      </c>
      <c r="F206" s="211" t="s">
        <v>431</v>
      </c>
      <c r="G206" s="209"/>
      <c r="H206" s="210" t="s">
        <v>32</v>
      </c>
      <c r="I206" s="212"/>
      <c r="J206" s="209"/>
      <c r="K206" s="209"/>
      <c r="L206" s="213"/>
      <c r="M206" s="214"/>
      <c r="N206" s="215"/>
      <c r="O206" s="215"/>
      <c r="P206" s="215"/>
      <c r="Q206" s="215"/>
      <c r="R206" s="215"/>
      <c r="S206" s="215"/>
      <c r="T206" s="216"/>
      <c r="AT206" s="217" t="s">
        <v>320</v>
      </c>
      <c r="AU206" s="217" t="s">
        <v>88</v>
      </c>
      <c r="AV206" s="13" t="s">
        <v>86</v>
      </c>
      <c r="AW206" s="13" t="s">
        <v>39</v>
      </c>
      <c r="AX206" s="13" t="s">
        <v>78</v>
      </c>
      <c r="AY206" s="217" t="s">
        <v>151</v>
      </c>
    </row>
    <row r="207" spans="1:65" s="14" customFormat="1" ht="11.25">
      <c r="B207" s="218"/>
      <c r="C207" s="219"/>
      <c r="D207" s="201" t="s">
        <v>320</v>
      </c>
      <c r="E207" s="220" t="s">
        <v>32</v>
      </c>
      <c r="F207" s="221" t="s">
        <v>432</v>
      </c>
      <c r="G207" s="219"/>
      <c r="H207" s="222">
        <v>27.707999999999998</v>
      </c>
      <c r="I207" s="223"/>
      <c r="J207" s="219"/>
      <c r="K207" s="219"/>
      <c r="L207" s="224"/>
      <c r="M207" s="225"/>
      <c r="N207" s="226"/>
      <c r="O207" s="226"/>
      <c r="P207" s="226"/>
      <c r="Q207" s="226"/>
      <c r="R207" s="226"/>
      <c r="S207" s="226"/>
      <c r="T207" s="227"/>
      <c r="AT207" s="228" t="s">
        <v>320</v>
      </c>
      <c r="AU207" s="228" t="s">
        <v>88</v>
      </c>
      <c r="AV207" s="14" t="s">
        <v>88</v>
      </c>
      <c r="AW207" s="14" t="s">
        <v>39</v>
      </c>
      <c r="AX207" s="14" t="s">
        <v>86</v>
      </c>
      <c r="AY207" s="228" t="s">
        <v>151</v>
      </c>
    </row>
    <row r="208" spans="1:65" s="2" customFormat="1" ht="24.2" customHeight="1">
      <c r="A208" s="39"/>
      <c r="B208" s="40"/>
      <c r="C208" s="183" t="s">
        <v>433</v>
      </c>
      <c r="D208" s="183" t="s">
        <v>154</v>
      </c>
      <c r="E208" s="184" t="s">
        <v>434</v>
      </c>
      <c r="F208" s="185" t="s">
        <v>435</v>
      </c>
      <c r="G208" s="186" t="s">
        <v>253</v>
      </c>
      <c r="H208" s="187">
        <v>53.819000000000003</v>
      </c>
      <c r="I208" s="188"/>
      <c r="J208" s="189">
        <f>ROUND(I208*H208,2)</f>
        <v>0</v>
      </c>
      <c r="K208" s="185" t="s">
        <v>158</v>
      </c>
      <c r="L208" s="44"/>
      <c r="M208" s="190" t="s">
        <v>32</v>
      </c>
      <c r="N208" s="191" t="s">
        <v>49</v>
      </c>
      <c r="O208" s="69"/>
      <c r="P208" s="192">
        <f>O208*H208</f>
        <v>0</v>
      </c>
      <c r="Q208" s="192">
        <v>0</v>
      </c>
      <c r="R208" s="192">
        <f>Q208*H208</f>
        <v>0</v>
      </c>
      <c r="S208" s="192">
        <v>0</v>
      </c>
      <c r="T208" s="193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194" t="s">
        <v>159</v>
      </c>
      <c r="AT208" s="194" t="s">
        <v>154</v>
      </c>
      <c r="AU208" s="194" t="s">
        <v>88</v>
      </c>
      <c r="AY208" s="21" t="s">
        <v>151</v>
      </c>
      <c r="BE208" s="195">
        <f>IF(N208="základní",J208,0)</f>
        <v>0</v>
      </c>
      <c r="BF208" s="195">
        <f>IF(N208="snížená",J208,0)</f>
        <v>0</v>
      </c>
      <c r="BG208" s="195">
        <f>IF(N208="zákl. přenesená",J208,0)</f>
        <v>0</v>
      </c>
      <c r="BH208" s="195">
        <f>IF(N208="sníž. přenesená",J208,0)</f>
        <v>0</v>
      </c>
      <c r="BI208" s="195">
        <f>IF(N208="nulová",J208,0)</f>
        <v>0</v>
      </c>
      <c r="BJ208" s="21" t="s">
        <v>86</v>
      </c>
      <c r="BK208" s="195">
        <f>ROUND(I208*H208,2)</f>
        <v>0</v>
      </c>
      <c r="BL208" s="21" t="s">
        <v>159</v>
      </c>
      <c r="BM208" s="194" t="s">
        <v>436</v>
      </c>
    </row>
    <row r="209" spans="1:65" s="2" customFormat="1" ht="11.25">
      <c r="A209" s="39"/>
      <c r="B209" s="40"/>
      <c r="C209" s="41"/>
      <c r="D209" s="196" t="s">
        <v>161</v>
      </c>
      <c r="E209" s="41"/>
      <c r="F209" s="197" t="s">
        <v>437</v>
      </c>
      <c r="G209" s="41"/>
      <c r="H209" s="41"/>
      <c r="I209" s="198"/>
      <c r="J209" s="41"/>
      <c r="K209" s="41"/>
      <c r="L209" s="44"/>
      <c r="M209" s="199"/>
      <c r="N209" s="200"/>
      <c r="O209" s="69"/>
      <c r="P209" s="69"/>
      <c r="Q209" s="69"/>
      <c r="R209" s="69"/>
      <c r="S209" s="69"/>
      <c r="T209" s="70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21" t="s">
        <v>161</v>
      </c>
      <c r="AU209" s="21" t="s">
        <v>88</v>
      </c>
    </row>
    <row r="210" spans="1:65" s="13" customFormat="1" ht="11.25">
      <c r="B210" s="208"/>
      <c r="C210" s="209"/>
      <c r="D210" s="201" t="s">
        <v>320</v>
      </c>
      <c r="E210" s="210" t="s">
        <v>32</v>
      </c>
      <c r="F210" s="211" t="s">
        <v>438</v>
      </c>
      <c r="G210" s="209"/>
      <c r="H210" s="210" t="s">
        <v>32</v>
      </c>
      <c r="I210" s="212"/>
      <c r="J210" s="209"/>
      <c r="K210" s="209"/>
      <c r="L210" s="213"/>
      <c r="M210" s="214"/>
      <c r="N210" s="215"/>
      <c r="O210" s="215"/>
      <c r="P210" s="215"/>
      <c r="Q210" s="215"/>
      <c r="R210" s="215"/>
      <c r="S210" s="215"/>
      <c r="T210" s="216"/>
      <c r="AT210" s="217" t="s">
        <v>320</v>
      </c>
      <c r="AU210" s="217" t="s">
        <v>88</v>
      </c>
      <c r="AV210" s="13" t="s">
        <v>86</v>
      </c>
      <c r="AW210" s="13" t="s">
        <v>39</v>
      </c>
      <c r="AX210" s="13" t="s">
        <v>78</v>
      </c>
      <c r="AY210" s="217" t="s">
        <v>151</v>
      </c>
    </row>
    <row r="211" spans="1:65" s="14" customFormat="1" ht="11.25">
      <c r="B211" s="218"/>
      <c r="C211" s="219"/>
      <c r="D211" s="201" t="s">
        <v>320</v>
      </c>
      <c r="E211" s="220" t="s">
        <v>32</v>
      </c>
      <c r="F211" s="221" t="s">
        <v>439</v>
      </c>
      <c r="G211" s="219"/>
      <c r="H211" s="222">
        <v>41.045000000000002</v>
      </c>
      <c r="I211" s="223"/>
      <c r="J211" s="219"/>
      <c r="K211" s="219"/>
      <c r="L211" s="224"/>
      <c r="M211" s="225"/>
      <c r="N211" s="226"/>
      <c r="O211" s="226"/>
      <c r="P211" s="226"/>
      <c r="Q211" s="226"/>
      <c r="R211" s="226"/>
      <c r="S211" s="226"/>
      <c r="T211" s="227"/>
      <c r="AT211" s="228" t="s">
        <v>320</v>
      </c>
      <c r="AU211" s="228" t="s">
        <v>88</v>
      </c>
      <c r="AV211" s="14" t="s">
        <v>88</v>
      </c>
      <c r="AW211" s="14" t="s">
        <v>39</v>
      </c>
      <c r="AX211" s="14" t="s">
        <v>78</v>
      </c>
      <c r="AY211" s="228" t="s">
        <v>151</v>
      </c>
    </row>
    <row r="212" spans="1:65" s="16" customFormat="1" ht="11.25">
      <c r="B212" s="240"/>
      <c r="C212" s="241"/>
      <c r="D212" s="201" t="s">
        <v>320</v>
      </c>
      <c r="E212" s="242" t="s">
        <v>32</v>
      </c>
      <c r="F212" s="243" t="s">
        <v>440</v>
      </c>
      <c r="G212" s="241"/>
      <c r="H212" s="244">
        <v>41.045000000000002</v>
      </c>
      <c r="I212" s="245"/>
      <c r="J212" s="241"/>
      <c r="K212" s="241"/>
      <c r="L212" s="246"/>
      <c r="M212" s="247"/>
      <c r="N212" s="248"/>
      <c r="O212" s="248"/>
      <c r="P212" s="248"/>
      <c r="Q212" s="248"/>
      <c r="R212" s="248"/>
      <c r="S212" s="248"/>
      <c r="T212" s="249"/>
      <c r="AT212" s="250" t="s">
        <v>320</v>
      </c>
      <c r="AU212" s="250" t="s">
        <v>88</v>
      </c>
      <c r="AV212" s="16" t="s">
        <v>170</v>
      </c>
      <c r="AW212" s="16" t="s">
        <v>39</v>
      </c>
      <c r="AX212" s="16" t="s">
        <v>78</v>
      </c>
      <c r="AY212" s="250" t="s">
        <v>151</v>
      </c>
    </row>
    <row r="213" spans="1:65" s="13" customFormat="1" ht="11.25">
      <c r="B213" s="208"/>
      <c r="C213" s="209"/>
      <c r="D213" s="201" t="s">
        <v>320</v>
      </c>
      <c r="E213" s="210" t="s">
        <v>32</v>
      </c>
      <c r="F213" s="211" t="s">
        <v>441</v>
      </c>
      <c r="G213" s="209"/>
      <c r="H213" s="210" t="s">
        <v>32</v>
      </c>
      <c r="I213" s="212"/>
      <c r="J213" s="209"/>
      <c r="K213" s="209"/>
      <c r="L213" s="213"/>
      <c r="M213" s="214"/>
      <c r="N213" s="215"/>
      <c r="O213" s="215"/>
      <c r="P213" s="215"/>
      <c r="Q213" s="215"/>
      <c r="R213" s="215"/>
      <c r="S213" s="215"/>
      <c r="T213" s="216"/>
      <c r="AT213" s="217" t="s">
        <v>320</v>
      </c>
      <c r="AU213" s="217" t="s">
        <v>88</v>
      </c>
      <c r="AV213" s="13" t="s">
        <v>86</v>
      </c>
      <c r="AW213" s="13" t="s">
        <v>39</v>
      </c>
      <c r="AX213" s="13" t="s">
        <v>78</v>
      </c>
      <c r="AY213" s="217" t="s">
        <v>151</v>
      </c>
    </row>
    <row r="214" spans="1:65" s="14" customFormat="1" ht="11.25">
      <c r="B214" s="218"/>
      <c r="C214" s="219"/>
      <c r="D214" s="201" t="s">
        <v>320</v>
      </c>
      <c r="E214" s="220" t="s">
        <v>32</v>
      </c>
      <c r="F214" s="221" t="s">
        <v>392</v>
      </c>
      <c r="G214" s="219"/>
      <c r="H214" s="222">
        <v>9.6560000000000006</v>
      </c>
      <c r="I214" s="223"/>
      <c r="J214" s="219"/>
      <c r="K214" s="219"/>
      <c r="L214" s="224"/>
      <c r="M214" s="225"/>
      <c r="N214" s="226"/>
      <c r="O214" s="226"/>
      <c r="P214" s="226"/>
      <c r="Q214" s="226"/>
      <c r="R214" s="226"/>
      <c r="S214" s="226"/>
      <c r="T214" s="227"/>
      <c r="AT214" s="228" t="s">
        <v>320</v>
      </c>
      <c r="AU214" s="228" t="s">
        <v>88</v>
      </c>
      <c r="AV214" s="14" t="s">
        <v>88</v>
      </c>
      <c r="AW214" s="14" t="s">
        <v>39</v>
      </c>
      <c r="AX214" s="14" t="s">
        <v>78</v>
      </c>
      <c r="AY214" s="228" t="s">
        <v>151</v>
      </c>
    </row>
    <row r="215" spans="1:65" s="13" customFormat="1" ht="11.25">
      <c r="B215" s="208"/>
      <c r="C215" s="209"/>
      <c r="D215" s="201" t="s">
        <v>320</v>
      </c>
      <c r="E215" s="210" t="s">
        <v>32</v>
      </c>
      <c r="F215" s="211" t="s">
        <v>442</v>
      </c>
      <c r="G215" s="209"/>
      <c r="H215" s="210" t="s">
        <v>32</v>
      </c>
      <c r="I215" s="212"/>
      <c r="J215" s="209"/>
      <c r="K215" s="209"/>
      <c r="L215" s="213"/>
      <c r="M215" s="214"/>
      <c r="N215" s="215"/>
      <c r="O215" s="215"/>
      <c r="P215" s="215"/>
      <c r="Q215" s="215"/>
      <c r="R215" s="215"/>
      <c r="S215" s="215"/>
      <c r="T215" s="216"/>
      <c r="AT215" s="217" t="s">
        <v>320</v>
      </c>
      <c r="AU215" s="217" t="s">
        <v>88</v>
      </c>
      <c r="AV215" s="13" t="s">
        <v>86</v>
      </c>
      <c r="AW215" s="13" t="s">
        <v>39</v>
      </c>
      <c r="AX215" s="13" t="s">
        <v>78</v>
      </c>
      <c r="AY215" s="217" t="s">
        <v>151</v>
      </c>
    </row>
    <row r="216" spans="1:65" s="14" customFormat="1" ht="11.25">
      <c r="B216" s="218"/>
      <c r="C216" s="219"/>
      <c r="D216" s="201" t="s">
        <v>320</v>
      </c>
      <c r="E216" s="220" t="s">
        <v>32</v>
      </c>
      <c r="F216" s="221" t="s">
        <v>443</v>
      </c>
      <c r="G216" s="219"/>
      <c r="H216" s="222">
        <v>3.1179999999999999</v>
      </c>
      <c r="I216" s="223"/>
      <c r="J216" s="219"/>
      <c r="K216" s="219"/>
      <c r="L216" s="224"/>
      <c r="M216" s="225"/>
      <c r="N216" s="226"/>
      <c r="O216" s="226"/>
      <c r="P216" s="226"/>
      <c r="Q216" s="226"/>
      <c r="R216" s="226"/>
      <c r="S216" s="226"/>
      <c r="T216" s="227"/>
      <c r="AT216" s="228" t="s">
        <v>320</v>
      </c>
      <c r="AU216" s="228" t="s">
        <v>88</v>
      </c>
      <c r="AV216" s="14" t="s">
        <v>88</v>
      </c>
      <c r="AW216" s="14" t="s">
        <v>39</v>
      </c>
      <c r="AX216" s="14" t="s">
        <v>78</v>
      </c>
      <c r="AY216" s="228" t="s">
        <v>151</v>
      </c>
    </row>
    <row r="217" spans="1:65" s="16" customFormat="1" ht="11.25">
      <c r="B217" s="240"/>
      <c r="C217" s="241"/>
      <c r="D217" s="201" t="s">
        <v>320</v>
      </c>
      <c r="E217" s="242" t="s">
        <v>270</v>
      </c>
      <c r="F217" s="243" t="s">
        <v>440</v>
      </c>
      <c r="G217" s="241"/>
      <c r="H217" s="244">
        <v>12.773999999999999</v>
      </c>
      <c r="I217" s="245"/>
      <c r="J217" s="241"/>
      <c r="K217" s="241"/>
      <c r="L217" s="246"/>
      <c r="M217" s="247"/>
      <c r="N217" s="248"/>
      <c r="O217" s="248"/>
      <c r="P217" s="248"/>
      <c r="Q217" s="248"/>
      <c r="R217" s="248"/>
      <c r="S217" s="248"/>
      <c r="T217" s="249"/>
      <c r="AT217" s="250" t="s">
        <v>320</v>
      </c>
      <c r="AU217" s="250" t="s">
        <v>88</v>
      </c>
      <c r="AV217" s="16" t="s">
        <v>170</v>
      </c>
      <c r="AW217" s="16" t="s">
        <v>39</v>
      </c>
      <c r="AX217" s="16" t="s">
        <v>78</v>
      </c>
      <c r="AY217" s="250" t="s">
        <v>151</v>
      </c>
    </row>
    <row r="218" spans="1:65" s="15" customFormat="1" ht="11.25">
      <c r="B218" s="229"/>
      <c r="C218" s="230"/>
      <c r="D218" s="201" t="s">
        <v>320</v>
      </c>
      <c r="E218" s="231" t="s">
        <v>32</v>
      </c>
      <c r="F218" s="232" t="s">
        <v>323</v>
      </c>
      <c r="G218" s="230"/>
      <c r="H218" s="233">
        <v>53.819000000000003</v>
      </c>
      <c r="I218" s="234"/>
      <c r="J218" s="230"/>
      <c r="K218" s="230"/>
      <c r="L218" s="235"/>
      <c r="M218" s="236"/>
      <c r="N218" s="237"/>
      <c r="O218" s="237"/>
      <c r="P218" s="237"/>
      <c r="Q218" s="237"/>
      <c r="R218" s="237"/>
      <c r="S218" s="237"/>
      <c r="T218" s="238"/>
      <c r="AT218" s="239" t="s">
        <v>320</v>
      </c>
      <c r="AU218" s="239" t="s">
        <v>88</v>
      </c>
      <c r="AV218" s="15" t="s">
        <v>159</v>
      </c>
      <c r="AW218" s="15" t="s">
        <v>39</v>
      </c>
      <c r="AX218" s="15" t="s">
        <v>86</v>
      </c>
      <c r="AY218" s="239" t="s">
        <v>151</v>
      </c>
    </row>
    <row r="219" spans="1:65" s="2" customFormat="1" ht="16.5" customHeight="1">
      <c r="A219" s="39"/>
      <c r="B219" s="40"/>
      <c r="C219" s="251" t="s">
        <v>444</v>
      </c>
      <c r="D219" s="251" t="s">
        <v>445</v>
      </c>
      <c r="E219" s="252" t="s">
        <v>446</v>
      </c>
      <c r="F219" s="253" t="s">
        <v>447</v>
      </c>
      <c r="G219" s="254" t="s">
        <v>428</v>
      </c>
      <c r="H219" s="255">
        <v>69.777000000000001</v>
      </c>
      <c r="I219" s="256"/>
      <c r="J219" s="257">
        <f>ROUND(I219*H219,2)</f>
        <v>0</v>
      </c>
      <c r="K219" s="253" t="s">
        <v>158</v>
      </c>
      <c r="L219" s="258"/>
      <c r="M219" s="259" t="s">
        <v>32</v>
      </c>
      <c r="N219" s="260" t="s">
        <v>49</v>
      </c>
      <c r="O219" s="69"/>
      <c r="P219" s="192">
        <f>O219*H219</f>
        <v>0</v>
      </c>
      <c r="Q219" s="192">
        <v>0</v>
      </c>
      <c r="R219" s="192">
        <f>Q219*H219</f>
        <v>0</v>
      </c>
      <c r="S219" s="192">
        <v>0</v>
      </c>
      <c r="T219" s="193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194" t="s">
        <v>202</v>
      </c>
      <c r="AT219" s="194" t="s">
        <v>445</v>
      </c>
      <c r="AU219" s="194" t="s">
        <v>88</v>
      </c>
      <c r="AY219" s="21" t="s">
        <v>151</v>
      </c>
      <c r="BE219" s="195">
        <f>IF(N219="základní",J219,0)</f>
        <v>0</v>
      </c>
      <c r="BF219" s="195">
        <f>IF(N219="snížená",J219,0)</f>
        <v>0</v>
      </c>
      <c r="BG219" s="195">
        <f>IF(N219="zákl. přenesená",J219,0)</f>
        <v>0</v>
      </c>
      <c r="BH219" s="195">
        <f>IF(N219="sníž. přenesená",J219,0)</f>
        <v>0</v>
      </c>
      <c r="BI219" s="195">
        <f>IF(N219="nulová",J219,0)</f>
        <v>0</v>
      </c>
      <c r="BJ219" s="21" t="s">
        <v>86</v>
      </c>
      <c r="BK219" s="195">
        <f>ROUND(I219*H219,2)</f>
        <v>0</v>
      </c>
      <c r="BL219" s="21" t="s">
        <v>159</v>
      </c>
      <c r="BM219" s="194" t="s">
        <v>448</v>
      </c>
    </row>
    <row r="220" spans="1:65" s="2" customFormat="1" ht="19.5">
      <c r="A220" s="39"/>
      <c r="B220" s="40"/>
      <c r="C220" s="41"/>
      <c r="D220" s="201" t="s">
        <v>163</v>
      </c>
      <c r="E220" s="41"/>
      <c r="F220" s="202" t="s">
        <v>449</v>
      </c>
      <c r="G220" s="41"/>
      <c r="H220" s="41"/>
      <c r="I220" s="198"/>
      <c r="J220" s="41"/>
      <c r="K220" s="41"/>
      <c r="L220" s="44"/>
      <c r="M220" s="199"/>
      <c r="N220" s="200"/>
      <c r="O220" s="69"/>
      <c r="P220" s="69"/>
      <c r="Q220" s="69"/>
      <c r="R220" s="69"/>
      <c r="S220" s="69"/>
      <c r="T220" s="70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21" t="s">
        <v>163</v>
      </c>
      <c r="AU220" s="21" t="s">
        <v>88</v>
      </c>
    </row>
    <row r="221" spans="1:65" s="13" customFormat="1" ht="11.25">
      <c r="B221" s="208"/>
      <c r="C221" s="209"/>
      <c r="D221" s="201" t="s">
        <v>320</v>
      </c>
      <c r="E221" s="210" t="s">
        <v>32</v>
      </c>
      <c r="F221" s="211" t="s">
        <v>450</v>
      </c>
      <c r="G221" s="209"/>
      <c r="H221" s="210" t="s">
        <v>32</v>
      </c>
      <c r="I221" s="212"/>
      <c r="J221" s="209"/>
      <c r="K221" s="209"/>
      <c r="L221" s="213"/>
      <c r="M221" s="214"/>
      <c r="N221" s="215"/>
      <c r="O221" s="215"/>
      <c r="P221" s="215"/>
      <c r="Q221" s="215"/>
      <c r="R221" s="215"/>
      <c r="S221" s="215"/>
      <c r="T221" s="216"/>
      <c r="AT221" s="217" t="s">
        <v>320</v>
      </c>
      <c r="AU221" s="217" t="s">
        <v>88</v>
      </c>
      <c r="AV221" s="13" t="s">
        <v>86</v>
      </c>
      <c r="AW221" s="13" t="s">
        <v>39</v>
      </c>
      <c r="AX221" s="13" t="s">
        <v>78</v>
      </c>
      <c r="AY221" s="217" t="s">
        <v>151</v>
      </c>
    </row>
    <row r="222" spans="1:65" s="14" customFormat="1" ht="11.25">
      <c r="B222" s="218"/>
      <c r="C222" s="219"/>
      <c r="D222" s="201" t="s">
        <v>320</v>
      </c>
      <c r="E222" s="220" t="s">
        <v>32</v>
      </c>
      <c r="F222" s="221" t="s">
        <v>451</v>
      </c>
      <c r="G222" s="219"/>
      <c r="H222" s="222">
        <v>69.777000000000001</v>
      </c>
      <c r="I222" s="223"/>
      <c r="J222" s="219"/>
      <c r="K222" s="219"/>
      <c r="L222" s="224"/>
      <c r="M222" s="225"/>
      <c r="N222" s="226"/>
      <c r="O222" s="226"/>
      <c r="P222" s="226"/>
      <c r="Q222" s="226"/>
      <c r="R222" s="226"/>
      <c r="S222" s="226"/>
      <c r="T222" s="227"/>
      <c r="AT222" s="228" t="s">
        <v>320</v>
      </c>
      <c r="AU222" s="228" t="s">
        <v>88</v>
      </c>
      <c r="AV222" s="14" t="s">
        <v>88</v>
      </c>
      <c r="AW222" s="14" t="s">
        <v>39</v>
      </c>
      <c r="AX222" s="14" t="s">
        <v>78</v>
      </c>
      <c r="AY222" s="228" t="s">
        <v>151</v>
      </c>
    </row>
    <row r="223" spans="1:65" s="15" customFormat="1" ht="11.25">
      <c r="B223" s="229"/>
      <c r="C223" s="230"/>
      <c r="D223" s="201" t="s">
        <v>320</v>
      </c>
      <c r="E223" s="231" t="s">
        <v>32</v>
      </c>
      <c r="F223" s="232" t="s">
        <v>323</v>
      </c>
      <c r="G223" s="230"/>
      <c r="H223" s="233">
        <v>69.777000000000001</v>
      </c>
      <c r="I223" s="234"/>
      <c r="J223" s="230"/>
      <c r="K223" s="230"/>
      <c r="L223" s="235"/>
      <c r="M223" s="236"/>
      <c r="N223" s="237"/>
      <c r="O223" s="237"/>
      <c r="P223" s="237"/>
      <c r="Q223" s="237"/>
      <c r="R223" s="237"/>
      <c r="S223" s="237"/>
      <c r="T223" s="238"/>
      <c r="AT223" s="239" t="s">
        <v>320</v>
      </c>
      <c r="AU223" s="239" t="s">
        <v>88</v>
      </c>
      <c r="AV223" s="15" t="s">
        <v>159</v>
      </c>
      <c r="AW223" s="15" t="s">
        <v>39</v>
      </c>
      <c r="AX223" s="15" t="s">
        <v>86</v>
      </c>
      <c r="AY223" s="239" t="s">
        <v>151</v>
      </c>
    </row>
    <row r="224" spans="1:65" s="2" customFormat="1" ht="37.9" customHeight="1">
      <c r="A224" s="39"/>
      <c r="B224" s="40"/>
      <c r="C224" s="183" t="s">
        <v>452</v>
      </c>
      <c r="D224" s="183" t="s">
        <v>154</v>
      </c>
      <c r="E224" s="184" t="s">
        <v>453</v>
      </c>
      <c r="F224" s="185" t="s">
        <v>454</v>
      </c>
      <c r="G224" s="186" t="s">
        <v>253</v>
      </c>
      <c r="H224" s="187">
        <v>1.19</v>
      </c>
      <c r="I224" s="188"/>
      <c r="J224" s="189">
        <f>ROUND(I224*H224,2)</f>
        <v>0</v>
      </c>
      <c r="K224" s="185" t="s">
        <v>158</v>
      </c>
      <c r="L224" s="44"/>
      <c r="M224" s="190" t="s">
        <v>32</v>
      </c>
      <c r="N224" s="191" t="s">
        <v>49</v>
      </c>
      <c r="O224" s="69"/>
      <c r="P224" s="192">
        <f>O224*H224</f>
        <v>0</v>
      </c>
      <c r="Q224" s="192">
        <v>0</v>
      </c>
      <c r="R224" s="192">
        <f>Q224*H224</f>
        <v>0</v>
      </c>
      <c r="S224" s="192">
        <v>0</v>
      </c>
      <c r="T224" s="193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194" t="s">
        <v>159</v>
      </c>
      <c r="AT224" s="194" t="s">
        <v>154</v>
      </c>
      <c r="AU224" s="194" t="s">
        <v>88</v>
      </c>
      <c r="AY224" s="21" t="s">
        <v>151</v>
      </c>
      <c r="BE224" s="195">
        <f>IF(N224="základní",J224,0)</f>
        <v>0</v>
      </c>
      <c r="BF224" s="195">
        <f>IF(N224="snížená",J224,0)</f>
        <v>0</v>
      </c>
      <c r="BG224" s="195">
        <f>IF(N224="zákl. přenesená",J224,0)</f>
        <v>0</v>
      </c>
      <c r="BH224" s="195">
        <f>IF(N224="sníž. přenesená",J224,0)</f>
        <v>0</v>
      </c>
      <c r="BI224" s="195">
        <f>IF(N224="nulová",J224,0)</f>
        <v>0</v>
      </c>
      <c r="BJ224" s="21" t="s">
        <v>86</v>
      </c>
      <c r="BK224" s="195">
        <f>ROUND(I224*H224,2)</f>
        <v>0</v>
      </c>
      <c r="BL224" s="21" t="s">
        <v>159</v>
      </c>
      <c r="BM224" s="194" t="s">
        <v>455</v>
      </c>
    </row>
    <row r="225" spans="1:65" s="2" customFormat="1" ht="11.25">
      <c r="A225" s="39"/>
      <c r="B225" s="40"/>
      <c r="C225" s="41"/>
      <c r="D225" s="196" t="s">
        <v>161</v>
      </c>
      <c r="E225" s="41"/>
      <c r="F225" s="197" t="s">
        <v>456</v>
      </c>
      <c r="G225" s="41"/>
      <c r="H225" s="41"/>
      <c r="I225" s="198"/>
      <c r="J225" s="41"/>
      <c r="K225" s="41"/>
      <c r="L225" s="44"/>
      <c r="M225" s="199"/>
      <c r="N225" s="200"/>
      <c r="O225" s="69"/>
      <c r="P225" s="69"/>
      <c r="Q225" s="69"/>
      <c r="R225" s="69"/>
      <c r="S225" s="69"/>
      <c r="T225" s="70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21" t="s">
        <v>161</v>
      </c>
      <c r="AU225" s="21" t="s">
        <v>88</v>
      </c>
    </row>
    <row r="226" spans="1:65" s="13" customFormat="1" ht="11.25">
      <c r="B226" s="208"/>
      <c r="C226" s="209"/>
      <c r="D226" s="201" t="s">
        <v>320</v>
      </c>
      <c r="E226" s="210" t="s">
        <v>32</v>
      </c>
      <c r="F226" s="211" t="s">
        <v>457</v>
      </c>
      <c r="G226" s="209"/>
      <c r="H226" s="210" t="s">
        <v>32</v>
      </c>
      <c r="I226" s="212"/>
      <c r="J226" s="209"/>
      <c r="K226" s="209"/>
      <c r="L226" s="213"/>
      <c r="M226" s="214"/>
      <c r="N226" s="215"/>
      <c r="O226" s="215"/>
      <c r="P226" s="215"/>
      <c r="Q226" s="215"/>
      <c r="R226" s="215"/>
      <c r="S226" s="215"/>
      <c r="T226" s="216"/>
      <c r="AT226" s="217" t="s">
        <v>320</v>
      </c>
      <c r="AU226" s="217" t="s">
        <v>88</v>
      </c>
      <c r="AV226" s="13" t="s">
        <v>86</v>
      </c>
      <c r="AW226" s="13" t="s">
        <v>39</v>
      </c>
      <c r="AX226" s="13" t="s">
        <v>78</v>
      </c>
      <c r="AY226" s="217" t="s">
        <v>151</v>
      </c>
    </row>
    <row r="227" spans="1:65" s="14" customFormat="1" ht="11.25">
      <c r="B227" s="218"/>
      <c r="C227" s="219"/>
      <c r="D227" s="201" t="s">
        <v>320</v>
      </c>
      <c r="E227" s="220" t="s">
        <v>32</v>
      </c>
      <c r="F227" s="221" t="s">
        <v>458</v>
      </c>
      <c r="G227" s="219"/>
      <c r="H227" s="222">
        <v>1.19</v>
      </c>
      <c r="I227" s="223"/>
      <c r="J227" s="219"/>
      <c r="K227" s="219"/>
      <c r="L227" s="224"/>
      <c r="M227" s="225"/>
      <c r="N227" s="226"/>
      <c r="O227" s="226"/>
      <c r="P227" s="226"/>
      <c r="Q227" s="226"/>
      <c r="R227" s="226"/>
      <c r="S227" s="226"/>
      <c r="T227" s="227"/>
      <c r="AT227" s="228" t="s">
        <v>320</v>
      </c>
      <c r="AU227" s="228" t="s">
        <v>88</v>
      </c>
      <c r="AV227" s="14" t="s">
        <v>88</v>
      </c>
      <c r="AW227" s="14" t="s">
        <v>39</v>
      </c>
      <c r="AX227" s="14" t="s">
        <v>78</v>
      </c>
      <c r="AY227" s="228" t="s">
        <v>151</v>
      </c>
    </row>
    <row r="228" spans="1:65" s="15" customFormat="1" ht="11.25">
      <c r="B228" s="229"/>
      <c r="C228" s="230"/>
      <c r="D228" s="201" t="s">
        <v>320</v>
      </c>
      <c r="E228" s="231" t="s">
        <v>32</v>
      </c>
      <c r="F228" s="232" t="s">
        <v>323</v>
      </c>
      <c r="G228" s="230"/>
      <c r="H228" s="233">
        <v>1.19</v>
      </c>
      <c r="I228" s="234"/>
      <c r="J228" s="230"/>
      <c r="K228" s="230"/>
      <c r="L228" s="235"/>
      <c r="M228" s="236"/>
      <c r="N228" s="237"/>
      <c r="O228" s="237"/>
      <c r="P228" s="237"/>
      <c r="Q228" s="237"/>
      <c r="R228" s="237"/>
      <c r="S228" s="237"/>
      <c r="T228" s="238"/>
      <c r="AT228" s="239" t="s">
        <v>320</v>
      </c>
      <c r="AU228" s="239" t="s">
        <v>88</v>
      </c>
      <c r="AV228" s="15" t="s">
        <v>159</v>
      </c>
      <c r="AW228" s="15" t="s">
        <v>39</v>
      </c>
      <c r="AX228" s="15" t="s">
        <v>86</v>
      </c>
      <c r="AY228" s="239" t="s">
        <v>151</v>
      </c>
    </row>
    <row r="229" spans="1:65" s="2" customFormat="1" ht="16.5" customHeight="1">
      <c r="A229" s="39"/>
      <c r="B229" s="40"/>
      <c r="C229" s="251" t="s">
        <v>459</v>
      </c>
      <c r="D229" s="251" t="s">
        <v>445</v>
      </c>
      <c r="E229" s="252" t="s">
        <v>460</v>
      </c>
      <c r="F229" s="253" t="s">
        <v>461</v>
      </c>
      <c r="G229" s="254" t="s">
        <v>428</v>
      </c>
      <c r="H229" s="255">
        <v>2.38</v>
      </c>
      <c r="I229" s="256"/>
      <c r="J229" s="257">
        <f>ROUND(I229*H229,2)</f>
        <v>0</v>
      </c>
      <c r="K229" s="253" t="s">
        <v>158</v>
      </c>
      <c r="L229" s="258"/>
      <c r="M229" s="259" t="s">
        <v>32</v>
      </c>
      <c r="N229" s="260" t="s">
        <v>49</v>
      </c>
      <c r="O229" s="69"/>
      <c r="P229" s="192">
        <f>O229*H229</f>
        <v>0</v>
      </c>
      <c r="Q229" s="192">
        <v>1</v>
      </c>
      <c r="R229" s="192">
        <f>Q229*H229</f>
        <v>2.38</v>
      </c>
      <c r="S229" s="192">
        <v>0</v>
      </c>
      <c r="T229" s="193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194" t="s">
        <v>202</v>
      </c>
      <c r="AT229" s="194" t="s">
        <v>445</v>
      </c>
      <c r="AU229" s="194" t="s">
        <v>88</v>
      </c>
      <c r="AY229" s="21" t="s">
        <v>151</v>
      </c>
      <c r="BE229" s="195">
        <f>IF(N229="základní",J229,0)</f>
        <v>0</v>
      </c>
      <c r="BF229" s="195">
        <f>IF(N229="snížená",J229,0)</f>
        <v>0</v>
      </c>
      <c r="BG229" s="195">
        <f>IF(N229="zákl. přenesená",J229,0)</f>
        <v>0</v>
      </c>
      <c r="BH229" s="195">
        <f>IF(N229="sníž. přenesená",J229,0)</f>
        <v>0</v>
      </c>
      <c r="BI229" s="195">
        <f>IF(N229="nulová",J229,0)</f>
        <v>0</v>
      </c>
      <c r="BJ229" s="21" t="s">
        <v>86</v>
      </c>
      <c r="BK229" s="195">
        <f>ROUND(I229*H229,2)</f>
        <v>0</v>
      </c>
      <c r="BL229" s="21" t="s">
        <v>159</v>
      </c>
      <c r="BM229" s="194" t="s">
        <v>462</v>
      </c>
    </row>
    <row r="230" spans="1:65" s="2" customFormat="1" ht="19.5">
      <c r="A230" s="39"/>
      <c r="B230" s="40"/>
      <c r="C230" s="41"/>
      <c r="D230" s="201" t="s">
        <v>163</v>
      </c>
      <c r="E230" s="41"/>
      <c r="F230" s="202" t="s">
        <v>463</v>
      </c>
      <c r="G230" s="41"/>
      <c r="H230" s="41"/>
      <c r="I230" s="198"/>
      <c r="J230" s="41"/>
      <c r="K230" s="41"/>
      <c r="L230" s="44"/>
      <c r="M230" s="199"/>
      <c r="N230" s="200"/>
      <c r="O230" s="69"/>
      <c r="P230" s="69"/>
      <c r="Q230" s="69"/>
      <c r="R230" s="69"/>
      <c r="S230" s="69"/>
      <c r="T230" s="70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21" t="s">
        <v>163</v>
      </c>
      <c r="AU230" s="21" t="s">
        <v>88</v>
      </c>
    </row>
    <row r="231" spans="1:65" s="14" customFormat="1" ht="11.25">
      <c r="B231" s="218"/>
      <c r="C231" s="219"/>
      <c r="D231" s="201" t="s">
        <v>320</v>
      </c>
      <c r="E231" s="219"/>
      <c r="F231" s="221" t="s">
        <v>464</v>
      </c>
      <c r="G231" s="219"/>
      <c r="H231" s="222">
        <v>2.38</v>
      </c>
      <c r="I231" s="223"/>
      <c r="J231" s="219"/>
      <c r="K231" s="219"/>
      <c r="L231" s="224"/>
      <c r="M231" s="225"/>
      <c r="N231" s="226"/>
      <c r="O231" s="226"/>
      <c r="P231" s="226"/>
      <c r="Q231" s="226"/>
      <c r="R231" s="226"/>
      <c r="S231" s="226"/>
      <c r="T231" s="227"/>
      <c r="AT231" s="228" t="s">
        <v>320</v>
      </c>
      <c r="AU231" s="228" t="s">
        <v>88</v>
      </c>
      <c r="AV231" s="14" t="s">
        <v>88</v>
      </c>
      <c r="AW231" s="14" t="s">
        <v>4</v>
      </c>
      <c r="AX231" s="14" t="s">
        <v>86</v>
      </c>
      <c r="AY231" s="228" t="s">
        <v>151</v>
      </c>
    </row>
    <row r="232" spans="1:65" s="2" customFormat="1" ht="33" customHeight="1">
      <c r="A232" s="39"/>
      <c r="B232" s="40"/>
      <c r="C232" s="183" t="s">
        <v>7</v>
      </c>
      <c r="D232" s="183" t="s">
        <v>154</v>
      </c>
      <c r="E232" s="184" t="s">
        <v>465</v>
      </c>
      <c r="F232" s="185" t="s">
        <v>466</v>
      </c>
      <c r="G232" s="186" t="s">
        <v>209</v>
      </c>
      <c r="H232" s="187">
        <v>130.22999999999999</v>
      </c>
      <c r="I232" s="188"/>
      <c r="J232" s="189">
        <f>ROUND(I232*H232,2)</f>
        <v>0</v>
      </c>
      <c r="K232" s="185" t="s">
        <v>158</v>
      </c>
      <c r="L232" s="44"/>
      <c r="M232" s="190" t="s">
        <v>32</v>
      </c>
      <c r="N232" s="191" t="s">
        <v>49</v>
      </c>
      <c r="O232" s="69"/>
      <c r="P232" s="192">
        <f>O232*H232</f>
        <v>0</v>
      </c>
      <c r="Q232" s="192">
        <v>0</v>
      </c>
      <c r="R232" s="192">
        <f>Q232*H232</f>
        <v>0</v>
      </c>
      <c r="S232" s="192">
        <v>0</v>
      </c>
      <c r="T232" s="193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194" t="s">
        <v>159</v>
      </c>
      <c r="AT232" s="194" t="s">
        <v>154</v>
      </c>
      <c r="AU232" s="194" t="s">
        <v>88</v>
      </c>
      <c r="AY232" s="21" t="s">
        <v>151</v>
      </c>
      <c r="BE232" s="195">
        <f>IF(N232="základní",J232,0)</f>
        <v>0</v>
      </c>
      <c r="BF232" s="195">
        <f>IF(N232="snížená",J232,0)</f>
        <v>0</v>
      </c>
      <c r="BG232" s="195">
        <f>IF(N232="zákl. přenesená",J232,0)</f>
        <v>0</v>
      </c>
      <c r="BH232" s="195">
        <f>IF(N232="sníž. přenesená",J232,0)</f>
        <v>0</v>
      </c>
      <c r="BI232" s="195">
        <f>IF(N232="nulová",J232,0)</f>
        <v>0</v>
      </c>
      <c r="BJ232" s="21" t="s">
        <v>86</v>
      </c>
      <c r="BK232" s="195">
        <f>ROUND(I232*H232,2)</f>
        <v>0</v>
      </c>
      <c r="BL232" s="21" t="s">
        <v>159</v>
      </c>
      <c r="BM232" s="194" t="s">
        <v>467</v>
      </c>
    </row>
    <row r="233" spans="1:65" s="2" customFormat="1" ht="11.25">
      <c r="A233" s="39"/>
      <c r="B233" s="40"/>
      <c r="C233" s="41"/>
      <c r="D233" s="196" t="s">
        <v>161</v>
      </c>
      <c r="E233" s="41"/>
      <c r="F233" s="197" t="s">
        <v>468</v>
      </c>
      <c r="G233" s="41"/>
      <c r="H233" s="41"/>
      <c r="I233" s="198"/>
      <c r="J233" s="41"/>
      <c r="K233" s="41"/>
      <c r="L233" s="44"/>
      <c r="M233" s="199"/>
      <c r="N233" s="200"/>
      <c r="O233" s="69"/>
      <c r="P233" s="69"/>
      <c r="Q233" s="69"/>
      <c r="R233" s="69"/>
      <c r="S233" s="69"/>
      <c r="T233" s="70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21" t="s">
        <v>161</v>
      </c>
      <c r="AU233" s="21" t="s">
        <v>88</v>
      </c>
    </row>
    <row r="234" spans="1:65" s="14" customFormat="1" ht="11.25">
      <c r="B234" s="218"/>
      <c r="C234" s="219"/>
      <c r="D234" s="201" t="s">
        <v>320</v>
      </c>
      <c r="E234" s="220" t="s">
        <v>32</v>
      </c>
      <c r="F234" s="221" t="s">
        <v>267</v>
      </c>
      <c r="G234" s="219"/>
      <c r="H234" s="222">
        <v>130.22999999999999</v>
      </c>
      <c r="I234" s="223"/>
      <c r="J234" s="219"/>
      <c r="K234" s="219"/>
      <c r="L234" s="224"/>
      <c r="M234" s="225"/>
      <c r="N234" s="226"/>
      <c r="O234" s="226"/>
      <c r="P234" s="226"/>
      <c r="Q234" s="226"/>
      <c r="R234" s="226"/>
      <c r="S234" s="226"/>
      <c r="T234" s="227"/>
      <c r="AT234" s="228" t="s">
        <v>320</v>
      </c>
      <c r="AU234" s="228" t="s">
        <v>88</v>
      </c>
      <c r="AV234" s="14" t="s">
        <v>88</v>
      </c>
      <c r="AW234" s="14" t="s">
        <v>39</v>
      </c>
      <c r="AX234" s="14" t="s">
        <v>86</v>
      </c>
      <c r="AY234" s="228" t="s">
        <v>151</v>
      </c>
    </row>
    <row r="235" spans="1:65" s="2" customFormat="1" ht="24.2" customHeight="1">
      <c r="A235" s="39"/>
      <c r="B235" s="40"/>
      <c r="C235" s="183" t="s">
        <v>469</v>
      </c>
      <c r="D235" s="183" t="s">
        <v>154</v>
      </c>
      <c r="E235" s="184" t="s">
        <v>470</v>
      </c>
      <c r="F235" s="185" t="s">
        <v>471</v>
      </c>
      <c r="G235" s="186" t="s">
        <v>209</v>
      </c>
      <c r="H235" s="187">
        <v>130.22999999999999</v>
      </c>
      <c r="I235" s="188"/>
      <c r="J235" s="189">
        <f>ROUND(I235*H235,2)</f>
        <v>0</v>
      </c>
      <c r="K235" s="185" t="s">
        <v>158</v>
      </c>
      <c r="L235" s="44"/>
      <c r="M235" s="190" t="s">
        <v>32</v>
      </c>
      <c r="N235" s="191" t="s">
        <v>49</v>
      </c>
      <c r="O235" s="69"/>
      <c r="P235" s="192">
        <f>O235*H235</f>
        <v>0</v>
      </c>
      <c r="Q235" s="192">
        <v>0</v>
      </c>
      <c r="R235" s="192">
        <f>Q235*H235</f>
        <v>0</v>
      </c>
      <c r="S235" s="192">
        <v>0</v>
      </c>
      <c r="T235" s="193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194" t="s">
        <v>159</v>
      </c>
      <c r="AT235" s="194" t="s">
        <v>154</v>
      </c>
      <c r="AU235" s="194" t="s">
        <v>88</v>
      </c>
      <c r="AY235" s="21" t="s">
        <v>151</v>
      </c>
      <c r="BE235" s="195">
        <f>IF(N235="základní",J235,0)</f>
        <v>0</v>
      </c>
      <c r="BF235" s="195">
        <f>IF(N235="snížená",J235,0)</f>
        <v>0</v>
      </c>
      <c r="BG235" s="195">
        <f>IF(N235="zákl. přenesená",J235,0)</f>
        <v>0</v>
      </c>
      <c r="BH235" s="195">
        <f>IF(N235="sníž. přenesená",J235,0)</f>
        <v>0</v>
      </c>
      <c r="BI235" s="195">
        <f>IF(N235="nulová",J235,0)</f>
        <v>0</v>
      </c>
      <c r="BJ235" s="21" t="s">
        <v>86</v>
      </c>
      <c r="BK235" s="195">
        <f>ROUND(I235*H235,2)</f>
        <v>0</v>
      </c>
      <c r="BL235" s="21" t="s">
        <v>159</v>
      </c>
      <c r="BM235" s="194" t="s">
        <v>472</v>
      </c>
    </row>
    <row r="236" spans="1:65" s="2" customFormat="1" ht="11.25">
      <c r="A236" s="39"/>
      <c r="B236" s="40"/>
      <c r="C236" s="41"/>
      <c r="D236" s="196" t="s">
        <v>161</v>
      </c>
      <c r="E236" s="41"/>
      <c r="F236" s="197" t="s">
        <v>473</v>
      </c>
      <c r="G236" s="41"/>
      <c r="H236" s="41"/>
      <c r="I236" s="198"/>
      <c r="J236" s="41"/>
      <c r="K236" s="41"/>
      <c r="L236" s="44"/>
      <c r="M236" s="199"/>
      <c r="N236" s="200"/>
      <c r="O236" s="69"/>
      <c r="P236" s="69"/>
      <c r="Q236" s="69"/>
      <c r="R236" s="69"/>
      <c r="S236" s="69"/>
      <c r="T236" s="70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21" t="s">
        <v>161</v>
      </c>
      <c r="AU236" s="21" t="s">
        <v>88</v>
      </c>
    </row>
    <row r="237" spans="1:65" s="2" customFormat="1" ht="19.5">
      <c r="A237" s="39"/>
      <c r="B237" s="40"/>
      <c r="C237" s="41"/>
      <c r="D237" s="201" t="s">
        <v>163</v>
      </c>
      <c r="E237" s="41"/>
      <c r="F237" s="202" t="s">
        <v>474</v>
      </c>
      <c r="G237" s="41"/>
      <c r="H237" s="41"/>
      <c r="I237" s="198"/>
      <c r="J237" s="41"/>
      <c r="K237" s="41"/>
      <c r="L237" s="44"/>
      <c r="M237" s="199"/>
      <c r="N237" s="200"/>
      <c r="O237" s="69"/>
      <c r="P237" s="69"/>
      <c r="Q237" s="69"/>
      <c r="R237" s="69"/>
      <c r="S237" s="69"/>
      <c r="T237" s="70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21" t="s">
        <v>163</v>
      </c>
      <c r="AU237" s="21" t="s">
        <v>88</v>
      </c>
    </row>
    <row r="238" spans="1:65" s="13" customFormat="1" ht="11.25">
      <c r="B238" s="208"/>
      <c r="C238" s="209"/>
      <c r="D238" s="201" t="s">
        <v>320</v>
      </c>
      <c r="E238" s="210" t="s">
        <v>32</v>
      </c>
      <c r="F238" s="211" t="s">
        <v>475</v>
      </c>
      <c r="G238" s="209"/>
      <c r="H238" s="210" t="s">
        <v>32</v>
      </c>
      <c r="I238" s="212"/>
      <c r="J238" s="209"/>
      <c r="K238" s="209"/>
      <c r="L238" s="213"/>
      <c r="M238" s="214"/>
      <c r="N238" s="215"/>
      <c r="O238" s="215"/>
      <c r="P238" s="215"/>
      <c r="Q238" s="215"/>
      <c r="R238" s="215"/>
      <c r="S238" s="215"/>
      <c r="T238" s="216"/>
      <c r="AT238" s="217" t="s">
        <v>320</v>
      </c>
      <c r="AU238" s="217" t="s">
        <v>88</v>
      </c>
      <c r="AV238" s="13" t="s">
        <v>86</v>
      </c>
      <c r="AW238" s="13" t="s">
        <v>39</v>
      </c>
      <c r="AX238" s="13" t="s">
        <v>78</v>
      </c>
      <c r="AY238" s="217" t="s">
        <v>151</v>
      </c>
    </row>
    <row r="239" spans="1:65" s="14" customFormat="1" ht="11.25">
      <c r="B239" s="218"/>
      <c r="C239" s="219"/>
      <c r="D239" s="201" t="s">
        <v>320</v>
      </c>
      <c r="E239" s="220" t="s">
        <v>32</v>
      </c>
      <c r="F239" s="221" t="s">
        <v>476</v>
      </c>
      <c r="G239" s="219"/>
      <c r="H239" s="222">
        <v>130.22999999999999</v>
      </c>
      <c r="I239" s="223"/>
      <c r="J239" s="219"/>
      <c r="K239" s="219"/>
      <c r="L239" s="224"/>
      <c r="M239" s="225"/>
      <c r="N239" s="226"/>
      <c r="O239" s="226"/>
      <c r="P239" s="226"/>
      <c r="Q239" s="226"/>
      <c r="R239" s="226"/>
      <c r="S239" s="226"/>
      <c r="T239" s="227"/>
      <c r="AT239" s="228" t="s">
        <v>320</v>
      </c>
      <c r="AU239" s="228" t="s">
        <v>88</v>
      </c>
      <c r="AV239" s="14" t="s">
        <v>88</v>
      </c>
      <c r="AW239" s="14" t="s">
        <v>39</v>
      </c>
      <c r="AX239" s="14" t="s">
        <v>78</v>
      </c>
      <c r="AY239" s="228" t="s">
        <v>151</v>
      </c>
    </row>
    <row r="240" spans="1:65" s="15" customFormat="1" ht="11.25">
      <c r="B240" s="229"/>
      <c r="C240" s="230"/>
      <c r="D240" s="201" t="s">
        <v>320</v>
      </c>
      <c r="E240" s="231" t="s">
        <v>267</v>
      </c>
      <c r="F240" s="232" t="s">
        <v>323</v>
      </c>
      <c r="G240" s="230"/>
      <c r="H240" s="233">
        <v>130.22999999999999</v>
      </c>
      <c r="I240" s="234"/>
      <c r="J240" s="230"/>
      <c r="K240" s="230"/>
      <c r="L240" s="235"/>
      <c r="M240" s="236"/>
      <c r="N240" s="237"/>
      <c r="O240" s="237"/>
      <c r="P240" s="237"/>
      <c r="Q240" s="237"/>
      <c r="R240" s="237"/>
      <c r="S240" s="237"/>
      <c r="T240" s="238"/>
      <c r="AT240" s="239" t="s">
        <v>320</v>
      </c>
      <c r="AU240" s="239" t="s">
        <v>88</v>
      </c>
      <c r="AV240" s="15" t="s">
        <v>159</v>
      </c>
      <c r="AW240" s="15" t="s">
        <v>39</v>
      </c>
      <c r="AX240" s="15" t="s">
        <v>86</v>
      </c>
      <c r="AY240" s="239" t="s">
        <v>151</v>
      </c>
    </row>
    <row r="241" spans="1:65" s="2" customFormat="1" ht="16.5" customHeight="1">
      <c r="A241" s="39"/>
      <c r="B241" s="40"/>
      <c r="C241" s="251" t="s">
        <v>477</v>
      </c>
      <c r="D241" s="251" t="s">
        <v>445</v>
      </c>
      <c r="E241" s="252" t="s">
        <v>478</v>
      </c>
      <c r="F241" s="253" t="s">
        <v>479</v>
      </c>
      <c r="G241" s="254" t="s">
        <v>480</v>
      </c>
      <c r="H241" s="255">
        <v>2.605</v>
      </c>
      <c r="I241" s="256"/>
      <c r="J241" s="257">
        <f>ROUND(I241*H241,2)</f>
        <v>0</v>
      </c>
      <c r="K241" s="253" t="s">
        <v>158</v>
      </c>
      <c r="L241" s="258"/>
      <c r="M241" s="259" t="s">
        <v>32</v>
      </c>
      <c r="N241" s="260" t="s">
        <v>49</v>
      </c>
      <c r="O241" s="69"/>
      <c r="P241" s="192">
        <f>O241*H241</f>
        <v>0</v>
      </c>
      <c r="Q241" s="192">
        <v>1E-3</v>
      </c>
      <c r="R241" s="192">
        <f>Q241*H241</f>
        <v>2.6050000000000001E-3</v>
      </c>
      <c r="S241" s="192">
        <v>0</v>
      </c>
      <c r="T241" s="193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194" t="s">
        <v>202</v>
      </c>
      <c r="AT241" s="194" t="s">
        <v>445</v>
      </c>
      <c r="AU241" s="194" t="s">
        <v>88</v>
      </c>
      <c r="AY241" s="21" t="s">
        <v>151</v>
      </c>
      <c r="BE241" s="195">
        <f>IF(N241="základní",J241,0)</f>
        <v>0</v>
      </c>
      <c r="BF241" s="195">
        <f>IF(N241="snížená",J241,0)</f>
        <v>0</v>
      </c>
      <c r="BG241" s="195">
        <f>IF(N241="zákl. přenesená",J241,0)</f>
        <v>0</v>
      </c>
      <c r="BH241" s="195">
        <f>IF(N241="sníž. přenesená",J241,0)</f>
        <v>0</v>
      </c>
      <c r="BI241" s="195">
        <f>IF(N241="nulová",J241,0)</f>
        <v>0</v>
      </c>
      <c r="BJ241" s="21" t="s">
        <v>86</v>
      </c>
      <c r="BK241" s="195">
        <f>ROUND(I241*H241,2)</f>
        <v>0</v>
      </c>
      <c r="BL241" s="21" t="s">
        <v>159</v>
      </c>
      <c r="BM241" s="194" t="s">
        <v>481</v>
      </c>
    </row>
    <row r="242" spans="1:65" s="14" customFormat="1" ht="11.25">
      <c r="B242" s="218"/>
      <c r="C242" s="219"/>
      <c r="D242" s="201" t="s">
        <v>320</v>
      </c>
      <c r="E242" s="219"/>
      <c r="F242" s="221" t="s">
        <v>482</v>
      </c>
      <c r="G242" s="219"/>
      <c r="H242" s="222">
        <v>2.605</v>
      </c>
      <c r="I242" s="223"/>
      <c r="J242" s="219"/>
      <c r="K242" s="219"/>
      <c r="L242" s="224"/>
      <c r="M242" s="225"/>
      <c r="N242" s="226"/>
      <c r="O242" s="226"/>
      <c r="P242" s="226"/>
      <c r="Q242" s="226"/>
      <c r="R242" s="226"/>
      <c r="S242" s="226"/>
      <c r="T242" s="227"/>
      <c r="AT242" s="228" t="s">
        <v>320</v>
      </c>
      <c r="AU242" s="228" t="s">
        <v>88</v>
      </c>
      <c r="AV242" s="14" t="s">
        <v>88</v>
      </c>
      <c r="AW242" s="14" t="s">
        <v>4</v>
      </c>
      <c r="AX242" s="14" t="s">
        <v>86</v>
      </c>
      <c r="AY242" s="228" t="s">
        <v>151</v>
      </c>
    </row>
    <row r="243" spans="1:65" s="2" customFormat="1" ht="21.75" customHeight="1">
      <c r="A243" s="39"/>
      <c r="B243" s="40"/>
      <c r="C243" s="183" t="s">
        <v>483</v>
      </c>
      <c r="D243" s="183" t="s">
        <v>154</v>
      </c>
      <c r="E243" s="184" t="s">
        <v>484</v>
      </c>
      <c r="F243" s="185" t="s">
        <v>485</v>
      </c>
      <c r="G243" s="186" t="s">
        <v>209</v>
      </c>
      <c r="H243" s="187">
        <v>130.22999999999999</v>
      </c>
      <c r="I243" s="188"/>
      <c r="J243" s="189">
        <f>ROUND(I243*H243,2)</f>
        <v>0</v>
      </c>
      <c r="K243" s="185" t="s">
        <v>158</v>
      </c>
      <c r="L243" s="44"/>
      <c r="M243" s="190" t="s">
        <v>32</v>
      </c>
      <c r="N243" s="191" t="s">
        <v>49</v>
      </c>
      <c r="O243" s="69"/>
      <c r="P243" s="192">
        <f>O243*H243</f>
        <v>0</v>
      </c>
      <c r="Q243" s="192">
        <v>0</v>
      </c>
      <c r="R243" s="192">
        <f>Q243*H243</f>
        <v>0</v>
      </c>
      <c r="S243" s="192">
        <v>0</v>
      </c>
      <c r="T243" s="193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194" t="s">
        <v>159</v>
      </c>
      <c r="AT243" s="194" t="s">
        <v>154</v>
      </c>
      <c r="AU243" s="194" t="s">
        <v>88</v>
      </c>
      <c r="AY243" s="21" t="s">
        <v>151</v>
      </c>
      <c r="BE243" s="195">
        <f>IF(N243="základní",J243,0)</f>
        <v>0</v>
      </c>
      <c r="BF243" s="195">
        <f>IF(N243="snížená",J243,0)</f>
        <v>0</v>
      </c>
      <c r="BG243" s="195">
        <f>IF(N243="zákl. přenesená",J243,0)</f>
        <v>0</v>
      </c>
      <c r="BH243" s="195">
        <f>IF(N243="sníž. přenesená",J243,0)</f>
        <v>0</v>
      </c>
      <c r="BI243" s="195">
        <f>IF(N243="nulová",J243,0)</f>
        <v>0</v>
      </c>
      <c r="BJ243" s="21" t="s">
        <v>86</v>
      </c>
      <c r="BK243" s="195">
        <f>ROUND(I243*H243,2)</f>
        <v>0</v>
      </c>
      <c r="BL243" s="21" t="s">
        <v>159</v>
      </c>
      <c r="BM243" s="194" t="s">
        <v>486</v>
      </c>
    </row>
    <row r="244" spans="1:65" s="2" customFormat="1" ht="11.25">
      <c r="A244" s="39"/>
      <c r="B244" s="40"/>
      <c r="C244" s="41"/>
      <c r="D244" s="196" t="s">
        <v>161</v>
      </c>
      <c r="E244" s="41"/>
      <c r="F244" s="197" t="s">
        <v>487</v>
      </c>
      <c r="G244" s="41"/>
      <c r="H244" s="41"/>
      <c r="I244" s="198"/>
      <c r="J244" s="41"/>
      <c r="K244" s="41"/>
      <c r="L244" s="44"/>
      <c r="M244" s="199"/>
      <c r="N244" s="200"/>
      <c r="O244" s="69"/>
      <c r="P244" s="69"/>
      <c r="Q244" s="69"/>
      <c r="R244" s="69"/>
      <c r="S244" s="69"/>
      <c r="T244" s="70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21" t="s">
        <v>161</v>
      </c>
      <c r="AU244" s="21" t="s">
        <v>88</v>
      </c>
    </row>
    <row r="245" spans="1:65" s="14" customFormat="1" ht="11.25">
      <c r="B245" s="218"/>
      <c r="C245" s="219"/>
      <c r="D245" s="201" t="s">
        <v>320</v>
      </c>
      <c r="E245" s="220" t="s">
        <v>32</v>
      </c>
      <c r="F245" s="221" t="s">
        <v>267</v>
      </c>
      <c r="G245" s="219"/>
      <c r="H245" s="222">
        <v>130.22999999999999</v>
      </c>
      <c r="I245" s="223"/>
      <c r="J245" s="219"/>
      <c r="K245" s="219"/>
      <c r="L245" s="224"/>
      <c r="M245" s="225"/>
      <c r="N245" s="226"/>
      <c r="O245" s="226"/>
      <c r="P245" s="226"/>
      <c r="Q245" s="226"/>
      <c r="R245" s="226"/>
      <c r="S245" s="226"/>
      <c r="T245" s="227"/>
      <c r="AT245" s="228" t="s">
        <v>320</v>
      </c>
      <c r="AU245" s="228" t="s">
        <v>88</v>
      </c>
      <c r="AV245" s="14" t="s">
        <v>88</v>
      </c>
      <c r="AW245" s="14" t="s">
        <v>39</v>
      </c>
      <c r="AX245" s="14" t="s">
        <v>86</v>
      </c>
      <c r="AY245" s="228" t="s">
        <v>151</v>
      </c>
    </row>
    <row r="246" spans="1:65" s="2" customFormat="1" ht="21.75" customHeight="1">
      <c r="A246" s="39"/>
      <c r="B246" s="40"/>
      <c r="C246" s="183" t="s">
        <v>488</v>
      </c>
      <c r="D246" s="183" t="s">
        <v>154</v>
      </c>
      <c r="E246" s="184" t="s">
        <v>489</v>
      </c>
      <c r="F246" s="185" t="s">
        <v>490</v>
      </c>
      <c r="G246" s="186" t="s">
        <v>209</v>
      </c>
      <c r="H246" s="187">
        <v>92.093999999999994</v>
      </c>
      <c r="I246" s="188"/>
      <c r="J246" s="189">
        <f>ROUND(I246*H246,2)</f>
        <v>0</v>
      </c>
      <c r="K246" s="185" t="s">
        <v>158</v>
      </c>
      <c r="L246" s="44"/>
      <c r="M246" s="190" t="s">
        <v>32</v>
      </c>
      <c r="N246" s="191" t="s">
        <v>49</v>
      </c>
      <c r="O246" s="69"/>
      <c r="P246" s="192">
        <f>O246*H246</f>
        <v>0</v>
      </c>
      <c r="Q246" s="192">
        <v>0</v>
      </c>
      <c r="R246" s="192">
        <f>Q246*H246</f>
        <v>0</v>
      </c>
      <c r="S246" s="192">
        <v>0</v>
      </c>
      <c r="T246" s="193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194" t="s">
        <v>159</v>
      </c>
      <c r="AT246" s="194" t="s">
        <v>154</v>
      </c>
      <c r="AU246" s="194" t="s">
        <v>88</v>
      </c>
      <c r="AY246" s="21" t="s">
        <v>151</v>
      </c>
      <c r="BE246" s="195">
        <f>IF(N246="základní",J246,0)</f>
        <v>0</v>
      </c>
      <c r="BF246" s="195">
        <f>IF(N246="snížená",J246,0)</f>
        <v>0</v>
      </c>
      <c r="BG246" s="195">
        <f>IF(N246="zákl. přenesená",J246,0)</f>
        <v>0</v>
      </c>
      <c r="BH246" s="195">
        <f>IF(N246="sníž. přenesená",J246,0)</f>
        <v>0</v>
      </c>
      <c r="BI246" s="195">
        <f>IF(N246="nulová",J246,0)</f>
        <v>0</v>
      </c>
      <c r="BJ246" s="21" t="s">
        <v>86</v>
      </c>
      <c r="BK246" s="195">
        <f>ROUND(I246*H246,2)</f>
        <v>0</v>
      </c>
      <c r="BL246" s="21" t="s">
        <v>159</v>
      </c>
      <c r="BM246" s="194" t="s">
        <v>491</v>
      </c>
    </row>
    <row r="247" spans="1:65" s="2" customFormat="1" ht="11.25">
      <c r="A247" s="39"/>
      <c r="B247" s="40"/>
      <c r="C247" s="41"/>
      <c r="D247" s="196" t="s">
        <v>161</v>
      </c>
      <c r="E247" s="41"/>
      <c r="F247" s="197" t="s">
        <v>492</v>
      </c>
      <c r="G247" s="41"/>
      <c r="H247" s="41"/>
      <c r="I247" s="198"/>
      <c r="J247" s="41"/>
      <c r="K247" s="41"/>
      <c r="L247" s="44"/>
      <c r="M247" s="199"/>
      <c r="N247" s="200"/>
      <c r="O247" s="69"/>
      <c r="P247" s="69"/>
      <c r="Q247" s="69"/>
      <c r="R247" s="69"/>
      <c r="S247" s="69"/>
      <c r="T247" s="70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21" t="s">
        <v>161</v>
      </c>
      <c r="AU247" s="21" t="s">
        <v>88</v>
      </c>
    </row>
    <row r="248" spans="1:65" s="13" customFormat="1" ht="11.25">
      <c r="B248" s="208"/>
      <c r="C248" s="209"/>
      <c r="D248" s="201" t="s">
        <v>320</v>
      </c>
      <c r="E248" s="210" t="s">
        <v>32</v>
      </c>
      <c r="F248" s="211" t="s">
        <v>493</v>
      </c>
      <c r="G248" s="209"/>
      <c r="H248" s="210" t="s">
        <v>32</v>
      </c>
      <c r="I248" s="212"/>
      <c r="J248" s="209"/>
      <c r="K248" s="209"/>
      <c r="L248" s="213"/>
      <c r="M248" s="214"/>
      <c r="N248" s="215"/>
      <c r="O248" s="215"/>
      <c r="P248" s="215"/>
      <c r="Q248" s="215"/>
      <c r="R248" s="215"/>
      <c r="S248" s="215"/>
      <c r="T248" s="216"/>
      <c r="AT248" s="217" t="s">
        <v>320</v>
      </c>
      <c r="AU248" s="217" t="s">
        <v>88</v>
      </c>
      <c r="AV248" s="13" t="s">
        <v>86</v>
      </c>
      <c r="AW248" s="13" t="s">
        <v>39</v>
      </c>
      <c r="AX248" s="13" t="s">
        <v>78</v>
      </c>
      <c r="AY248" s="217" t="s">
        <v>151</v>
      </c>
    </row>
    <row r="249" spans="1:65" s="14" customFormat="1" ht="11.25">
      <c r="B249" s="218"/>
      <c r="C249" s="219"/>
      <c r="D249" s="201" t="s">
        <v>320</v>
      </c>
      <c r="E249" s="220" t="s">
        <v>32</v>
      </c>
      <c r="F249" s="221" t="s">
        <v>494</v>
      </c>
      <c r="G249" s="219"/>
      <c r="H249" s="222">
        <v>11.94</v>
      </c>
      <c r="I249" s="223"/>
      <c r="J249" s="219"/>
      <c r="K249" s="219"/>
      <c r="L249" s="224"/>
      <c r="M249" s="225"/>
      <c r="N249" s="226"/>
      <c r="O249" s="226"/>
      <c r="P249" s="226"/>
      <c r="Q249" s="226"/>
      <c r="R249" s="226"/>
      <c r="S249" s="226"/>
      <c r="T249" s="227"/>
      <c r="AT249" s="228" t="s">
        <v>320</v>
      </c>
      <c r="AU249" s="228" t="s">
        <v>88</v>
      </c>
      <c r="AV249" s="14" t="s">
        <v>88</v>
      </c>
      <c r="AW249" s="14" t="s">
        <v>39</v>
      </c>
      <c r="AX249" s="14" t="s">
        <v>78</v>
      </c>
      <c r="AY249" s="228" t="s">
        <v>151</v>
      </c>
    </row>
    <row r="250" spans="1:65" s="13" customFormat="1" ht="11.25">
      <c r="B250" s="208"/>
      <c r="C250" s="209"/>
      <c r="D250" s="201" t="s">
        <v>320</v>
      </c>
      <c r="E250" s="210" t="s">
        <v>32</v>
      </c>
      <c r="F250" s="211" t="s">
        <v>495</v>
      </c>
      <c r="G250" s="209"/>
      <c r="H250" s="210" t="s">
        <v>32</v>
      </c>
      <c r="I250" s="212"/>
      <c r="J250" s="209"/>
      <c r="K250" s="209"/>
      <c r="L250" s="213"/>
      <c r="M250" s="214"/>
      <c r="N250" s="215"/>
      <c r="O250" s="215"/>
      <c r="P250" s="215"/>
      <c r="Q250" s="215"/>
      <c r="R250" s="215"/>
      <c r="S250" s="215"/>
      <c r="T250" s="216"/>
      <c r="AT250" s="217" t="s">
        <v>320</v>
      </c>
      <c r="AU250" s="217" t="s">
        <v>88</v>
      </c>
      <c r="AV250" s="13" t="s">
        <v>86</v>
      </c>
      <c r="AW250" s="13" t="s">
        <v>39</v>
      </c>
      <c r="AX250" s="13" t="s">
        <v>78</v>
      </c>
      <c r="AY250" s="217" t="s">
        <v>151</v>
      </c>
    </row>
    <row r="251" spans="1:65" s="14" customFormat="1" ht="11.25">
      <c r="B251" s="218"/>
      <c r="C251" s="219"/>
      <c r="D251" s="201" t="s">
        <v>320</v>
      </c>
      <c r="E251" s="220" t="s">
        <v>32</v>
      </c>
      <c r="F251" s="221" t="s">
        <v>496</v>
      </c>
      <c r="G251" s="219"/>
      <c r="H251" s="222">
        <v>3.16</v>
      </c>
      <c r="I251" s="223"/>
      <c r="J251" s="219"/>
      <c r="K251" s="219"/>
      <c r="L251" s="224"/>
      <c r="M251" s="225"/>
      <c r="N251" s="226"/>
      <c r="O251" s="226"/>
      <c r="P251" s="226"/>
      <c r="Q251" s="226"/>
      <c r="R251" s="226"/>
      <c r="S251" s="226"/>
      <c r="T251" s="227"/>
      <c r="AT251" s="228" t="s">
        <v>320</v>
      </c>
      <c r="AU251" s="228" t="s">
        <v>88</v>
      </c>
      <c r="AV251" s="14" t="s">
        <v>88</v>
      </c>
      <c r="AW251" s="14" t="s">
        <v>39</v>
      </c>
      <c r="AX251" s="14" t="s">
        <v>78</v>
      </c>
      <c r="AY251" s="228" t="s">
        <v>151</v>
      </c>
    </row>
    <row r="252" spans="1:65" s="13" customFormat="1" ht="11.25">
      <c r="B252" s="208"/>
      <c r="C252" s="209"/>
      <c r="D252" s="201" t="s">
        <v>320</v>
      </c>
      <c r="E252" s="210" t="s">
        <v>32</v>
      </c>
      <c r="F252" s="211" t="s">
        <v>497</v>
      </c>
      <c r="G252" s="209"/>
      <c r="H252" s="210" t="s">
        <v>32</v>
      </c>
      <c r="I252" s="212"/>
      <c r="J252" s="209"/>
      <c r="K252" s="209"/>
      <c r="L252" s="213"/>
      <c r="M252" s="214"/>
      <c r="N252" s="215"/>
      <c r="O252" s="215"/>
      <c r="P252" s="215"/>
      <c r="Q252" s="215"/>
      <c r="R252" s="215"/>
      <c r="S252" s="215"/>
      <c r="T252" s="216"/>
      <c r="AT252" s="217" t="s">
        <v>320</v>
      </c>
      <c r="AU252" s="217" t="s">
        <v>88</v>
      </c>
      <c r="AV252" s="13" t="s">
        <v>86</v>
      </c>
      <c r="AW252" s="13" t="s">
        <v>39</v>
      </c>
      <c r="AX252" s="13" t="s">
        <v>78</v>
      </c>
      <c r="AY252" s="217" t="s">
        <v>151</v>
      </c>
    </row>
    <row r="253" spans="1:65" s="14" customFormat="1" ht="11.25">
      <c r="B253" s="218"/>
      <c r="C253" s="219"/>
      <c r="D253" s="201" t="s">
        <v>320</v>
      </c>
      <c r="E253" s="220" t="s">
        <v>207</v>
      </c>
      <c r="F253" s="221" t="s">
        <v>210</v>
      </c>
      <c r="G253" s="219"/>
      <c r="H253" s="222">
        <v>19.100000000000001</v>
      </c>
      <c r="I253" s="223"/>
      <c r="J253" s="219"/>
      <c r="K253" s="219"/>
      <c r="L253" s="224"/>
      <c r="M253" s="225"/>
      <c r="N253" s="226"/>
      <c r="O253" s="226"/>
      <c r="P253" s="226"/>
      <c r="Q253" s="226"/>
      <c r="R253" s="226"/>
      <c r="S253" s="226"/>
      <c r="T253" s="227"/>
      <c r="AT253" s="228" t="s">
        <v>320</v>
      </c>
      <c r="AU253" s="228" t="s">
        <v>88</v>
      </c>
      <c r="AV253" s="14" t="s">
        <v>88</v>
      </c>
      <c r="AW253" s="14" t="s">
        <v>39</v>
      </c>
      <c r="AX253" s="14" t="s">
        <v>78</v>
      </c>
      <c r="AY253" s="228" t="s">
        <v>151</v>
      </c>
    </row>
    <row r="254" spans="1:65" s="13" customFormat="1" ht="11.25">
      <c r="B254" s="208"/>
      <c r="C254" s="209"/>
      <c r="D254" s="201" t="s">
        <v>320</v>
      </c>
      <c r="E254" s="210" t="s">
        <v>32</v>
      </c>
      <c r="F254" s="211" t="s">
        <v>498</v>
      </c>
      <c r="G254" s="209"/>
      <c r="H254" s="210" t="s">
        <v>32</v>
      </c>
      <c r="I254" s="212"/>
      <c r="J254" s="209"/>
      <c r="K254" s="209"/>
      <c r="L254" s="213"/>
      <c r="M254" s="214"/>
      <c r="N254" s="215"/>
      <c r="O254" s="215"/>
      <c r="P254" s="215"/>
      <c r="Q254" s="215"/>
      <c r="R254" s="215"/>
      <c r="S254" s="215"/>
      <c r="T254" s="216"/>
      <c r="AT254" s="217" t="s">
        <v>320</v>
      </c>
      <c r="AU254" s="217" t="s">
        <v>88</v>
      </c>
      <c r="AV254" s="13" t="s">
        <v>86</v>
      </c>
      <c r="AW254" s="13" t="s">
        <v>39</v>
      </c>
      <c r="AX254" s="13" t="s">
        <v>78</v>
      </c>
      <c r="AY254" s="217" t="s">
        <v>151</v>
      </c>
    </row>
    <row r="255" spans="1:65" s="14" customFormat="1" ht="11.25">
      <c r="B255" s="218"/>
      <c r="C255" s="219"/>
      <c r="D255" s="201" t="s">
        <v>320</v>
      </c>
      <c r="E255" s="220" t="s">
        <v>230</v>
      </c>
      <c r="F255" s="221" t="s">
        <v>499</v>
      </c>
      <c r="G255" s="219"/>
      <c r="H255" s="222">
        <v>52.01</v>
      </c>
      <c r="I255" s="223"/>
      <c r="J255" s="219"/>
      <c r="K255" s="219"/>
      <c r="L255" s="224"/>
      <c r="M255" s="225"/>
      <c r="N255" s="226"/>
      <c r="O255" s="226"/>
      <c r="P255" s="226"/>
      <c r="Q255" s="226"/>
      <c r="R255" s="226"/>
      <c r="S255" s="226"/>
      <c r="T255" s="227"/>
      <c r="AT255" s="228" t="s">
        <v>320</v>
      </c>
      <c r="AU255" s="228" t="s">
        <v>88</v>
      </c>
      <c r="AV255" s="14" t="s">
        <v>88</v>
      </c>
      <c r="AW255" s="14" t="s">
        <v>39</v>
      </c>
      <c r="AX255" s="14" t="s">
        <v>78</v>
      </c>
      <c r="AY255" s="228" t="s">
        <v>151</v>
      </c>
    </row>
    <row r="256" spans="1:65" s="13" customFormat="1" ht="11.25">
      <c r="B256" s="208"/>
      <c r="C256" s="209"/>
      <c r="D256" s="201" t="s">
        <v>320</v>
      </c>
      <c r="E256" s="210" t="s">
        <v>32</v>
      </c>
      <c r="F256" s="211" t="s">
        <v>500</v>
      </c>
      <c r="G256" s="209"/>
      <c r="H256" s="210" t="s">
        <v>32</v>
      </c>
      <c r="I256" s="212"/>
      <c r="J256" s="209"/>
      <c r="K256" s="209"/>
      <c r="L256" s="213"/>
      <c r="M256" s="214"/>
      <c r="N256" s="215"/>
      <c r="O256" s="215"/>
      <c r="P256" s="215"/>
      <c r="Q256" s="215"/>
      <c r="R256" s="215"/>
      <c r="S256" s="215"/>
      <c r="T256" s="216"/>
      <c r="AT256" s="217" t="s">
        <v>320</v>
      </c>
      <c r="AU256" s="217" t="s">
        <v>88</v>
      </c>
      <c r="AV256" s="13" t="s">
        <v>86</v>
      </c>
      <c r="AW256" s="13" t="s">
        <v>39</v>
      </c>
      <c r="AX256" s="13" t="s">
        <v>78</v>
      </c>
      <c r="AY256" s="217" t="s">
        <v>151</v>
      </c>
    </row>
    <row r="257" spans="1:65" s="14" customFormat="1" ht="11.25">
      <c r="B257" s="218"/>
      <c r="C257" s="219"/>
      <c r="D257" s="201" t="s">
        <v>320</v>
      </c>
      <c r="E257" s="220" t="s">
        <v>276</v>
      </c>
      <c r="F257" s="221" t="s">
        <v>501</v>
      </c>
      <c r="G257" s="219"/>
      <c r="H257" s="222">
        <v>5.8840000000000003</v>
      </c>
      <c r="I257" s="223"/>
      <c r="J257" s="219"/>
      <c r="K257" s="219"/>
      <c r="L257" s="224"/>
      <c r="M257" s="225"/>
      <c r="N257" s="226"/>
      <c r="O257" s="226"/>
      <c r="P257" s="226"/>
      <c r="Q257" s="226"/>
      <c r="R257" s="226"/>
      <c r="S257" s="226"/>
      <c r="T257" s="227"/>
      <c r="AT257" s="228" t="s">
        <v>320</v>
      </c>
      <c r="AU257" s="228" t="s">
        <v>88</v>
      </c>
      <c r="AV257" s="14" t="s">
        <v>88</v>
      </c>
      <c r="AW257" s="14" t="s">
        <v>39</v>
      </c>
      <c r="AX257" s="14" t="s">
        <v>78</v>
      </c>
      <c r="AY257" s="228" t="s">
        <v>151</v>
      </c>
    </row>
    <row r="258" spans="1:65" s="15" customFormat="1" ht="11.25">
      <c r="B258" s="229"/>
      <c r="C258" s="230"/>
      <c r="D258" s="201" t="s">
        <v>320</v>
      </c>
      <c r="E258" s="231" t="s">
        <v>32</v>
      </c>
      <c r="F258" s="232" t="s">
        <v>323</v>
      </c>
      <c r="G258" s="230"/>
      <c r="H258" s="233">
        <v>92.093999999999994</v>
      </c>
      <c r="I258" s="234"/>
      <c r="J258" s="230"/>
      <c r="K258" s="230"/>
      <c r="L258" s="235"/>
      <c r="M258" s="236"/>
      <c r="N258" s="237"/>
      <c r="O258" s="237"/>
      <c r="P258" s="237"/>
      <c r="Q258" s="237"/>
      <c r="R258" s="237"/>
      <c r="S258" s="237"/>
      <c r="T258" s="238"/>
      <c r="AT258" s="239" t="s">
        <v>320</v>
      </c>
      <c r="AU258" s="239" t="s">
        <v>88</v>
      </c>
      <c r="AV258" s="15" t="s">
        <v>159</v>
      </c>
      <c r="AW258" s="15" t="s">
        <v>39</v>
      </c>
      <c r="AX258" s="15" t="s">
        <v>86</v>
      </c>
      <c r="AY258" s="239" t="s">
        <v>151</v>
      </c>
    </row>
    <row r="259" spans="1:65" s="2" customFormat="1" ht="21.75" customHeight="1">
      <c r="A259" s="39"/>
      <c r="B259" s="40"/>
      <c r="C259" s="183" t="s">
        <v>502</v>
      </c>
      <c r="D259" s="183" t="s">
        <v>154</v>
      </c>
      <c r="E259" s="184" t="s">
        <v>503</v>
      </c>
      <c r="F259" s="185" t="s">
        <v>504</v>
      </c>
      <c r="G259" s="186" t="s">
        <v>209</v>
      </c>
      <c r="H259" s="187">
        <v>260.45999999999998</v>
      </c>
      <c r="I259" s="188"/>
      <c r="J259" s="189">
        <f>ROUND(I259*H259,2)</f>
        <v>0</v>
      </c>
      <c r="K259" s="185" t="s">
        <v>158</v>
      </c>
      <c r="L259" s="44"/>
      <c r="M259" s="190" t="s">
        <v>32</v>
      </c>
      <c r="N259" s="191" t="s">
        <v>49</v>
      </c>
      <c r="O259" s="69"/>
      <c r="P259" s="192">
        <f>O259*H259</f>
        <v>0</v>
      </c>
      <c r="Q259" s="192">
        <v>0</v>
      </c>
      <c r="R259" s="192">
        <f>Q259*H259</f>
        <v>0</v>
      </c>
      <c r="S259" s="192">
        <v>0</v>
      </c>
      <c r="T259" s="193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194" t="s">
        <v>159</v>
      </c>
      <c r="AT259" s="194" t="s">
        <v>154</v>
      </c>
      <c r="AU259" s="194" t="s">
        <v>88</v>
      </c>
      <c r="AY259" s="21" t="s">
        <v>151</v>
      </c>
      <c r="BE259" s="195">
        <f>IF(N259="základní",J259,0)</f>
        <v>0</v>
      </c>
      <c r="BF259" s="195">
        <f>IF(N259="snížená",J259,0)</f>
        <v>0</v>
      </c>
      <c r="BG259" s="195">
        <f>IF(N259="zákl. přenesená",J259,0)</f>
        <v>0</v>
      </c>
      <c r="BH259" s="195">
        <f>IF(N259="sníž. přenesená",J259,0)</f>
        <v>0</v>
      </c>
      <c r="BI259" s="195">
        <f>IF(N259="nulová",J259,0)</f>
        <v>0</v>
      </c>
      <c r="BJ259" s="21" t="s">
        <v>86</v>
      </c>
      <c r="BK259" s="195">
        <f>ROUND(I259*H259,2)</f>
        <v>0</v>
      </c>
      <c r="BL259" s="21" t="s">
        <v>159</v>
      </c>
      <c r="BM259" s="194" t="s">
        <v>505</v>
      </c>
    </row>
    <row r="260" spans="1:65" s="2" customFormat="1" ht="11.25">
      <c r="A260" s="39"/>
      <c r="B260" s="40"/>
      <c r="C260" s="41"/>
      <c r="D260" s="196" t="s">
        <v>161</v>
      </c>
      <c r="E260" s="41"/>
      <c r="F260" s="197" t="s">
        <v>506</v>
      </c>
      <c r="G260" s="41"/>
      <c r="H260" s="41"/>
      <c r="I260" s="198"/>
      <c r="J260" s="41"/>
      <c r="K260" s="41"/>
      <c r="L260" s="44"/>
      <c r="M260" s="199"/>
      <c r="N260" s="200"/>
      <c r="O260" s="69"/>
      <c r="P260" s="69"/>
      <c r="Q260" s="69"/>
      <c r="R260" s="69"/>
      <c r="S260" s="69"/>
      <c r="T260" s="70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21" t="s">
        <v>161</v>
      </c>
      <c r="AU260" s="21" t="s">
        <v>88</v>
      </c>
    </row>
    <row r="261" spans="1:65" s="2" customFormat="1" ht="19.5">
      <c r="A261" s="39"/>
      <c r="B261" s="40"/>
      <c r="C261" s="41"/>
      <c r="D261" s="201" t="s">
        <v>163</v>
      </c>
      <c r="E261" s="41"/>
      <c r="F261" s="202" t="s">
        <v>507</v>
      </c>
      <c r="G261" s="41"/>
      <c r="H261" s="41"/>
      <c r="I261" s="198"/>
      <c r="J261" s="41"/>
      <c r="K261" s="41"/>
      <c r="L261" s="44"/>
      <c r="M261" s="199"/>
      <c r="N261" s="200"/>
      <c r="O261" s="69"/>
      <c r="P261" s="69"/>
      <c r="Q261" s="69"/>
      <c r="R261" s="69"/>
      <c r="S261" s="69"/>
      <c r="T261" s="70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21" t="s">
        <v>163</v>
      </c>
      <c r="AU261" s="21" t="s">
        <v>88</v>
      </c>
    </row>
    <row r="262" spans="1:65" s="13" customFormat="1" ht="11.25">
      <c r="B262" s="208"/>
      <c r="C262" s="209"/>
      <c r="D262" s="201" t="s">
        <v>320</v>
      </c>
      <c r="E262" s="210" t="s">
        <v>32</v>
      </c>
      <c r="F262" s="211" t="s">
        <v>508</v>
      </c>
      <c r="G262" s="209"/>
      <c r="H262" s="210" t="s">
        <v>32</v>
      </c>
      <c r="I262" s="212"/>
      <c r="J262" s="209"/>
      <c r="K262" s="209"/>
      <c r="L262" s="213"/>
      <c r="M262" s="214"/>
      <c r="N262" s="215"/>
      <c r="O262" s="215"/>
      <c r="P262" s="215"/>
      <c r="Q262" s="215"/>
      <c r="R262" s="215"/>
      <c r="S262" s="215"/>
      <c r="T262" s="216"/>
      <c r="AT262" s="217" t="s">
        <v>320</v>
      </c>
      <c r="AU262" s="217" t="s">
        <v>88</v>
      </c>
      <c r="AV262" s="13" t="s">
        <v>86</v>
      </c>
      <c r="AW262" s="13" t="s">
        <v>39</v>
      </c>
      <c r="AX262" s="13" t="s">
        <v>78</v>
      </c>
      <c r="AY262" s="217" t="s">
        <v>151</v>
      </c>
    </row>
    <row r="263" spans="1:65" s="14" customFormat="1" ht="11.25">
      <c r="B263" s="218"/>
      <c r="C263" s="219"/>
      <c r="D263" s="201" t="s">
        <v>320</v>
      </c>
      <c r="E263" s="220" t="s">
        <v>32</v>
      </c>
      <c r="F263" s="221" t="s">
        <v>509</v>
      </c>
      <c r="G263" s="219"/>
      <c r="H263" s="222">
        <v>260.45999999999998</v>
      </c>
      <c r="I263" s="223"/>
      <c r="J263" s="219"/>
      <c r="K263" s="219"/>
      <c r="L263" s="224"/>
      <c r="M263" s="225"/>
      <c r="N263" s="226"/>
      <c r="O263" s="226"/>
      <c r="P263" s="226"/>
      <c r="Q263" s="226"/>
      <c r="R263" s="226"/>
      <c r="S263" s="226"/>
      <c r="T263" s="227"/>
      <c r="AT263" s="228" t="s">
        <v>320</v>
      </c>
      <c r="AU263" s="228" t="s">
        <v>88</v>
      </c>
      <c r="AV263" s="14" t="s">
        <v>88</v>
      </c>
      <c r="AW263" s="14" t="s">
        <v>39</v>
      </c>
      <c r="AX263" s="14" t="s">
        <v>78</v>
      </c>
      <c r="AY263" s="228" t="s">
        <v>151</v>
      </c>
    </row>
    <row r="264" spans="1:65" s="15" customFormat="1" ht="11.25">
      <c r="B264" s="229"/>
      <c r="C264" s="230"/>
      <c r="D264" s="201" t="s">
        <v>320</v>
      </c>
      <c r="E264" s="231" t="s">
        <v>32</v>
      </c>
      <c r="F264" s="232" t="s">
        <v>323</v>
      </c>
      <c r="G264" s="230"/>
      <c r="H264" s="233">
        <v>260.45999999999998</v>
      </c>
      <c r="I264" s="234"/>
      <c r="J264" s="230"/>
      <c r="K264" s="230"/>
      <c r="L264" s="235"/>
      <c r="M264" s="236"/>
      <c r="N264" s="237"/>
      <c r="O264" s="237"/>
      <c r="P264" s="237"/>
      <c r="Q264" s="237"/>
      <c r="R264" s="237"/>
      <c r="S264" s="237"/>
      <c r="T264" s="238"/>
      <c r="AT264" s="239" t="s">
        <v>320</v>
      </c>
      <c r="AU264" s="239" t="s">
        <v>88</v>
      </c>
      <c r="AV264" s="15" t="s">
        <v>159</v>
      </c>
      <c r="AW264" s="15" t="s">
        <v>39</v>
      </c>
      <c r="AX264" s="15" t="s">
        <v>86</v>
      </c>
      <c r="AY264" s="239" t="s">
        <v>151</v>
      </c>
    </row>
    <row r="265" spans="1:65" s="2" customFormat="1" ht="16.5" customHeight="1">
      <c r="A265" s="39"/>
      <c r="B265" s="40"/>
      <c r="C265" s="251" t="s">
        <v>510</v>
      </c>
      <c r="D265" s="251" t="s">
        <v>445</v>
      </c>
      <c r="E265" s="252" t="s">
        <v>511</v>
      </c>
      <c r="F265" s="253" t="s">
        <v>512</v>
      </c>
      <c r="G265" s="254" t="s">
        <v>253</v>
      </c>
      <c r="H265" s="255">
        <v>13.282999999999999</v>
      </c>
      <c r="I265" s="256"/>
      <c r="J265" s="257">
        <f>ROUND(I265*H265,2)</f>
        <v>0</v>
      </c>
      <c r="K265" s="253" t="s">
        <v>158</v>
      </c>
      <c r="L265" s="258"/>
      <c r="M265" s="259" t="s">
        <v>32</v>
      </c>
      <c r="N265" s="260" t="s">
        <v>49</v>
      </c>
      <c r="O265" s="69"/>
      <c r="P265" s="192">
        <f>O265*H265</f>
        <v>0</v>
      </c>
      <c r="Q265" s="192">
        <v>0.21</v>
      </c>
      <c r="R265" s="192">
        <f>Q265*H265</f>
        <v>2.7894299999999999</v>
      </c>
      <c r="S265" s="192">
        <v>0</v>
      </c>
      <c r="T265" s="193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194" t="s">
        <v>202</v>
      </c>
      <c r="AT265" s="194" t="s">
        <v>445</v>
      </c>
      <c r="AU265" s="194" t="s">
        <v>88</v>
      </c>
      <c r="AY265" s="21" t="s">
        <v>151</v>
      </c>
      <c r="BE265" s="195">
        <f>IF(N265="základní",J265,0)</f>
        <v>0</v>
      </c>
      <c r="BF265" s="195">
        <f>IF(N265="snížená",J265,0)</f>
        <v>0</v>
      </c>
      <c r="BG265" s="195">
        <f>IF(N265="zákl. přenesená",J265,0)</f>
        <v>0</v>
      </c>
      <c r="BH265" s="195">
        <f>IF(N265="sníž. přenesená",J265,0)</f>
        <v>0</v>
      </c>
      <c r="BI265" s="195">
        <f>IF(N265="nulová",J265,0)</f>
        <v>0</v>
      </c>
      <c r="BJ265" s="21" t="s">
        <v>86</v>
      </c>
      <c r="BK265" s="195">
        <f>ROUND(I265*H265,2)</f>
        <v>0</v>
      </c>
      <c r="BL265" s="21" t="s">
        <v>159</v>
      </c>
      <c r="BM265" s="194" t="s">
        <v>513</v>
      </c>
    </row>
    <row r="266" spans="1:65" s="14" customFormat="1" ht="11.25">
      <c r="B266" s="218"/>
      <c r="C266" s="219"/>
      <c r="D266" s="201" t="s">
        <v>320</v>
      </c>
      <c r="E266" s="219"/>
      <c r="F266" s="221" t="s">
        <v>514</v>
      </c>
      <c r="G266" s="219"/>
      <c r="H266" s="222">
        <v>13.282999999999999</v>
      </c>
      <c r="I266" s="223"/>
      <c r="J266" s="219"/>
      <c r="K266" s="219"/>
      <c r="L266" s="224"/>
      <c r="M266" s="225"/>
      <c r="N266" s="226"/>
      <c r="O266" s="226"/>
      <c r="P266" s="226"/>
      <c r="Q266" s="226"/>
      <c r="R266" s="226"/>
      <c r="S266" s="226"/>
      <c r="T266" s="227"/>
      <c r="AT266" s="228" t="s">
        <v>320</v>
      </c>
      <c r="AU266" s="228" t="s">
        <v>88</v>
      </c>
      <c r="AV266" s="14" t="s">
        <v>88</v>
      </c>
      <c r="AW266" s="14" t="s">
        <v>4</v>
      </c>
      <c r="AX266" s="14" t="s">
        <v>86</v>
      </c>
      <c r="AY266" s="228" t="s">
        <v>151</v>
      </c>
    </row>
    <row r="267" spans="1:65" s="2" customFormat="1" ht="24.2" customHeight="1">
      <c r="A267" s="39"/>
      <c r="B267" s="40"/>
      <c r="C267" s="183" t="s">
        <v>515</v>
      </c>
      <c r="D267" s="183" t="s">
        <v>154</v>
      </c>
      <c r="E267" s="184" t="s">
        <v>516</v>
      </c>
      <c r="F267" s="185" t="s">
        <v>517</v>
      </c>
      <c r="G267" s="186" t="s">
        <v>209</v>
      </c>
      <c r="H267" s="187">
        <v>130.22999999999999</v>
      </c>
      <c r="I267" s="188"/>
      <c r="J267" s="189">
        <f>ROUND(I267*H267,2)</f>
        <v>0</v>
      </c>
      <c r="K267" s="185" t="s">
        <v>158</v>
      </c>
      <c r="L267" s="44"/>
      <c r="M267" s="190" t="s">
        <v>32</v>
      </c>
      <c r="N267" s="191" t="s">
        <v>49</v>
      </c>
      <c r="O267" s="69"/>
      <c r="P267" s="192">
        <f>O267*H267</f>
        <v>0</v>
      </c>
      <c r="Q267" s="192">
        <v>0</v>
      </c>
      <c r="R267" s="192">
        <f>Q267*H267</f>
        <v>0</v>
      </c>
      <c r="S267" s="192">
        <v>0</v>
      </c>
      <c r="T267" s="193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194" t="s">
        <v>159</v>
      </c>
      <c r="AT267" s="194" t="s">
        <v>154</v>
      </c>
      <c r="AU267" s="194" t="s">
        <v>88</v>
      </c>
      <c r="AY267" s="21" t="s">
        <v>151</v>
      </c>
      <c r="BE267" s="195">
        <f>IF(N267="základní",J267,0)</f>
        <v>0</v>
      </c>
      <c r="BF267" s="195">
        <f>IF(N267="snížená",J267,0)</f>
        <v>0</v>
      </c>
      <c r="BG267" s="195">
        <f>IF(N267="zákl. přenesená",J267,0)</f>
        <v>0</v>
      </c>
      <c r="BH267" s="195">
        <f>IF(N267="sníž. přenesená",J267,0)</f>
        <v>0</v>
      </c>
      <c r="BI267" s="195">
        <f>IF(N267="nulová",J267,0)</f>
        <v>0</v>
      </c>
      <c r="BJ267" s="21" t="s">
        <v>86</v>
      </c>
      <c r="BK267" s="195">
        <f>ROUND(I267*H267,2)</f>
        <v>0</v>
      </c>
      <c r="BL267" s="21" t="s">
        <v>159</v>
      </c>
      <c r="BM267" s="194" t="s">
        <v>518</v>
      </c>
    </row>
    <row r="268" spans="1:65" s="2" customFormat="1" ht="11.25">
      <c r="A268" s="39"/>
      <c r="B268" s="40"/>
      <c r="C268" s="41"/>
      <c r="D268" s="196" t="s">
        <v>161</v>
      </c>
      <c r="E268" s="41"/>
      <c r="F268" s="197" t="s">
        <v>519</v>
      </c>
      <c r="G268" s="41"/>
      <c r="H268" s="41"/>
      <c r="I268" s="198"/>
      <c r="J268" s="41"/>
      <c r="K268" s="41"/>
      <c r="L268" s="44"/>
      <c r="M268" s="199"/>
      <c r="N268" s="200"/>
      <c r="O268" s="69"/>
      <c r="P268" s="69"/>
      <c r="Q268" s="69"/>
      <c r="R268" s="69"/>
      <c r="S268" s="69"/>
      <c r="T268" s="70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21" t="s">
        <v>161</v>
      </c>
      <c r="AU268" s="21" t="s">
        <v>88</v>
      </c>
    </row>
    <row r="269" spans="1:65" s="14" customFormat="1" ht="11.25">
      <c r="B269" s="218"/>
      <c r="C269" s="219"/>
      <c r="D269" s="201" t="s">
        <v>320</v>
      </c>
      <c r="E269" s="220" t="s">
        <v>32</v>
      </c>
      <c r="F269" s="221" t="s">
        <v>267</v>
      </c>
      <c r="G269" s="219"/>
      <c r="H269" s="222">
        <v>130.22999999999999</v>
      </c>
      <c r="I269" s="223"/>
      <c r="J269" s="219"/>
      <c r="K269" s="219"/>
      <c r="L269" s="224"/>
      <c r="M269" s="225"/>
      <c r="N269" s="226"/>
      <c r="O269" s="226"/>
      <c r="P269" s="226"/>
      <c r="Q269" s="226"/>
      <c r="R269" s="226"/>
      <c r="S269" s="226"/>
      <c r="T269" s="227"/>
      <c r="AT269" s="228" t="s">
        <v>320</v>
      </c>
      <c r="AU269" s="228" t="s">
        <v>88</v>
      </c>
      <c r="AV269" s="14" t="s">
        <v>88</v>
      </c>
      <c r="AW269" s="14" t="s">
        <v>39</v>
      </c>
      <c r="AX269" s="14" t="s">
        <v>86</v>
      </c>
      <c r="AY269" s="228" t="s">
        <v>151</v>
      </c>
    </row>
    <row r="270" spans="1:65" s="2" customFormat="1" ht="16.5" customHeight="1">
      <c r="A270" s="39"/>
      <c r="B270" s="40"/>
      <c r="C270" s="183" t="s">
        <v>520</v>
      </c>
      <c r="D270" s="183" t="s">
        <v>154</v>
      </c>
      <c r="E270" s="184" t="s">
        <v>521</v>
      </c>
      <c r="F270" s="185" t="s">
        <v>522</v>
      </c>
      <c r="G270" s="186" t="s">
        <v>209</v>
      </c>
      <c r="H270" s="187">
        <v>130.22999999999999</v>
      </c>
      <c r="I270" s="188"/>
      <c r="J270" s="189">
        <f>ROUND(I270*H270,2)</f>
        <v>0</v>
      </c>
      <c r="K270" s="185" t="s">
        <v>158</v>
      </c>
      <c r="L270" s="44"/>
      <c r="M270" s="190" t="s">
        <v>32</v>
      </c>
      <c r="N270" s="191" t="s">
        <v>49</v>
      </c>
      <c r="O270" s="69"/>
      <c r="P270" s="192">
        <f>O270*H270</f>
        <v>0</v>
      </c>
      <c r="Q270" s="192">
        <v>0</v>
      </c>
      <c r="R270" s="192">
        <f>Q270*H270</f>
        <v>0</v>
      </c>
      <c r="S270" s="192">
        <v>0</v>
      </c>
      <c r="T270" s="193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194" t="s">
        <v>159</v>
      </c>
      <c r="AT270" s="194" t="s">
        <v>154</v>
      </c>
      <c r="AU270" s="194" t="s">
        <v>88</v>
      </c>
      <c r="AY270" s="21" t="s">
        <v>151</v>
      </c>
      <c r="BE270" s="195">
        <f>IF(N270="základní",J270,0)</f>
        <v>0</v>
      </c>
      <c r="BF270" s="195">
        <f>IF(N270="snížená",J270,0)</f>
        <v>0</v>
      </c>
      <c r="BG270" s="195">
        <f>IF(N270="zákl. přenesená",J270,0)</f>
        <v>0</v>
      </c>
      <c r="BH270" s="195">
        <f>IF(N270="sníž. přenesená",J270,0)</f>
        <v>0</v>
      </c>
      <c r="BI270" s="195">
        <f>IF(N270="nulová",J270,0)</f>
        <v>0</v>
      </c>
      <c r="BJ270" s="21" t="s">
        <v>86</v>
      </c>
      <c r="BK270" s="195">
        <f>ROUND(I270*H270,2)</f>
        <v>0</v>
      </c>
      <c r="BL270" s="21" t="s">
        <v>159</v>
      </c>
      <c r="BM270" s="194" t="s">
        <v>523</v>
      </c>
    </row>
    <row r="271" spans="1:65" s="2" customFormat="1" ht="11.25">
      <c r="A271" s="39"/>
      <c r="B271" s="40"/>
      <c r="C271" s="41"/>
      <c r="D271" s="196" t="s">
        <v>161</v>
      </c>
      <c r="E271" s="41"/>
      <c r="F271" s="197" t="s">
        <v>524</v>
      </c>
      <c r="G271" s="41"/>
      <c r="H271" s="41"/>
      <c r="I271" s="198"/>
      <c r="J271" s="41"/>
      <c r="K271" s="41"/>
      <c r="L271" s="44"/>
      <c r="M271" s="199"/>
      <c r="N271" s="200"/>
      <c r="O271" s="69"/>
      <c r="P271" s="69"/>
      <c r="Q271" s="69"/>
      <c r="R271" s="69"/>
      <c r="S271" s="69"/>
      <c r="T271" s="70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21" t="s">
        <v>161</v>
      </c>
      <c r="AU271" s="21" t="s">
        <v>88</v>
      </c>
    </row>
    <row r="272" spans="1:65" s="14" customFormat="1" ht="11.25">
      <c r="B272" s="218"/>
      <c r="C272" s="219"/>
      <c r="D272" s="201" t="s">
        <v>320</v>
      </c>
      <c r="E272" s="220" t="s">
        <v>32</v>
      </c>
      <c r="F272" s="221" t="s">
        <v>267</v>
      </c>
      <c r="G272" s="219"/>
      <c r="H272" s="222">
        <v>130.22999999999999</v>
      </c>
      <c r="I272" s="223"/>
      <c r="J272" s="219"/>
      <c r="K272" s="219"/>
      <c r="L272" s="224"/>
      <c r="M272" s="225"/>
      <c r="N272" s="226"/>
      <c r="O272" s="226"/>
      <c r="P272" s="226"/>
      <c r="Q272" s="226"/>
      <c r="R272" s="226"/>
      <c r="S272" s="226"/>
      <c r="T272" s="227"/>
      <c r="AT272" s="228" t="s">
        <v>320</v>
      </c>
      <c r="AU272" s="228" t="s">
        <v>88</v>
      </c>
      <c r="AV272" s="14" t="s">
        <v>88</v>
      </c>
      <c r="AW272" s="14" t="s">
        <v>39</v>
      </c>
      <c r="AX272" s="14" t="s">
        <v>86</v>
      </c>
      <c r="AY272" s="228" t="s">
        <v>151</v>
      </c>
    </row>
    <row r="273" spans="1:65" s="2" customFormat="1" ht="16.5" customHeight="1">
      <c r="A273" s="39"/>
      <c r="B273" s="40"/>
      <c r="C273" s="183" t="s">
        <v>525</v>
      </c>
      <c r="D273" s="183" t="s">
        <v>154</v>
      </c>
      <c r="E273" s="184" t="s">
        <v>526</v>
      </c>
      <c r="F273" s="185" t="s">
        <v>527</v>
      </c>
      <c r="G273" s="186" t="s">
        <v>209</v>
      </c>
      <c r="H273" s="187">
        <v>130.22999999999999</v>
      </c>
      <c r="I273" s="188"/>
      <c r="J273" s="189">
        <f>ROUND(I273*H273,2)</f>
        <v>0</v>
      </c>
      <c r="K273" s="185" t="s">
        <v>158</v>
      </c>
      <c r="L273" s="44"/>
      <c r="M273" s="190" t="s">
        <v>32</v>
      </c>
      <c r="N273" s="191" t="s">
        <v>49</v>
      </c>
      <c r="O273" s="69"/>
      <c r="P273" s="192">
        <f>O273*H273</f>
        <v>0</v>
      </c>
      <c r="Q273" s="192">
        <v>0</v>
      </c>
      <c r="R273" s="192">
        <f>Q273*H273</f>
        <v>0</v>
      </c>
      <c r="S273" s="192">
        <v>0</v>
      </c>
      <c r="T273" s="193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194" t="s">
        <v>159</v>
      </c>
      <c r="AT273" s="194" t="s">
        <v>154</v>
      </c>
      <c r="AU273" s="194" t="s">
        <v>88</v>
      </c>
      <c r="AY273" s="21" t="s">
        <v>151</v>
      </c>
      <c r="BE273" s="195">
        <f>IF(N273="základní",J273,0)</f>
        <v>0</v>
      </c>
      <c r="BF273" s="195">
        <f>IF(N273="snížená",J273,0)</f>
        <v>0</v>
      </c>
      <c r="BG273" s="195">
        <f>IF(N273="zákl. přenesená",J273,0)</f>
        <v>0</v>
      </c>
      <c r="BH273" s="195">
        <f>IF(N273="sníž. přenesená",J273,0)</f>
        <v>0</v>
      </c>
      <c r="BI273" s="195">
        <f>IF(N273="nulová",J273,0)</f>
        <v>0</v>
      </c>
      <c r="BJ273" s="21" t="s">
        <v>86</v>
      </c>
      <c r="BK273" s="195">
        <f>ROUND(I273*H273,2)</f>
        <v>0</v>
      </c>
      <c r="BL273" s="21" t="s">
        <v>159</v>
      </c>
      <c r="BM273" s="194" t="s">
        <v>528</v>
      </c>
    </row>
    <row r="274" spans="1:65" s="2" customFormat="1" ht="11.25">
      <c r="A274" s="39"/>
      <c r="B274" s="40"/>
      <c r="C274" s="41"/>
      <c r="D274" s="196" t="s">
        <v>161</v>
      </c>
      <c r="E274" s="41"/>
      <c r="F274" s="197" t="s">
        <v>529</v>
      </c>
      <c r="G274" s="41"/>
      <c r="H274" s="41"/>
      <c r="I274" s="198"/>
      <c r="J274" s="41"/>
      <c r="K274" s="41"/>
      <c r="L274" s="44"/>
      <c r="M274" s="199"/>
      <c r="N274" s="200"/>
      <c r="O274" s="69"/>
      <c r="P274" s="69"/>
      <c r="Q274" s="69"/>
      <c r="R274" s="69"/>
      <c r="S274" s="69"/>
      <c r="T274" s="70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21" t="s">
        <v>161</v>
      </c>
      <c r="AU274" s="21" t="s">
        <v>88</v>
      </c>
    </row>
    <row r="275" spans="1:65" s="14" customFormat="1" ht="11.25">
      <c r="B275" s="218"/>
      <c r="C275" s="219"/>
      <c r="D275" s="201" t="s">
        <v>320</v>
      </c>
      <c r="E275" s="220" t="s">
        <v>32</v>
      </c>
      <c r="F275" s="221" t="s">
        <v>267</v>
      </c>
      <c r="G275" s="219"/>
      <c r="H275" s="222">
        <v>130.22999999999999</v>
      </c>
      <c r="I275" s="223"/>
      <c r="J275" s="219"/>
      <c r="K275" s="219"/>
      <c r="L275" s="224"/>
      <c r="M275" s="225"/>
      <c r="N275" s="226"/>
      <c r="O275" s="226"/>
      <c r="P275" s="226"/>
      <c r="Q275" s="226"/>
      <c r="R275" s="226"/>
      <c r="S275" s="226"/>
      <c r="T275" s="227"/>
      <c r="AT275" s="228" t="s">
        <v>320</v>
      </c>
      <c r="AU275" s="228" t="s">
        <v>88</v>
      </c>
      <c r="AV275" s="14" t="s">
        <v>88</v>
      </c>
      <c r="AW275" s="14" t="s">
        <v>39</v>
      </c>
      <c r="AX275" s="14" t="s">
        <v>86</v>
      </c>
      <c r="AY275" s="228" t="s">
        <v>151</v>
      </c>
    </row>
    <row r="276" spans="1:65" s="2" customFormat="1" ht="16.5" customHeight="1">
      <c r="A276" s="39"/>
      <c r="B276" s="40"/>
      <c r="C276" s="183" t="s">
        <v>530</v>
      </c>
      <c r="D276" s="183" t="s">
        <v>154</v>
      </c>
      <c r="E276" s="184" t="s">
        <v>531</v>
      </c>
      <c r="F276" s="185" t="s">
        <v>532</v>
      </c>
      <c r="G276" s="186" t="s">
        <v>253</v>
      </c>
      <c r="H276" s="187">
        <v>17.581</v>
      </c>
      <c r="I276" s="188"/>
      <c r="J276" s="189">
        <f>ROUND(I276*H276,2)</f>
        <v>0</v>
      </c>
      <c r="K276" s="185" t="s">
        <v>158</v>
      </c>
      <c r="L276" s="44"/>
      <c r="M276" s="190" t="s">
        <v>32</v>
      </c>
      <c r="N276" s="191" t="s">
        <v>49</v>
      </c>
      <c r="O276" s="69"/>
      <c r="P276" s="192">
        <f>O276*H276</f>
        <v>0</v>
      </c>
      <c r="Q276" s="192">
        <v>0</v>
      </c>
      <c r="R276" s="192">
        <f>Q276*H276</f>
        <v>0</v>
      </c>
      <c r="S276" s="192">
        <v>0</v>
      </c>
      <c r="T276" s="193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194" t="s">
        <v>159</v>
      </c>
      <c r="AT276" s="194" t="s">
        <v>154</v>
      </c>
      <c r="AU276" s="194" t="s">
        <v>88</v>
      </c>
      <c r="AY276" s="21" t="s">
        <v>151</v>
      </c>
      <c r="BE276" s="195">
        <f>IF(N276="základní",J276,0)</f>
        <v>0</v>
      </c>
      <c r="BF276" s="195">
        <f>IF(N276="snížená",J276,0)</f>
        <v>0</v>
      </c>
      <c r="BG276" s="195">
        <f>IF(N276="zákl. přenesená",J276,0)</f>
        <v>0</v>
      </c>
      <c r="BH276" s="195">
        <f>IF(N276="sníž. přenesená",J276,0)</f>
        <v>0</v>
      </c>
      <c r="BI276" s="195">
        <f>IF(N276="nulová",J276,0)</f>
        <v>0</v>
      </c>
      <c r="BJ276" s="21" t="s">
        <v>86</v>
      </c>
      <c r="BK276" s="195">
        <f>ROUND(I276*H276,2)</f>
        <v>0</v>
      </c>
      <c r="BL276" s="21" t="s">
        <v>159</v>
      </c>
      <c r="BM276" s="194" t="s">
        <v>533</v>
      </c>
    </row>
    <row r="277" spans="1:65" s="2" customFormat="1" ht="11.25">
      <c r="A277" s="39"/>
      <c r="B277" s="40"/>
      <c r="C277" s="41"/>
      <c r="D277" s="196" t="s">
        <v>161</v>
      </c>
      <c r="E277" s="41"/>
      <c r="F277" s="197" t="s">
        <v>534</v>
      </c>
      <c r="G277" s="41"/>
      <c r="H277" s="41"/>
      <c r="I277" s="198"/>
      <c r="J277" s="41"/>
      <c r="K277" s="41"/>
      <c r="L277" s="44"/>
      <c r="M277" s="199"/>
      <c r="N277" s="200"/>
      <c r="O277" s="69"/>
      <c r="P277" s="69"/>
      <c r="Q277" s="69"/>
      <c r="R277" s="69"/>
      <c r="S277" s="69"/>
      <c r="T277" s="70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21" t="s">
        <v>161</v>
      </c>
      <c r="AU277" s="21" t="s">
        <v>88</v>
      </c>
    </row>
    <row r="278" spans="1:65" s="2" customFormat="1" ht="19.5">
      <c r="A278" s="39"/>
      <c r="B278" s="40"/>
      <c r="C278" s="41"/>
      <c r="D278" s="201" t="s">
        <v>163</v>
      </c>
      <c r="E278" s="41"/>
      <c r="F278" s="202" t="s">
        <v>535</v>
      </c>
      <c r="G278" s="41"/>
      <c r="H278" s="41"/>
      <c r="I278" s="198"/>
      <c r="J278" s="41"/>
      <c r="K278" s="41"/>
      <c r="L278" s="44"/>
      <c r="M278" s="199"/>
      <c r="N278" s="200"/>
      <c r="O278" s="69"/>
      <c r="P278" s="69"/>
      <c r="Q278" s="69"/>
      <c r="R278" s="69"/>
      <c r="S278" s="69"/>
      <c r="T278" s="70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21" t="s">
        <v>163</v>
      </c>
      <c r="AU278" s="21" t="s">
        <v>88</v>
      </c>
    </row>
    <row r="279" spans="1:65" s="13" customFormat="1" ht="11.25">
      <c r="B279" s="208"/>
      <c r="C279" s="209"/>
      <c r="D279" s="201" t="s">
        <v>320</v>
      </c>
      <c r="E279" s="210" t="s">
        <v>32</v>
      </c>
      <c r="F279" s="211" t="s">
        <v>536</v>
      </c>
      <c r="G279" s="209"/>
      <c r="H279" s="210" t="s">
        <v>32</v>
      </c>
      <c r="I279" s="212"/>
      <c r="J279" s="209"/>
      <c r="K279" s="209"/>
      <c r="L279" s="213"/>
      <c r="M279" s="214"/>
      <c r="N279" s="215"/>
      <c r="O279" s="215"/>
      <c r="P279" s="215"/>
      <c r="Q279" s="215"/>
      <c r="R279" s="215"/>
      <c r="S279" s="215"/>
      <c r="T279" s="216"/>
      <c r="AT279" s="217" t="s">
        <v>320</v>
      </c>
      <c r="AU279" s="217" t="s">
        <v>88</v>
      </c>
      <c r="AV279" s="13" t="s">
        <v>86</v>
      </c>
      <c r="AW279" s="13" t="s">
        <v>39</v>
      </c>
      <c r="AX279" s="13" t="s">
        <v>78</v>
      </c>
      <c r="AY279" s="217" t="s">
        <v>151</v>
      </c>
    </row>
    <row r="280" spans="1:65" s="14" customFormat="1" ht="11.25">
      <c r="B280" s="218"/>
      <c r="C280" s="219"/>
      <c r="D280" s="201" t="s">
        <v>320</v>
      </c>
      <c r="E280" s="220" t="s">
        <v>32</v>
      </c>
      <c r="F280" s="221" t="s">
        <v>537</v>
      </c>
      <c r="G280" s="219"/>
      <c r="H280" s="222">
        <v>17.581</v>
      </c>
      <c r="I280" s="223"/>
      <c r="J280" s="219"/>
      <c r="K280" s="219"/>
      <c r="L280" s="224"/>
      <c r="M280" s="225"/>
      <c r="N280" s="226"/>
      <c r="O280" s="226"/>
      <c r="P280" s="226"/>
      <c r="Q280" s="226"/>
      <c r="R280" s="226"/>
      <c r="S280" s="226"/>
      <c r="T280" s="227"/>
      <c r="AT280" s="228" t="s">
        <v>320</v>
      </c>
      <c r="AU280" s="228" t="s">
        <v>88</v>
      </c>
      <c r="AV280" s="14" t="s">
        <v>88</v>
      </c>
      <c r="AW280" s="14" t="s">
        <v>39</v>
      </c>
      <c r="AX280" s="14" t="s">
        <v>78</v>
      </c>
      <c r="AY280" s="228" t="s">
        <v>151</v>
      </c>
    </row>
    <row r="281" spans="1:65" s="15" customFormat="1" ht="11.25">
      <c r="B281" s="229"/>
      <c r="C281" s="230"/>
      <c r="D281" s="201" t="s">
        <v>320</v>
      </c>
      <c r="E281" s="231" t="s">
        <v>32</v>
      </c>
      <c r="F281" s="232" t="s">
        <v>323</v>
      </c>
      <c r="G281" s="230"/>
      <c r="H281" s="233">
        <v>17.581</v>
      </c>
      <c r="I281" s="234"/>
      <c r="J281" s="230"/>
      <c r="K281" s="230"/>
      <c r="L281" s="235"/>
      <c r="M281" s="236"/>
      <c r="N281" s="237"/>
      <c r="O281" s="237"/>
      <c r="P281" s="237"/>
      <c r="Q281" s="237"/>
      <c r="R281" s="237"/>
      <c r="S281" s="237"/>
      <c r="T281" s="238"/>
      <c r="AT281" s="239" t="s">
        <v>320</v>
      </c>
      <c r="AU281" s="239" t="s">
        <v>88</v>
      </c>
      <c r="AV281" s="15" t="s">
        <v>159</v>
      </c>
      <c r="AW281" s="15" t="s">
        <v>39</v>
      </c>
      <c r="AX281" s="15" t="s">
        <v>86</v>
      </c>
      <c r="AY281" s="239" t="s">
        <v>151</v>
      </c>
    </row>
    <row r="282" spans="1:65" s="12" customFormat="1" ht="22.9" customHeight="1">
      <c r="B282" s="167"/>
      <c r="C282" s="168"/>
      <c r="D282" s="169" t="s">
        <v>77</v>
      </c>
      <c r="E282" s="181" t="s">
        <v>88</v>
      </c>
      <c r="F282" s="181" t="s">
        <v>538</v>
      </c>
      <c r="G282" s="168"/>
      <c r="H282" s="168"/>
      <c r="I282" s="171"/>
      <c r="J282" s="182">
        <f>BK282</f>
        <v>0</v>
      </c>
      <c r="K282" s="168"/>
      <c r="L282" s="173"/>
      <c r="M282" s="174"/>
      <c r="N282" s="175"/>
      <c r="O282" s="175"/>
      <c r="P282" s="176">
        <f>SUM(P283:P337)</f>
        <v>0</v>
      </c>
      <c r="Q282" s="175"/>
      <c r="R282" s="176">
        <f>SUM(R283:R337)</f>
        <v>70.432246069999991</v>
      </c>
      <c r="S282" s="175"/>
      <c r="T282" s="177">
        <f>SUM(T283:T337)</f>
        <v>0</v>
      </c>
      <c r="AR282" s="178" t="s">
        <v>86</v>
      </c>
      <c r="AT282" s="179" t="s">
        <v>77</v>
      </c>
      <c r="AU282" s="179" t="s">
        <v>86</v>
      </c>
      <c r="AY282" s="178" t="s">
        <v>151</v>
      </c>
      <c r="BK282" s="180">
        <f>SUM(BK283:BK337)</f>
        <v>0</v>
      </c>
    </row>
    <row r="283" spans="1:65" s="2" customFormat="1" ht="24.2" customHeight="1">
      <c r="A283" s="39"/>
      <c r="B283" s="40"/>
      <c r="C283" s="183" t="s">
        <v>539</v>
      </c>
      <c r="D283" s="183" t="s">
        <v>154</v>
      </c>
      <c r="E283" s="184" t="s">
        <v>540</v>
      </c>
      <c r="F283" s="185" t="s">
        <v>541</v>
      </c>
      <c r="G283" s="186" t="s">
        <v>253</v>
      </c>
      <c r="H283" s="187">
        <v>1.375</v>
      </c>
      <c r="I283" s="188"/>
      <c r="J283" s="189">
        <f>ROUND(I283*H283,2)</f>
        <v>0</v>
      </c>
      <c r="K283" s="185" t="s">
        <v>158</v>
      </c>
      <c r="L283" s="44"/>
      <c r="M283" s="190" t="s">
        <v>32</v>
      </c>
      <c r="N283" s="191" t="s">
        <v>49</v>
      </c>
      <c r="O283" s="69"/>
      <c r="P283" s="192">
        <f>O283*H283</f>
        <v>0</v>
      </c>
      <c r="Q283" s="192">
        <v>0</v>
      </c>
      <c r="R283" s="192">
        <f>Q283*H283</f>
        <v>0</v>
      </c>
      <c r="S283" s="192">
        <v>0</v>
      </c>
      <c r="T283" s="193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194" t="s">
        <v>159</v>
      </c>
      <c r="AT283" s="194" t="s">
        <v>154</v>
      </c>
      <c r="AU283" s="194" t="s">
        <v>88</v>
      </c>
      <c r="AY283" s="21" t="s">
        <v>151</v>
      </c>
      <c r="BE283" s="195">
        <f>IF(N283="základní",J283,0)</f>
        <v>0</v>
      </c>
      <c r="BF283" s="195">
        <f>IF(N283="snížená",J283,0)</f>
        <v>0</v>
      </c>
      <c r="BG283" s="195">
        <f>IF(N283="zákl. přenesená",J283,0)</f>
        <v>0</v>
      </c>
      <c r="BH283" s="195">
        <f>IF(N283="sníž. přenesená",J283,0)</f>
        <v>0</v>
      </c>
      <c r="BI283" s="195">
        <f>IF(N283="nulová",J283,0)</f>
        <v>0</v>
      </c>
      <c r="BJ283" s="21" t="s">
        <v>86</v>
      </c>
      <c r="BK283" s="195">
        <f>ROUND(I283*H283,2)</f>
        <v>0</v>
      </c>
      <c r="BL283" s="21" t="s">
        <v>159</v>
      </c>
      <c r="BM283" s="194" t="s">
        <v>542</v>
      </c>
    </row>
    <row r="284" spans="1:65" s="2" customFormat="1" ht="11.25">
      <c r="A284" s="39"/>
      <c r="B284" s="40"/>
      <c r="C284" s="41"/>
      <c r="D284" s="196" t="s">
        <v>161</v>
      </c>
      <c r="E284" s="41"/>
      <c r="F284" s="197" t="s">
        <v>543</v>
      </c>
      <c r="G284" s="41"/>
      <c r="H284" s="41"/>
      <c r="I284" s="198"/>
      <c r="J284" s="41"/>
      <c r="K284" s="41"/>
      <c r="L284" s="44"/>
      <c r="M284" s="199"/>
      <c r="N284" s="200"/>
      <c r="O284" s="69"/>
      <c r="P284" s="69"/>
      <c r="Q284" s="69"/>
      <c r="R284" s="69"/>
      <c r="S284" s="69"/>
      <c r="T284" s="70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21" t="s">
        <v>161</v>
      </c>
      <c r="AU284" s="21" t="s">
        <v>88</v>
      </c>
    </row>
    <row r="285" spans="1:65" s="13" customFormat="1" ht="11.25">
      <c r="B285" s="208"/>
      <c r="C285" s="209"/>
      <c r="D285" s="201" t="s">
        <v>320</v>
      </c>
      <c r="E285" s="210" t="s">
        <v>32</v>
      </c>
      <c r="F285" s="211" t="s">
        <v>544</v>
      </c>
      <c r="G285" s="209"/>
      <c r="H285" s="210" t="s">
        <v>32</v>
      </c>
      <c r="I285" s="212"/>
      <c r="J285" s="209"/>
      <c r="K285" s="209"/>
      <c r="L285" s="213"/>
      <c r="M285" s="214"/>
      <c r="N285" s="215"/>
      <c r="O285" s="215"/>
      <c r="P285" s="215"/>
      <c r="Q285" s="215"/>
      <c r="R285" s="215"/>
      <c r="S285" s="215"/>
      <c r="T285" s="216"/>
      <c r="AT285" s="217" t="s">
        <v>320</v>
      </c>
      <c r="AU285" s="217" t="s">
        <v>88</v>
      </c>
      <c r="AV285" s="13" t="s">
        <v>86</v>
      </c>
      <c r="AW285" s="13" t="s">
        <v>39</v>
      </c>
      <c r="AX285" s="13" t="s">
        <v>78</v>
      </c>
      <c r="AY285" s="217" t="s">
        <v>151</v>
      </c>
    </row>
    <row r="286" spans="1:65" s="14" customFormat="1" ht="11.25">
      <c r="B286" s="218"/>
      <c r="C286" s="219"/>
      <c r="D286" s="201" t="s">
        <v>320</v>
      </c>
      <c r="E286" s="220" t="s">
        <v>32</v>
      </c>
      <c r="F286" s="221" t="s">
        <v>545</v>
      </c>
      <c r="G286" s="219"/>
      <c r="H286" s="222">
        <v>1.375</v>
      </c>
      <c r="I286" s="223"/>
      <c r="J286" s="219"/>
      <c r="K286" s="219"/>
      <c r="L286" s="224"/>
      <c r="M286" s="225"/>
      <c r="N286" s="226"/>
      <c r="O286" s="226"/>
      <c r="P286" s="226"/>
      <c r="Q286" s="226"/>
      <c r="R286" s="226"/>
      <c r="S286" s="226"/>
      <c r="T286" s="227"/>
      <c r="AT286" s="228" t="s">
        <v>320</v>
      </c>
      <c r="AU286" s="228" t="s">
        <v>88</v>
      </c>
      <c r="AV286" s="14" t="s">
        <v>88</v>
      </c>
      <c r="AW286" s="14" t="s">
        <v>39</v>
      </c>
      <c r="AX286" s="14" t="s">
        <v>78</v>
      </c>
      <c r="AY286" s="228" t="s">
        <v>151</v>
      </c>
    </row>
    <row r="287" spans="1:65" s="15" customFormat="1" ht="11.25">
      <c r="B287" s="229"/>
      <c r="C287" s="230"/>
      <c r="D287" s="201" t="s">
        <v>320</v>
      </c>
      <c r="E287" s="231" t="s">
        <v>32</v>
      </c>
      <c r="F287" s="232" t="s">
        <v>323</v>
      </c>
      <c r="G287" s="230"/>
      <c r="H287" s="233">
        <v>1.375</v>
      </c>
      <c r="I287" s="234"/>
      <c r="J287" s="230"/>
      <c r="K287" s="230"/>
      <c r="L287" s="235"/>
      <c r="M287" s="236"/>
      <c r="N287" s="237"/>
      <c r="O287" s="237"/>
      <c r="P287" s="237"/>
      <c r="Q287" s="237"/>
      <c r="R287" s="237"/>
      <c r="S287" s="237"/>
      <c r="T287" s="238"/>
      <c r="AT287" s="239" t="s">
        <v>320</v>
      </c>
      <c r="AU287" s="239" t="s">
        <v>88</v>
      </c>
      <c r="AV287" s="15" t="s">
        <v>159</v>
      </c>
      <c r="AW287" s="15" t="s">
        <v>39</v>
      </c>
      <c r="AX287" s="15" t="s">
        <v>86</v>
      </c>
      <c r="AY287" s="239" t="s">
        <v>151</v>
      </c>
    </row>
    <row r="288" spans="1:65" s="2" customFormat="1" ht="24.2" customHeight="1">
      <c r="A288" s="39"/>
      <c r="B288" s="40"/>
      <c r="C288" s="183" t="s">
        <v>546</v>
      </c>
      <c r="D288" s="183" t="s">
        <v>154</v>
      </c>
      <c r="E288" s="184" t="s">
        <v>547</v>
      </c>
      <c r="F288" s="185" t="s">
        <v>548</v>
      </c>
      <c r="G288" s="186" t="s">
        <v>209</v>
      </c>
      <c r="H288" s="187">
        <v>11.5</v>
      </c>
      <c r="I288" s="188"/>
      <c r="J288" s="189">
        <f>ROUND(I288*H288,2)</f>
        <v>0</v>
      </c>
      <c r="K288" s="185" t="s">
        <v>158</v>
      </c>
      <c r="L288" s="44"/>
      <c r="M288" s="190" t="s">
        <v>32</v>
      </c>
      <c r="N288" s="191" t="s">
        <v>49</v>
      </c>
      <c r="O288" s="69"/>
      <c r="P288" s="192">
        <f>O288*H288</f>
        <v>0</v>
      </c>
      <c r="Q288" s="192">
        <v>3.1E-4</v>
      </c>
      <c r="R288" s="192">
        <f>Q288*H288</f>
        <v>3.565E-3</v>
      </c>
      <c r="S288" s="192">
        <v>0</v>
      </c>
      <c r="T288" s="193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194" t="s">
        <v>159</v>
      </c>
      <c r="AT288" s="194" t="s">
        <v>154</v>
      </c>
      <c r="AU288" s="194" t="s">
        <v>88</v>
      </c>
      <c r="AY288" s="21" t="s">
        <v>151</v>
      </c>
      <c r="BE288" s="195">
        <f>IF(N288="základní",J288,0)</f>
        <v>0</v>
      </c>
      <c r="BF288" s="195">
        <f>IF(N288="snížená",J288,0)</f>
        <v>0</v>
      </c>
      <c r="BG288" s="195">
        <f>IF(N288="zákl. přenesená",J288,0)</f>
        <v>0</v>
      </c>
      <c r="BH288" s="195">
        <f>IF(N288="sníž. přenesená",J288,0)</f>
        <v>0</v>
      </c>
      <c r="BI288" s="195">
        <f>IF(N288="nulová",J288,0)</f>
        <v>0</v>
      </c>
      <c r="BJ288" s="21" t="s">
        <v>86</v>
      </c>
      <c r="BK288" s="195">
        <f>ROUND(I288*H288,2)</f>
        <v>0</v>
      </c>
      <c r="BL288" s="21" t="s">
        <v>159</v>
      </c>
      <c r="BM288" s="194" t="s">
        <v>549</v>
      </c>
    </row>
    <row r="289" spans="1:65" s="2" customFormat="1" ht="11.25">
      <c r="A289" s="39"/>
      <c r="B289" s="40"/>
      <c r="C289" s="41"/>
      <c r="D289" s="196" t="s">
        <v>161</v>
      </c>
      <c r="E289" s="41"/>
      <c r="F289" s="197" t="s">
        <v>550</v>
      </c>
      <c r="G289" s="41"/>
      <c r="H289" s="41"/>
      <c r="I289" s="198"/>
      <c r="J289" s="41"/>
      <c r="K289" s="41"/>
      <c r="L289" s="44"/>
      <c r="M289" s="199"/>
      <c r="N289" s="200"/>
      <c r="O289" s="69"/>
      <c r="P289" s="69"/>
      <c r="Q289" s="69"/>
      <c r="R289" s="69"/>
      <c r="S289" s="69"/>
      <c r="T289" s="70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21" t="s">
        <v>161</v>
      </c>
      <c r="AU289" s="21" t="s">
        <v>88</v>
      </c>
    </row>
    <row r="290" spans="1:65" s="13" customFormat="1" ht="11.25">
      <c r="B290" s="208"/>
      <c r="C290" s="209"/>
      <c r="D290" s="201" t="s">
        <v>320</v>
      </c>
      <c r="E290" s="210" t="s">
        <v>32</v>
      </c>
      <c r="F290" s="211" t="s">
        <v>551</v>
      </c>
      <c r="G290" s="209"/>
      <c r="H290" s="210" t="s">
        <v>32</v>
      </c>
      <c r="I290" s="212"/>
      <c r="J290" s="209"/>
      <c r="K290" s="209"/>
      <c r="L290" s="213"/>
      <c r="M290" s="214"/>
      <c r="N290" s="215"/>
      <c r="O290" s="215"/>
      <c r="P290" s="215"/>
      <c r="Q290" s="215"/>
      <c r="R290" s="215"/>
      <c r="S290" s="215"/>
      <c r="T290" s="216"/>
      <c r="AT290" s="217" t="s">
        <v>320</v>
      </c>
      <c r="AU290" s="217" t="s">
        <v>88</v>
      </c>
      <c r="AV290" s="13" t="s">
        <v>86</v>
      </c>
      <c r="AW290" s="13" t="s">
        <v>39</v>
      </c>
      <c r="AX290" s="13" t="s">
        <v>78</v>
      </c>
      <c r="AY290" s="217" t="s">
        <v>151</v>
      </c>
    </row>
    <row r="291" spans="1:65" s="14" customFormat="1" ht="11.25">
      <c r="B291" s="218"/>
      <c r="C291" s="219"/>
      <c r="D291" s="201" t="s">
        <v>320</v>
      </c>
      <c r="E291" s="220" t="s">
        <v>32</v>
      </c>
      <c r="F291" s="221" t="s">
        <v>552</v>
      </c>
      <c r="G291" s="219"/>
      <c r="H291" s="222">
        <v>11.5</v>
      </c>
      <c r="I291" s="223"/>
      <c r="J291" s="219"/>
      <c r="K291" s="219"/>
      <c r="L291" s="224"/>
      <c r="M291" s="225"/>
      <c r="N291" s="226"/>
      <c r="O291" s="226"/>
      <c r="P291" s="226"/>
      <c r="Q291" s="226"/>
      <c r="R291" s="226"/>
      <c r="S291" s="226"/>
      <c r="T291" s="227"/>
      <c r="AT291" s="228" t="s">
        <v>320</v>
      </c>
      <c r="AU291" s="228" t="s">
        <v>88</v>
      </c>
      <c r="AV291" s="14" t="s">
        <v>88</v>
      </c>
      <c r="AW291" s="14" t="s">
        <v>39</v>
      </c>
      <c r="AX291" s="14" t="s">
        <v>78</v>
      </c>
      <c r="AY291" s="228" t="s">
        <v>151</v>
      </c>
    </row>
    <row r="292" spans="1:65" s="15" customFormat="1" ht="11.25">
      <c r="B292" s="229"/>
      <c r="C292" s="230"/>
      <c r="D292" s="201" t="s">
        <v>320</v>
      </c>
      <c r="E292" s="231" t="s">
        <v>32</v>
      </c>
      <c r="F292" s="232" t="s">
        <v>323</v>
      </c>
      <c r="G292" s="230"/>
      <c r="H292" s="233">
        <v>11.5</v>
      </c>
      <c r="I292" s="234"/>
      <c r="J292" s="230"/>
      <c r="K292" s="230"/>
      <c r="L292" s="235"/>
      <c r="M292" s="236"/>
      <c r="N292" s="237"/>
      <c r="O292" s="237"/>
      <c r="P292" s="237"/>
      <c r="Q292" s="237"/>
      <c r="R292" s="237"/>
      <c r="S292" s="237"/>
      <c r="T292" s="238"/>
      <c r="AT292" s="239" t="s">
        <v>320</v>
      </c>
      <c r="AU292" s="239" t="s">
        <v>88</v>
      </c>
      <c r="AV292" s="15" t="s">
        <v>159</v>
      </c>
      <c r="AW292" s="15" t="s">
        <v>39</v>
      </c>
      <c r="AX292" s="15" t="s">
        <v>86</v>
      </c>
      <c r="AY292" s="239" t="s">
        <v>151</v>
      </c>
    </row>
    <row r="293" spans="1:65" s="2" customFormat="1" ht="16.5" customHeight="1">
      <c r="A293" s="39"/>
      <c r="B293" s="40"/>
      <c r="C293" s="251" t="s">
        <v>553</v>
      </c>
      <c r="D293" s="251" t="s">
        <v>445</v>
      </c>
      <c r="E293" s="252" t="s">
        <v>554</v>
      </c>
      <c r="F293" s="253" t="s">
        <v>555</v>
      </c>
      <c r="G293" s="254" t="s">
        <v>209</v>
      </c>
      <c r="H293" s="255">
        <v>13.622</v>
      </c>
      <c r="I293" s="256"/>
      <c r="J293" s="257">
        <f>ROUND(I293*H293,2)</f>
        <v>0</v>
      </c>
      <c r="K293" s="253" t="s">
        <v>158</v>
      </c>
      <c r="L293" s="258"/>
      <c r="M293" s="259" t="s">
        <v>32</v>
      </c>
      <c r="N293" s="260" t="s">
        <v>49</v>
      </c>
      <c r="O293" s="69"/>
      <c r="P293" s="192">
        <f>O293*H293</f>
        <v>0</v>
      </c>
      <c r="Q293" s="192">
        <v>2.9999999999999997E-4</v>
      </c>
      <c r="R293" s="192">
        <f>Q293*H293</f>
        <v>4.0865999999999993E-3</v>
      </c>
      <c r="S293" s="192">
        <v>0</v>
      </c>
      <c r="T293" s="193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194" t="s">
        <v>202</v>
      </c>
      <c r="AT293" s="194" t="s">
        <v>445</v>
      </c>
      <c r="AU293" s="194" t="s">
        <v>88</v>
      </c>
      <c r="AY293" s="21" t="s">
        <v>151</v>
      </c>
      <c r="BE293" s="195">
        <f>IF(N293="základní",J293,0)</f>
        <v>0</v>
      </c>
      <c r="BF293" s="195">
        <f>IF(N293="snížená",J293,0)</f>
        <v>0</v>
      </c>
      <c r="BG293" s="195">
        <f>IF(N293="zákl. přenesená",J293,0)</f>
        <v>0</v>
      </c>
      <c r="BH293" s="195">
        <f>IF(N293="sníž. přenesená",J293,0)</f>
        <v>0</v>
      </c>
      <c r="BI293" s="195">
        <f>IF(N293="nulová",J293,0)</f>
        <v>0</v>
      </c>
      <c r="BJ293" s="21" t="s">
        <v>86</v>
      </c>
      <c r="BK293" s="195">
        <f>ROUND(I293*H293,2)</f>
        <v>0</v>
      </c>
      <c r="BL293" s="21" t="s">
        <v>159</v>
      </c>
      <c r="BM293" s="194" t="s">
        <v>556</v>
      </c>
    </row>
    <row r="294" spans="1:65" s="14" customFormat="1" ht="11.25">
      <c r="B294" s="218"/>
      <c r="C294" s="219"/>
      <c r="D294" s="201" t="s">
        <v>320</v>
      </c>
      <c r="E294" s="219"/>
      <c r="F294" s="221" t="s">
        <v>557</v>
      </c>
      <c r="G294" s="219"/>
      <c r="H294" s="222">
        <v>13.622</v>
      </c>
      <c r="I294" s="223"/>
      <c r="J294" s="219"/>
      <c r="K294" s="219"/>
      <c r="L294" s="224"/>
      <c r="M294" s="225"/>
      <c r="N294" s="226"/>
      <c r="O294" s="226"/>
      <c r="P294" s="226"/>
      <c r="Q294" s="226"/>
      <c r="R294" s="226"/>
      <c r="S294" s="226"/>
      <c r="T294" s="227"/>
      <c r="AT294" s="228" t="s">
        <v>320</v>
      </c>
      <c r="AU294" s="228" t="s">
        <v>88</v>
      </c>
      <c r="AV294" s="14" t="s">
        <v>88</v>
      </c>
      <c r="AW294" s="14" t="s">
        <v>4</v>
      </c>
      <c r="AX294" s="14" t="s">
        <v>86</v>
      </c>
      <c r="AY294" s="228" t="s">
        <v>151</v>
      </c>
    </row>
    <row r="295" spans="1:65" s="2" customFormat="1" ht="16.5" customHeight="1">
      <c r="A295" s="39"/>
      <c r="B295" s="40"/>
      <c r="C295" s="183" t="s">
        <v>558</v>
      </c>
      <c r="D295" s="183" t="s">
        <v>154</v>
      </c>
      <c r="E295" s="184" t="s">
        <v>559</v>
      </c>
      <c r="F295" s="185" t="s">
        <v>560</v>
      </c>
      <c r="G295" s="186" t="s">
        <v>213</v>
      </c>
      <c r="H295" s="187">
        <v>5.5</v>
      </c>
      <c r="I295" s="188"/>
      <c r="J295" s="189">
        <f>ROUND(I295*H295,2)</f>
        <v>0</v>
      </c>
      <c r="K295" s="185" t="s">
        <v>158</v>
      </c>
      <c r="L295" s="44"/>
      <c r="M295" s="190" t="s">
        <v>32</v>
      </c>
      <c r="N295" s="191" t="s">
        <v>49</v>
      </c>
      <c r="O295" s="69"/>
      <c r="P295" s="192">
        <f>O295*H295</f>
        <v>0</v>
      </c>
      <c r="Q295" s="192">
        <v>1.16E-3</v>
      </c>
      <c r="R295" s="192">
        <f>Q295*H295</f>
        <v>6.3800000000000003E-3</v>
      </c>
      <c r="S295" s="192">
        <v>0</v>
      </c>
      <c r="T295" s="193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194" t="s">
        <v>159</v>
      </c>
      <c r="AT295" s="194" t="s">
        <v>154</v>
      </c>
      <c r="AU295" s="194" t="s">
        <v>88</v>
      </c>
      <c r="AY295" s="21" t="s">
        <v>151</v>
      </c>
      <c r="BE295" s="195">
        <f>IF(N295="základní",J295,0)</f>
        <v>0</v>
      </c>
      <c r="BF295" s="195">
        <f>IF(N295="snížená",J295,0)</f>
        <v>0</v>
      </c>
      <c r="BG295" s="195">
        <f>IF(N295="zákl. přenesená",J295,0)</f>
        <v>0</v>
      </c>
      <c r="BH295" s="195">
        <f>IF(N295="sníž. přenesená",J295,0)</f>
        <v>0</v>
      </c>
      <c r="BI295" s="195">
        <f>IF(N295="nulová",J295,0)</f>
        <v>0</v>
      </c>
      <c r="BJ295" s="21" t="s">
        <v>86</v>
      </c>
      <c r="BK295" s="195">
        <f>ROUND(I295*H295,2)</f>
        <v>0</v>
      </c>
      <c r="BL295" s="21" t="s">
        <v>159</v>
      </c>
      <c r="BM295" s="194" t="s">
        <v>561</v>
      </c>
    </row>
    <row r="296" spans="1:65" s="2" customFormat="1" ht="11.25">
      <c r="A296" s="39"/>
      <c r="B296" s="40"/>
      <c r="C296" s="41"/>
      <c r="D296" s="196" t="s">
        <v>161</v>
      </c>
      <c r="E296" s="41"/>
      <c r="F296" s="197" t="s">
        <v>562</v>
      </c>
      <c r="G296" s="41"/>
      <c r="H296" s="41"/>
      <c r="I296" s="198"/>
      <c r="J296" s="41"/>
      <c r="K296" s="41"/>
      <c r="L296" s="44"/>
      <c r="M296" s="199"/>
      <c r="N296" s="200"/>
      <c r="O296" s="69"/>
      <c r="P296" s="69"/>
      <c r="Q296" s="69"/>
      <c r="R296" s="69"/>
      <c r="S296" s="69"/>
      <c r="T296" s="70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21" t="s">
        <v>161</v>
      </c>
      <c r="AU296" s="21" t="s">
        <v>88</v>
      </c>
    </row>
    <row r="297" spans="1:65" s="13" customFormat="1" ht="11.25">
      <c r="B297" s="208"/>
      <c r="C297" s="209"/>
      <c r="D297" s="201" t="s">
        <v>320</v>
      </c>
      <c r="E297" s="210" t="s">
        <v>32</v>
      </c>
      <c r="F297" s="211" t="s">
        <v>551</v>
      </c>
      <c r="G297" s="209"/>
      <c r="H297" s="210" t="s">
        <v>32</v>
      </c>
      <c r="I297" s="212"/>
      <c r="J297" s="209"/>
      <c r="K297" s="209"/>
      <c r="L297" s="213"/>
      <c r="M297" s="214"/>
      <c r="N297" s="215"/>
      <c r="O297" s="215"/>
      <c r="P297" s="215"/>
      <c r="Q297" s="215"/>
      <c r="R297" s="215"/>
      <c r="S297" s="215"/>
      <c r="T297" s="216"/>
      <c r="AT297" s="217" t="s">
        <v>320</v>
      </c>
      <c r="AU297" s="217" t="s">
        <v>88</v>
      </c>
      <c r="AV297" s="13" t="s">
        <v>86</v>
      </c>
      <c r="AW297" s="13" t="s">
        <v>39</v>
      </c>
      <c r="AX297" s="13" t="s">
        <v>78</v>
      </c>
      <c r="AY297" s="217" t="s">
        <v>151</v>
      </c>
    </row>
    <row r="298" spans="1:65" s="14" customFormat="1" ht="11.25">
      <c r="B298" s="218"/>
      <c r="C298" s="219"/>
      <c r="D298" s="201" t="s">
        <v>320</v>
      </c>
      <c r="E298" s="220" t="s">
        <v>32</v>
      </c>
      <c r="F298" s="221" t="s">
        <v>235</v>
      </c>
      <c r="G298" s="219"/>
      <c r="H298" s="222">
        <v>5.5</v>
      </c>
      <c r="I298" s="223"/>
      <c r="J298" s="219"/>
      <c r="K298" s="219"/>
      <c r="L298" s="224"/>
      <c r="M298" s="225"/>
      <c r="N298" s="226"/>
      <c r="O298" s="226"/>
      <c r="P298" s="226"/>
      <c r="Q298" s="226"/>
      <c r="R298" s="226"/>
      <c r="S298" s="226"/>
      <c r="T298" s="227"/>
      <c r="AT298" s="228" t="s">
        <v>320</v>
      </c>
      <c r="AU298" s="228" t="s">
        <v>88</v>
      </c>
      <c r="AV298" s="14" t="s">
        <v>88</v>
      </c>
      <c r="AW298" s="14" t="s">
        <v>39</v>
      </c>
      <c r="AX298" s="14" t="s">
        <v>78</v>
      </c>
      <c r="AY298" s="228" t="s">
        <v>151</v>
      </c>
    </row>
    <row r="299" spans="1:65" s="15" customFormat="1" ht="11.25">
      <c r="B299" s="229"/>
      <c r="C299" s="230"/>
      <c r="D299" s="201" t="s">
        <v>320</v>
      </c>
      <c r="E299" s="231" t="s">
        <v>32</v>
      </c>
      <c r="F299" s="232" t="s">
        <v>323</v>
      </c>
      <c r="G299" s="230"/>
      <c r="H299" s="233">
        <v>5.5</v>
      </c>
      <c r="I299" s="234"/>
      <c r="J299" s="230"/>
      <c r="K299" s="230"/>
      <c r="L299" s="235"/>
      <c r="M299" s="236"/>
      <c r="N299" s="237"/>
      <c r="O299" s="237"/>
      <c r="P299" s="237"/>
      <c r="Q299" s="237"/>
      <c r="R299" s="237"/>
      <c r="S299" s="237"/>
      <c r="T299" s="238"/>
      <c r="AT299" s="239" t="s">
        <v>320</v>
      </c>
      <c r="AU299" s="239" t="s">
        <v>88</v>
      </c>
      <c r="AV299" s="15" t="s">
        <v>159</v>
      </c>
      <c r="AW299" s="15" t="s">
        <v>39</v>
      </c>
      <c r="AX299" s="15" t="s">
        <v>86</v>
      </c>
      <c r="AY299" s="239" t="s">
        <v>151</v>
      </c>
    </row>
    <row r="300" spans="1:65" s="2" customFormat="1" ht="24.2" customHeight="1">
      <c r="A300" s="39"/>
      <c r="B300" s="40"/>
      <c r="C300" s="183" t="s">
        <v>563</v>
      </c>
      <c r="D300" s="183" t="s">
        <v>154</v>
      </c>
      <c r="E300" s="184" t="s">
        <v>564</v>
      </c>
      <c r="F300" s="185" t="s">
        <v>565</v>
      </c>
      <c r="G300" s="186" t="s">
        <v>213</v>
      </c>
      <c r="H300" s="187">
        <v>24</v>
      </c>
      <c r="I300" s="188"/>
      <c r="J300" s="189">
        <f>ROUND(I300*H300,2)</f>
        <v>0</v>
      </c>
      <c r="K300" s="185" t="s">
        <v>158</v>
      </c>
      <c r="L300" s="44"/>
      <c r="M300" s="190" t="s">
        <v>32</v>
      </c>
      <c r="N300" s="191" t="s">
        <v>49</v>
      </c>
      <c r="O300" s="69"/>
      <c r="P300" s="192">
        <f>O300*H300</f>
        <v>0</v>
      </c>
      <c r="Q300" s="192">
        <v>5.0000000000000001E-4</v>
      </c>
      <c r="R300" s="192">
        <f>Q300*H300</f>
        <v>1.2E-2</v>
      </c>
      <c r="S300" s="192">
        <v>0</v>
      </c>
      <c r="T300" s="193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194" t="s">
        <v>159</v>
      </c>
      <c r="AT300" s="194" t="s">
        <v>154</v>
      </c>
      <c r="AU300" s="194" t="s">
        <v>88</v>
      </c>
      <c r="AY300" s="21" t="s">
        <v>151</v>
      </c>
      <c r="BE300" s="195">
        <f>IF(N300="základní",J300,0)</f>
        <v>0</v>
      </c>
      <c r="BF300" s="195">
        <f>IF(N300="snížená",J300,0)</f>
        <v>0</v>
      </c>
      <c r="BG300" s="195">
        <f>IF(N300="zákl. přenesená",J300,0)</f>
        <v>0</v>
      </c>
      <c r="BH300" s="195">
        <f>IF(N300="sníž. přenesená",J300,0)</f>
        <v>0</v>
      </c>
      <c r="BI300" s="195">
        <f>IF(N300="nulová",J300,0)</f>
        <v>0</v>
      </c>
      <c r="BJ300" s="21" t="s">
        <v>86</v>
      </c>
      <c r="BK300" s="195">
        <f>ROUND(I300*H300,2)</f>
        <v>0</v>
      </c>
      <c r="BL300" s="21" t="s">
        <v>159</v>
      </c>
      <c r="BM300" s="194" t="s">
        <v>566</v>
      </c>
    </row>
    <row r="301" spans="1:65" s="2" customFormat="1" ht="11.25">
      <c r="A301" s="39"/>
      <c r="B301" s="40"/>
      <c r="C301" s="41"/>
      <c r="D301" s="196" t="s">
        <v>161</v>
      </c>
      <c r="E301" s="41"/>
      <c r="F301" s="197" t="s">
        <v>567</v>
      </c>
      <c r="G301" s="41"/>
      <c r="H301" s="41"/>
      <c r="I301" s="198"/>
      <c r="J301" s="41"/>
      <c r="K301" s="41"/>
      <c r="L301" s="44"/>
      <c r="M301" s="199"/>
      <c r="N301" s="200"/>
      <c r="O301" s="69"/>
      <c r="P301" s="69"/>
      <c r="Q301" s="69"/>
      <c r="R301" s="69"/>
      <c r="S301" s="69"/>
      <c r="T301" s="70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21" t="s">
        <v>161</v>
      </c>
      <c r="AU301" s="21" t="s">
        <v>88</v>
      </c>
    </row>
    <row r="302" spans="1:65" s="2" customFormat="1" ht="19.5">
      <c r="A302" s="39"/>
      <c r="B302" s="40"/>
      <c r="C302" s="41"/>
      <c r="D302" s="201" t="s">
        <v>163</v>
      </c>
      <c r="E302" s="41"/>
      <c r="F302" s="202" t="s">
        <v>568</v>
      </c>
      <c r="G302" s="41"/>
      <c r="H302" s="41"/>
      <c r="I302" s="198"/>
      <c r="J302" s="41"/>
      <c r="K302" s="41"/>
      <c r="L302" s="44"/>
      <c r="M302" s="199"/>
      <c r="N302" s="200"/>
      <c r="O302" s="69"/>
      <c r="P302" s="69"/>
      <c r="Q302" s="69"/>
      <c r="R302" s="69"/>
      <c r="S302" s="69"/>
      <c r="T302" s="70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21" t="s">
        <v>163</v>
      </c>
      <c r="AU302" s="21" t="s">
        <v>88</v>
      </c>
    </row>
    <row r="303" spans="1:65" s="14" customFormat="1" ht="11.25">
      <c r="B303" s="218"/>
      <c r="C303" s="219"/>
      <c r="D303" s="201" t="s">
        <v>320</v>
      </c>
      <c r="E303" s="220" t="s">
        <v>32</v>
      </c>
      <c r="F303" s="221" t="s">
        <v>569</v>
      </c>
      <c r="G303" s="219"/>
      <c r="H303" s="222">
        <v>24</v>
      </c>
      <c r="I303" s="223"/>
      <c r="J303" s="219"/>
      <c r="K303" s="219"/>
      <c r="L303" s="224"/>
      <c r="M303" s="225"/>
      <c r="N303" s="226"/>
      <c r="O303" s="226"/>
      <c r="P303" s="226"/>
      <c r="Q303" s="226"/>
      <c r="R303" s="226"/>
      <c r="S303" s="226"/>
      <c r="T303" s="227"/>
      <c r="AT303" s="228" t="s">
        <v>320</v>
      </c>
      <c r="AU303" s="228" t="s">
        <v>88</v>
      </c>
      <c r="AV303" s="14" t="s">
        <v>88</v>
      </c>
      <c r="AW303" s="14" t="s">
        <v>39</v>
      </c>
      <c r="AX303" s="14" t="s">
        <v>86</v>
      </c>
      <c r="AY303" s="228" t="s">
        <v>151</v>
      </c>
    </row>
    <row r="304" spans="1:65" s="2" customFormat="1" ht="24.2" customHeight="1">
      <c r="A304" s="39"/>
      <c r="B304" s="40"/>
      <c r="C304" s="183" t="s">
        <v>570</v>
      </c>
      <c r="D304" s="183" t="s">
        <v>154</v>
      </c>
      <c r="E304" s="184" t="s">
        <v>571</v>
      </c>
      <c r="F304" s="185" t="s">
        <v>572</v>
      </c>
      <c r="G304" s="186" t="s">
        <v>213</v>
      </c>
      <c r="H304" s="187">
        <v>9.0500000000000007</v>
      </c>
      <c r="I304" s="188"/>
      <c r="J304" s="189">
        <f>ROUND(I304*H304,2)</f>
        <v>0</v>
      </c>
      <c r="K304" s="185" t="s">
        <v>158</v>
      </c>
      <c r="L304" s="44"/>
      <c r="M304" s="190" t="s">
        <v>32</v>
      </c>
      <c r="N304" s="191" t="s">
        <v>49</v>
      </c>
      <c r="O304" s="69"/>
      <c r="P304" s="192">
        <f>O304*H304</f>
        <v>0</v>
      </c>
      <c r="Q304" s="192">
        <v>1.6299999999999999E-3</v>
      </c>
      <c r="R304" s="192">
        <f>Q304*H304</f>
        <v>1.4751500000000001E-2</v>
      </c>
      <c r="S304" s="192">
        <v>0</v>
      </c>
      <c r="T304" s="193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194" t="s">
        <v>159</v>
      </c>
      <c r="AT304" s="194" t="s">
        <v>154</v>
      </c>
      <c r="AU304" s="194" t="s">
        <v>88</v>
      </c>
      <c r="AY304" s="21" t="s">
        <v>151</v>
      </c>
      <c r="BE304" s="195">
        <f>IF(N304="základní",J304,0)</f>
        <v>0</v>
      </c>
      <c r="BF304" s="195">
        <f>IF(N304="snížená",J304,0)</f>
        <v>0</v>
      </c>
      <c r="BG304" s="195">
        <f>IF(N304="zákl. přenesená",J304,0)</f>
        <v>0</v>
      </c>
      <c r="BH304" s="195">
        <f>IF(N304="sníž. přenesená",J304,0)</f>
        <v>0</v>
      </c>
      <c r="BI304" s="195">
        <f>IF(N304="nulová",J304,0)</f>
        <v>0</v>
      </c>
      <c r="BJ304" s="21" t="s">
        <v>86</v>
      </c>
      <c r="BK304" s="195">
        <f>ROUND(I304*H304,2)</f>
        <v>0</v>
      </c>
      <c r="BL304" s="21" t="s">
        <v>159</v>
      </c>
      <c r="BM304" s="194" t="s">
        <v>573</v>
      </c>
    </row>
    <row r="305" spans="1:65" s="2" customFormat="1" ht="11.25">
      <c r="A305" s="39"/>
      <c r="B305" s="40"/>
      <c r="C305" s="41"/>
      <c r="D305" s="196" t="s">
        <v>161</v>
      </c>
      <c r="E305" s="41"/>
      <c r="F305" s="197" t="s">
        <v>574</v>
      </c>
      <c r="G305" s="41"/>
      <c r="H305" s="41"/>
      <c r="I305" s="198"/>
      <c r="J305" s="41"/>
      <c r="K305" s="41"/>
      <c r="L305" s="44"/>
      <c r="M305" s="199"/>
      <c r="N305" s="200"/>
      <c r="O305" s="69"/>
      <c r="P305" s="69"/>
      <c r="Q305" s="69"/>
      <c r="R305" s="69"/>
      <c r="S305" s="69"/>
      <c r="T305" s="70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21" t="s">
        <v>161</v>
      </c>
      <c r="AU305" s="21" t="s">
        <v>88</v>
      </c>
    </row>
    <row r="306" spans="1:65" s="2" customFormat="1" ht="19.5">
      <c r="A306" s="39"/>
      <c r="B306" s="40"/>
      <c r="C306" s="41"/>
      <c r="D306" s="201" t="s">
        <v>163</v>
      </c>
      <c r="E306" s="41"/>
      <c r="F306" s="202" t="s">
        <v>568</v>
      </c>
      <c r="G306" s="41"/>
      <c r="H306" s="41"/>
      <c r="I306" s="198"/>
      <c r="J306" s="41"/>
      <c r="K306" s="41"/>
      <c r="L306" s="44"/>
      <c r="M306" s="199"/>
      <c r="N306" s="200"/>
      <c r="O306" s="69"/>
      <c r="P306" s="69"/>
      <c r="Q306" s="69"/>
      <c r="R306" s="69"/>
      <c r="S306" s="69"/>
      <c r="T306" s="70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21" t="s">
        <v>163</v>
      </c>
      <c r="AU306" s="21" t="s">
        <v>88</v>
      </c>
    </row>
    <row r="307" spans="1:65" s="14" customFormat="1" ht="11.25">
      <c r="B307" s="218"/>
      <c r="C307" s="219"/>
      <c r="D307" s="201" t="s">
        <v>320</v>
      </c>
      <c r="E307" s="220" t="s">
        <v>32</v>
      </c>
      <c r="F307" s="221" t="s">
        <v>575</v>
      </c>
      <c r="G307" s="219"/>
      <c r="H307" s="222">
        <v>9.0500000000000007</v>
      </c>
      <c r="I307" s="223"/>
      <c r="J307" s="219"/>
      <c r="K307" s="219"/>
      <c r="L307" s="224"/>
      <c r="M307" s="225"/>
      <c r="N307" s="226"/>
      <c r="O307" s="226"/>
      <c r="P307" s="226"/>
      <c r="Q307" s="226"/>
      <c r="R307" s="226"/>
      <c r="S307" s="226"/>
      <c r="T307" s="227"/>
      <c r="AT307" s="228" t="s">
        <v>320</v>
      </c>
      <c r="AU307" s="228" t="s">
        <v>88</v>
      </c>
      <c r="AV307" s="14" t="s">
        <v>88</v>
      </c>
      <c r="AW307" s="14" t="s">
        <v>39</v>
      </c>
      <c r="AX307" s="14" t="s">
        <v>78</v>
      </c>
      <c r="AY307" s="228" t="s">
        <v>151</v>
      </c>
    </row>
    <row r="308" spans="1:65" s="15" customFormat="1" ht="11.25">
      <c r="B308" s="229"/>
      <c r="C308" s="230"/>
      <c r="D308" s="201" t="s">
        <v>320</v>
      </c>
      <c r="E308" s="231" t="s">
        <v>32</v>
      </c>
      <c r="F308" s="232" t="s">
        <v>323</v>
      </c>
      <c r="G308" s="230"/>
      <c r="H308" s="233">
        <v>9.0500000000000007</v>
      </c>
      <c r="I308" s="234"/>
      <c r="J308" s="230"/>
      <c r="K308" s="230"/>
      <c r="L308" s="235"/>
      <c r="M308" s="236"/>
      <c r="N308" s="237"/>
      <c r="O308" s="237"/>
      <c r="P308" s="237"/>
      <c r="Q308" s="237"/>
      <c r="R308" s="237"/>
      <c r="S308" s="237"/>
      <c r="T308" s="238"/>
      <c r="AT308" s="239" t="s">
        <v>320</v>
      </c>
      <c r="AU308" s="239" t="s">
        <v>88</v>
      </c>
      <c r="AV308" s="15" t="s">
        <v>159</v>
      </c>
      <c r="AW308" s="15" t="s">
        <v>39</v>
      </c>
      <c r="AX308" s="15" t="s">
        <v>86</v>
      </c>
      <c r="AY308" s="239" t="s">
        <v>151</v>
      </c>
    </row>
    <row r="309" spans="1:65" s="2" customFormat="1" ht="16.5" customHeight="1">
      <c r="A309" s="39"/>
      <c r="B309" s="40"/>
      <c r="C309" s="183" t="s">
        <v>576</v>
      </c>
      <c r="D309" s="183" t="s">
        <v>154</v>
      </c>
      <c r="E309" s="184" t="s">
        <v>577</v>
      </c>
      <c r="F309" s="185" t="s">
        <v>578</v>
      </c>
      <c r="G309" s="186" t="s">
        <v>213</v>
      </c>
      <c r="H309" s="187">
        <v>6.45</v>
      </c>
      <c r="I309" s="188"/>
      <c r="J309" s="189">
        <f>ROUND(I309*H309,2)</f>
        <v>0</v>
      </c>
      <c r="K309" s="185" t="s">
        <v>158</v>
      </c>
      <c r="L309" s="44"/>
      <c r="M309" s="190" t="s">
        <v>32</v>
      </c>
      <c r="N309" s="191" t="s">
        <v>49</v>
      </c>
      <c r="O309" s="69"/>
      <c r="P309" s="192">
        <f>O309*H309</f>
        <v>0</v>
      </c>
      <c r="Q309" s="192">
        <v>1.49E-3</v>
      </c>
      <c r="R309" s="192">
        <f>Q309*H309</f>
        <v>9.610500000000001E-3</v>
      </c>
      <c r="S309" s="192">
        <v>0</v>
      </c>
      <c r="T309" s="193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194" t="s">
        <v>159</v>
      </c>
      <c r="AT309" s="194" t="s">
        <v>154</v>
      </c>
      <c r="AU309" s="194" t="s">
        <v>88</v>
      </c>
      <c r="AY309" s="21" t="s">
        <v>151</v>
      </c>
      <c r="BE309" s="195">
        <f>IF(N309="základní",J309,0)</f>
        <v>0</v>
      </c>
      <c r="BF309" s="195">
        <f>IF(N309="snížená",J309,0)</f>
        <v>0</v>
      </c>
      <c r="BG309" s="195">
        <f>IF(N309="zákl. přenesená",J309,0)</f>
        <v>0</v>
      </c>
      <c r="BH309" s="195">
        <f>IF(N309="sníž. přenesená",J309,0)</f>
        <v>0</v>
      </c>
      <c r="BI309" s="195">
        <f>IF(N309="nulová",J309,0)</f>
        <v>0</v>
      </c>
      <c r="BJ309" s="21" t="s">
        <v>86</v>
      </c>
      <c r="BK309" s="195">
        <f>ROUND(I309*H309,2)</f>
        <v>0</v>
      </c>
      <c r="BL309" s="21" t="s">
        <v>159</v>
      </c>
      <c r="BM309" s="194" t="s">
        <v>579</v>
      </c>
    </row>
    <row r="310" spans="1:65" s="2" customFormat="1" ht="11.25">
      <c r="A310" s="39"/>
      <c r="B310" s="40"/>
      <c r="C310" s="41"/>
      <c r="D310" s="196" t="s">
        <v>161</v>
      </c>
      <c r="E310" s="41"/>
      <c r="F310" s="197" t="s">
        <v>580</v>
      </c>
      <c r="G310" s="41"/>
      <c r="H310" s="41"/>
      <c r="I310" s="198"/>
      <c r="J310" s="41"/>
      <c r="K310" s="41"/>
      <c r="L310" s="44"/>
      <c r="M310" s="199"/>
      <c r="N310" s="200"/>
      <c r="O310" s="69"/>
      <c r="P310" s="69"/>
      <c r="Q310" s="69"/>
      <c r="R310" s="69"/>
      <c r="S310" s="69"/>
      <c r="T310" s="70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21" t="s">
        <v>161</v>
      </c>
      <c r="AU310" s="21" t="s">
        <v>88</v>
      </c>
    </row>
    <row r="311" spans="1:65" s="2" customFormat="1" ht="19.5">
      <c r="A311" s="39"/>
      <c r="B311" s="40"/>
      <c r="C311" s="41"/>
      <c r="D311" s="201" t="s">
        <v>163</v>
      </c>
      <c r="E311" s="41"/>
      <c r="F311" s="202" t="s">
        <v>568</v>
      </c>
      <c r="G311" s="41"/>
      <c r="H311" s="41"/>
      <c r="I311" s="198"/>
      <c r="J311" s="41"/>
      <c r="K311" s="41"/>
      <c r="L311" s="44"/>
      <c r="M311" s="199"/>
      <c r="N311" s="200"/>
      <c r="O311" s="69"/>
      <c r="P311" s="69"/>
      <c r="Q311" s="69"/>
      <c r="R311" s="69"/>
      <c r="S311" s="69"/>
      <c r="T311" s="70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21" t="s">
        <v>163</v>
      </c>
      <c r="AU311" s="21" t="s">
        <v>88</v>
      </c>
    </row>
    <row r="312" spans="1:65" s="14" customFormat="1" ht="11.25">
      <c r="B312" s="218"/>
      <c r="C312" s="219"/>
      <c r="D312" s="201" t="s">
        <v>320</v>
      </c>
      <c r="E312" s="220" t="s">
        <v>32</v>
      </c>
      <c r="F312" s="221" t="s">
        <v>581</v>
      </c>
      <c r="G312" s="219"/>
      <c r="H312" s="222">
        <v>6.45</v>
      </c>
      <c r="I312" s="223"/>
      <c r="J312" s="219"/>
      <c r="K312" s="219"/>
      <c r="L312" s="224"/>
      <c r="M312" s="225"/>
      <c r="N312" s="226"/>
      <c r="O312" s="226"/>
      <c r="P312" s="226"/>
      <c r="Q312" s="226"/>
      <c r="R312" s="226"/>
      <c r="S312" s="226"/>
      <c r="T312" s="227"/>
      <c r="AT312" s="228" t="s">
        <v>320</v>
      </c>
      <c r="AU312" s="228" t="s">
        <v>88</v>
      </c>
      <c r="AV312" s="14" t="s">
        <v>88</v>
      </c>
      <c r="AW312" s="14" t="s">
        <v>39</v>
      </c>
      <c r="AX312" s="14" t="s">
        <v>78</v>
      </c>
      <c r="AY312" s="228" t="s">
        <v>151</v>
      </c>
    </row>
    <row r="313" spans="1:65" s="15" customFormat="1" ht="11.25">
      <c r="B313" s="229"/>
      <c r="C313" s="230"/>
      <c r="D313" s="201" t="s">
        <v>320</v>
      </c>
      <c r="E313" s="231" t="s">
        <v>32</v>
      </c>
      <c r="F313" s="232" t="s">
        <v>323</v>
      </c>
      <c r="G313" s="230"/>
      <c r="H313" s="233">
        <v>6.45</v>
      </c>
      <c r="I313" s="234"/>
      <c r="J313" s="230"/>
      <c r="K313" s="230"/>
      <c r="L313" s="235"/>
      <c r="M313" s="236"/>
      <c r="N313" s="237"/>
      <c r="O313" s="237"/>
      <c r="P313" s="237"/>
      <c r="Q313" s="237"/>
      <c r="R313" s="237"/>
      <c r="S313" s="237"/>
      <c r="T313" s="238"/>
      <c r="AT313" s="239" t="s">
        <v>320</v>
      </c>
      <c r="AU313" s="239" t="s">
        <v>88</v>
      </c>
      <c r="AV313" s="15" t="s">
        <v>159</v>
      </c>
      <c r="AW313" s="15" t="s">
        <v>39</v>
      </c>
      <c r="AX313" s="15" t="s">
        <v>86</v>
      </c>
      <c r="AY313" s="239" t="s">
        <v>151</v>
      </c>
    </row>
    <row r="314" spans="1:65" s="2" customFormat="1" ht="21.75" customHeight="1">
      <c r="A314" s="39"/>
      <c r="B314" s="40"/>
      <c r="C314" s="183" t="s">
        <v>582</v>
      </c>
      <c r="D314" s="183" t="s">
        <v>154</v>
      </c>
      <c r="E314" s="184" t="s">
        <v>583</v>
      </c>
      <c r="F314" s="185" t="s">
        <v>584</v>
      </c>
      <c r="G314" s="186" t="s">
        <v>253</v>
      </c>
      <c r="H314" s="187">
        <v>20.061</v>
      </c>
      <c r="I314" s="188"/>
      <c r="J314" s="189">
        <f>ROUND(I314*H314,2)</f>
        <v>0</v>
      </c>
      <c r="K314" s="185" t="s">
        <v>158</v>
      </c>
      <c r="L314" s="44"/>
      <c r="M314" s="190" t="s">
        <v>32</v>
      </c>
      <c r="N314" s="191" t="s">
        <v>49</v>
      </c>
      <c r="O314" s="69"/>
      <c r="P314" s="192">
        <f>O314*H314</f>
        <v>0</v>
      </c>
      <c r="Q314" s="192">
        <v>2.16</v>
      </c>
      <c r="R314" s="192">
        <f>Q314*H314</f>
        <v>43.331760000000003</v>
      </c>
      <c r="S314" s="192">
        <v>0</v>
      </c>
      <c r="T314" s="193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194" t="s">
        <v>159</v>
      </c>
      <c r="AT314" s="194" t="s">
        <v>154</v>
      </c>
      <c r="AU314" s="194" t="s">
        <v>88</v>
      </c>
      <c r="AY314" s="21" t="s">
        <v>151</v>
      </c>
      <c r="BE314" s="195">
        <f>IF(N314="základní",J314,0)</f>
        <v>0</v>
      </c>
      <c r="BF314" s="195">
        <f>IF(N314="snížená",J314,0)</f>
        <v>0</v>
      </c>
      <c r="BG314" s="195">
        <f>IF(N314="zákl. přenesená",J314,0)</f>
        <v>0</v>
      </c>
      <c r="BH314" s="195">
        <f>IF(N314="sníž. přenesená",J314,0)</f>
        <v>0</v>
      </c>
      <c r="BI314" s="195">
        <f>IF(N314="nulová",J314,0)</f>
        <v>0</v>
      </c>
      <c r="BJ314" s="21" t="s">
        <v>86</v>
      </c>
      <c r="BK314" s="195">
        <f>ROUND(I314*H314,2)</f>
        <v>0</v>
      </c>
      <c r="BL314" s="21" t="s">
        <v>159</v>
      </c>
      <c r="BM314" s="194" t="s">
        <v>585</v>
      </c>
    </row>
    <row r="315" spans="1:65" s="2" customFormat="1" ht="11.25">
      <c r="A315" s="39"/>
      <c r="B315" s="40"/>
      <c r="C315" s="41"/>
      <c r="D315" s="196" t="s">
        <v>161</v>
      </c>
      <c r="E315" s="41"/>
      <c r="F315" s="197" t="s">
        <v>586</v>
      </c>
      <c r="G315" s="41"/>
      <c r="H315" s="41"/>
      <c r="I315" s="198"/>
      <c r="J315" s="41"/>
      <c r="K315" s="41"/>
      <c r="L315" s="44"/>
      <c r="M315" s="199"/>
      <c r="N315" s="200"/>
      <c r="O315" s="69"/>
      <c r="P315" s="69"/>
      <c r="Q315" s="69"/>
      <c r="R315" s="69"/>
      <c r="S315" s="69"/>
      <c r="T315" s="70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21" t="s">
        <v>161</v>
      </c>
      <c r="AU315" s="21" t="s">
        <v>88</v>
      </c>
    </row>
    <row r="316" spans="1:65" s="2" customFormat="1" ht="19.5">
      <c r="A316" s="39"/>
      <c r="B316" s="40"/>
      <c r="C316" s="41"/>
      <c r="D316" s="201" t="s">
        <v>163</v>
      </c>
      <c r="E316" s="41"/>
      <c r="F316" s="202" t="s">
        <v>587</v>
      </c>
      <c r="G316" s="41"/>
      <c r="H316" s="41"/>
      <c r="I316" s="198"/>
      <c r="J316" s="41"/>
      <c r="K316" s="41"/>
      <c r="L316" s="44"/>
      <c r="M316" s="199"/>
      <c r="N316" s="200"/>
      <c r="O316" s="69"/>
      <c r="P316" s="69"/>
      <c r="Q316" s="69"/>
      <c r="R316" s="69"/>
      <c r="S316" s="69"/>
      <c r="T316" s="70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21" t="s">
        <v>163</v>
      </c>
      <c r="AU316" s="21" t="s">
        <v>88</v>
      </c>
    </row>
    <row r="317" spans="1:65" s="13" customFormat="1" ht="11.25">
      <c r="B317" s="208"/>
      <c r="C317" s="209"/>
      <c r="D317" s="201" t="s">
        <v>320</v>
      </c>
      <c r="E317" s="210" t="s">
        <v>32</v>
      </c>
      <c r="F317" s="211" t="s">
        <v>588</v>
      </c>
      <c r="G317" s="209"/>
      <c r="H317" s="210" t="s">
        <v>32</v>
      </c>
      <c r="I317" s="212"/>
      <c r="J317" s="209"/>
      <c r="K317" s="209"/>
      <c r="L317" s="213"/>
      <c r="M317" s="214"/>
      <c r="N317" s="215"/>
      <c r="O317" s="215"/>
      <c r="P317" s="215"/>
      <c r="Q317" s="215"/>
      <c r="R317" s="215"/>
      <c r="S317" s="215"/>
      <c r="T317" s="216"/>
      <c r="AT317" s="217" t="s">
        <v>320</v>
      </c>
      <c r="AU317" s="217" t="s">
        <v>88</v>
      </c>
      <c r="AV317" s="13" t="s">
        <v>86</v>
      </c>
      <c r="AW317" s="13" t="s">
        <v>39</v>
      </c>
      <c r="AX317" s="13" t="s">
        <v>78</v>
      </c>
      <c r="AY317" s="217" t="s">
        <v>151</v>
      </c>
    </row>
    <row r="318" spans="1:65" s="14" customFormat="1" ht="11.25">
      <c r="B318" s="218"/>
      <c r="C318" s="219"/>
      <c r="D318" s="201" t="s">
        <v>320</v>
      </c>
      <c r="E318" s="220" t="s">
        <v>32</v>
      </c>
      <c r="F318" s="221" t="s">
        <v>589</v>
      </c>
      <c r="G318" s="219"/>
      <c r="H318" s="222">
        <v>10.749000000000001</v>
      </c>
      <c r="I318" s="223"/>
      <c r="J318" s="219"/>
      <c r="K318" s="219"/>
      <c r="L318" s="224"/>
      <c r="M318" s="225"/>
      <c r="N318" s="226"/>
      <c r="O318" s="226"/>
      <c r="P318" s="226"/>
      <c r="Q318" s="226"/>
      <c r="R318" s="226"/>
      <c r="S318" s="226"/>
      <c r="T318" s="227"/>
      <c r="AT318" s="228" t="s">
        <v>320</v>
      </c>
      <c r="AU318" s="228" t="s">
        <v>88</v>
      </c>
      <c r="AV318" s="14" t="s">
        <v>88</v>
      </c>
      <c r="AW318" s="14" t="s">
        <v>39</v>
      </c>
      <c r="AX318" s="14" t="s">
        <v>78</v>
      </c>
      <c r="AY318" s="228" t="s">
        <v>151</v>
      </c>
    </row>
    <row r="319" spans="1:65" s="13" customFormat="1" ht="11.25">
      <c r="B319" s="208"/>
      <c r="C319" s="209"/>
      <c r="D319" s="201" t="s">
        <v>320</v>
      </c>
      <c r="E319" s="210" t="s">
        <v>32</v>
      </c>
      <c r="F319" s="211" t="s">
        <v>590</v>
      </c>
      <c r="G319" s="209"/>
      <c r="H319" s="210" t="s">
        <v>32</v>
      </c>
      <c r="I319" s="212"/>
      <c r="J319" s="209"/>
      <c r="K319" s="209"/>
      <c r="L319" s="213"/>
      <c r="M319" s="214"/>
      <c r="N319" s="215"/>
      <c r="O319" s="215"/>
      <c r="P319" s="215"/>
      <c r="Q319" s="215"/>
      <c r="R319" s="215"/>
      <c r="S319" s="215"/>
      <c r="T319" s="216"/>
      <c r="AT319" s="217" t="s">
        <v>320</v>
      </c>
      <c r="AU319" s="217" t="s">
        <v>88</v>
      </c>
      <c r="AV319" s="13" t="s">
        <v>86</v>
      </c>
      <c r="AW319" s="13" t="s">
        <v>39</v>
      </c>
      <c r="AX319" s="13" t="s">
        <v>78</v>
      </c>
      <c r="AY319" s="217" t="s">
        <v>151</v>
      </c>
    </row>
    <row r="320" spans="1:65" s="14" customFormat="1" ht="11.25">
      <c r="B320" s="218"/>
      <c r="C320" s="219"/>
      <c r="D320" s="201" t="s">
        <v>320</v>
      </c>
      <c r="E320" s="220" t="s">
        <v>32</v>
      </c>
      <c r="F320" s="221" t="s">
        <v>591</v>
      </c>
      <c r="G320" s="219"/>
      <c r="H320" s="222">
        <v>9.3119999999999994</v>
      </c>
      <c r="I320" s="223"/>
      <c r="J320" s="219"/>
      <c r="K320" s="219"/>
      <c r="L320" s="224"/>
      <c r="M320" s="225"/>
      <c r="N320" s="226"/>
      <c r="O320" s="226"/>
      <c r="P320" s="226"/>
      <c r="Q320" s="226"/>
      <c r="R320" s="226"/>
      <c r="S320" s="226"/>
      <c r="T320" s="227"/>
      <c r="AT320" s="228" t="s">
        <v>320</v>
      </c>
      <c r="AU320" s="228" t="s">
        <v>88</v>
      </c>
      <c r="AV320" s="14" t="s">
        <v>88</v>
      </c>
      <c r="AW320" s="14" t="s">
        <v>39</v>
      </c>
      <c r="AX320" s="14" t="s">
        <v>78</v>
      </c>
      <c r="AY320" s="228" t="s">
        <v>151</v>
      </c>
    </row>
    <row r="321" spans="1:65" s="15" customFormat="1" ht="11.25">
      <c r="B321" s="229"/>
      <c r="C321" s="230"/>
      <c r="D321" s="201" t="s">
        <v>320</v>
      </c>
      <c r="E321" s="231" t="s">
        <v>32</v>
      </c>
      <c r="F321" s="232" t="s">
        <v>323</v>
      </c>
      <c r="G321" s="230"/>
      <c r="H321" s="233">
        <v>20.061</v>
      </c>
      <c r="I321" s="234"/>
      <c r="J321" s="230"/>
      <c r="K321" s="230"/>
      <c r="L321" s="235"/>
      <c r="M321" s="236"/>
      <c r="N321" s="237"/>
      <c r="O321" s="237"/>
      <c r="P321" s="237"/>
      <c r="Q321" s="237"/>
      <c r="R321" s="237"/>
      <c r="S321" s="237"/>
      <c r="T321" s="238"/>
      <c r="AT321" s="239" t="s">
        <v>320</v>
      </c>
      <c r="AU321" s="239" t="s">
        <v>88</v>
      </c>
      <c r="AV321" s="15" t="s">
        <v>159</v>
      </c>
      <c r="AW321" s="15" t="s">
        <v>39</v>
      </c>
      <c r="AX321" s="15" t="s">
        <v>86</v>
      </c>
      <c r="AY321" s="239" t="s">
        <v>151</v>
      </c>
    </row>
    <row r="322" spans="1:65" s="2" customFormat="1" ht="21.75" customHeight="1">
      <c r="A322" s="39"/>
      <c r="B322" s="40"/>
      <c r="C322" s="183" t="s">
        <v>592</v>
      </c>
      <c r="D322" s="183" t="s">
        <v>154</v>
      </c>
      <c r="E322" s="184" t="s">
        <v>593</v>
      </c>
      <c r="F322" s="185" t="s">
        <v>594</v>
      </c>
      <c r="G322" s="186" t="s">
        <v>253</v>
      </c>
      <c r="H322" s="187">
        <v>0.59399999999999997</v>
      </c>
      <c r="I322" s="188"/>
      <c r="J322" s="189">
        <f>ROUND(I322*H322,2)</f>
        <v>0</v>
      </c>
      <c r="K322" s="185" t="s">
        <v>158</v>
      </c>
      <c r="L322" s="44"/>
      <c r="M322" s="190" t="s">
        <v>32</v>
      </c>
      <c r="N322" s="191" t="s">
        <v>49</v>
      </c>
      <c r="O322" s="69"/>
      <c r="P322" s="192">
        <f>O322*H322</f>
        <v>0</v>
      </c>
      <c r="Q322" s="192">
        <v>2.3010199999999998</v>
      </c>
      <c r="R322" s="192">
        <f>Q322*H322</f>
        <v>1.3668058799999998</v>
      </c>
      <c r="S322" s="192">
        <v>0</v>
      </c>
      <c r="T322" s="193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194" t="s">
        <v>159</v>
      </c>
      <c r="AT322" s="194" t="s">
        <v>154</v>
      </c>
      <c r="AU322" s="194" t="s">
        <v>88</v>
      </c>
      <c r="AY322" s="21" t="s">
        <v>151</v>
      </c>
      <c r="BE322" s="195">
        <f>IF(N322="základní",J322,0)</f>
        <v>0</v>
      </c>
      <c r="BF322" s="195">
        <f>IF(N322="snížená",J322,0)</f>
        <v>0</v>
      </c>
      <c r="BG322" s="195">
        <f>IF(N322="zákl. přenesená",J322,0)</f>
        <v>0</v>
      </c>
      <c r="BH322" s="195">
        <f>IF(N322="sníž. přenesená",J322,0)</f>
        <v>0</v>
      </c>
      <c r="BI322" s="195">
        <f>IF(N322="nulová",J322,0)</f>
        <v>0</v>
      </c>
      <c r="BJ322" s="21" t="s">
        <v>86</v>
      </c>
      <c r="BK322" s="195">
        <f>ROUND(I322*H322,2)</f>
        <v>0</v>
      </c>
      <c r="BL322" s="21" t="s">
        <v>159</v>
      </c>
      <c r="BM322" s="194" t="s">
        <v>595</v>
      </c>
    </row>
    <row r="323" spans="1:65" s="2" customFormat="1" ht="11.25">
      <c r="A323" s="39"/>
      <c r="B323" s="40"/>
      <c r="C323" s="41"/>
      <c r="D323" s="196" t="s">
        <v>161</v>
      </c>
      <c r="E323" s="41"/>
      <c r="F323" s="197" t="s">
        <v>596</v>
      </c>
      <c r="G323" s="41"/>
      <c r="H323" s="41"/>
      <c r="I323" s="198"/>
      <c r="J323" s="41"/>
      <c r="K323" s="41"/>
      <c r="L323" s="44"/>
      <c r="M323" s="199"/>
      <c r="N323" s="200"/>
      <c r="O323" s="69"/>
      <c r="P323" s="69"/>
      <c r="Q323" s="69"/>
      <c r="R323" s="69"/>
      <c r="S323" s="69"/>
      <c r="T323" s="70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21" t="s">
        <v>161</v>
      </c>
      <c r="AU323" s="21" t="s">
        <v>88</v>
      </c>
    </row>
    <row r="324" spans="1:65" s="13" customFormat="1" ht="11.25">
      <c r="B324" s="208"/>
      <c r="C324" s="209"/>
      <c r="D324" s="201" t="s">
        <v>320</v>
      </c>
      <c r="E324" s="210" t="s">
        <v>32</v>
      </c>
      <c r="F324" s="211" t="s">
        <v>597</v>
      </c>
      <c r="G324" s="209"/>
      <c r="H324" s="210" t="s">
        <v>32</v>
      </c>
      <c r="I324" s="212"/>
      <c r="J324" s="209"/>
      <c r="K324" s="209"/>
      <c r="L324" s="213"/>
      <c r="M324" s="214"/>
      <c r="N324" s="215"/>
      <c r="O324" s="215"/>
      <c r="P324" s="215"/>
      <c r="Q324" s="215"/>
      <c r="R324" s="215"/>
      <c r="S324" s="215"/>
      <c r="T324" s="216"/>
      <c r="AT324" s="217" t="s">
        <v>320</v>
      </c>
      <c r="AU324" s="217" t="s">
        <v>88</v>
      </c>
      <c r="AV324" s="13" t="s">
        <v>86</v>
      </c>
      <c r="AW324" s="13" t="s">
        <v>39</v>
      </c>
      <c r="AX324" s="13" t="s">
        <v>78</v>
      </c>
      <c r="AY324" s="217" t="s">
        <v>151</v>
      </c>
    </row>
    <row r="325" spans="1:65" s="14" customFormat="1" ht="11.25">
      <c r="B325" s="218"/>
      <c r="C325" s="219"/>
      <c r="D325" s="201" t="s">
        <v>320</v>
      </c>
      <c r="E325" s="220" t="s">
        <v>32</v>
      </c>
      <c r="F325" s="221" t="s">
        <v>598</v>
      </c>
      <c r="G325" s="219"/>
      <c r="H325" s="222">
        <v>0.59399999999999997</v>
      </c>
      <c r="I325" s="223"/>
      <c r="J325" s="219"/>
      <c r="K325" s="219"/>
      <c r="L325" s="224"/>
      <c r="M325" s="225"/>
      <c r="N325" s="226"/>
      <c r="O325" s="226"/>
      <c r="P325" s="226"/>
      <c r="Q325" s="226"/>
      <c r="R325" s="226"/>
      <c r="S325" s="226"/>
      <c r="T325" s="227"/>
      <c r="AT325" s="228" t="s">
        <v>320</v>
      </c>
      <c r="AU325" s="228" t="s">
        <v>88</v>
      </c>
      <c r="AV325" s="14" t="s">
        <v>88</v>
      </c>
      <c r="AW325" s="14" t="s">
        <v>39</v>
      </c>
      <c r="AX325" s="14" t="s">
        <v>78</v>
      </c>
      <c r="AY325" s="228" t="s">
        <v>151</v>
      </c>
    </row>
    <row r="326" spans="1:65" s="15" customFormat="1" ht="11.25">
      <c r="B326" s="229"/>
      <c r="C326" s="230"/>
      <c r="D326" s="201" t="s">
        <v>320</v>
      </c>
      <c r="E326" s="231" t="s">
        <v>32</v>
      </c>
      <c r="F326" s="232" t="s">
        <v>323</v>
      </c>
      <c r="G326" s="230"/>
      <c r="H326" s="233">
        <v>0.59399999999999997</v>
      </c>
      <c r="I326" s="234"/>
      <c r="J326" s="230"/>
      <c r="K326" s="230"/>
      <c r="L326" s="235"/>
      <c r="M326" s="236"/>
      <c r="N326" s="237"/>
      <c r="O326" s="237"/>
      <c r="P326" s="237"/>
      <c r="Q326" s="237"/>
      <c r="R326" s="237"/>
      <c r="S326" s="237"/>
      <c r="T326" s="238"/>
      <c r="AT326" s="239" t="s">
        <v>320</v>
      </c>
      <c r="AU326" s="239" t="s">
        <v>88</v>
      </c>
      <c r="AV326" s="15" t="s">
        <v>159</v>
      </c>
      <c r="AW326" s="15" t="s">
        <v>39</v>
      </c>
      <c r="AX326" s="15" t="s">
        <v>86</v>
      </c>
      <c r="AY326" s="239" t="s">
        <v>151</v>
      </c>
    </row>
    <row r="327" spans="1:65" s="2" customFormat="1" ht="21.75" customHeight="1">
      <c r="A327" s="39"/>
      <c r="B327" s="40"/>
      <c r="C327" s="183" t="s">
        <v>599</v>
      </c>
      <c r="D327" s="183" t="s">
        <v>154</v>
      </c>
      <c r="E327" s="184" t="s">
        <v>600</v>
      </c>
      <c r="F327" s="185" t="s">
        <v>601</v>
      </c>
      <c r="G327" s="186" t="s">
        <v>253</v>
      </c>
      <c r="H327" s="187">
        <v>9.984</v>
      </c>
      <c r="I327" s="188"/>
      <c r="J327" s="189">
        <f>ROUND(I327*H327,2)</f>
        <v>0</v>
      </c>
      <c r="K327" s="185" t="s">
        <v>158</v>
      </c>
      <c r="L327" s="44"/>
      <c r="M327" s="190" t="s">
        <v>32</v>
      </c>
      <c r="N327" s="191" t="s">
        <v>49</v>
      </c>
      <c r="O327" s="69"/>
      <c r="P327" s="192">
        <f>O327*H327</f>
        <v>0</v>
      </c>
      <c r="Q327" s="192">
        <v>2.5018699999999998</v>
      </c>
      <c r="R327" s="192">
        <f>Q327*H327</f>
        <v>24.978670079999997</v>
      </c>
      <c r="S327" s="192">
        <v>0</v>
      </c>
      <c r="T327" s="193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194" t="s">
        <v>159</v>
      </c>
      <c r="AT327" s="194" t="s">
        <v>154</v>
      </c>
      <c r="AU327" s="194" t="s">
        <v>88</v>
      </c>
      <c r="AY327" s="21" t="s">
        <v>151</v>
      </c>
      <c r="BE327" s="195">
        <f>IF(N327="základní",J327,0)</f>
        <v>0</v>
      </c>
      <c r="BF327" s="195">
        <f>IF(N327="snížená",J327,0)</f>
        <v>0</v>
      </c>
      <c r="BG327" s="195">
        <f>IF(N327="zákl. přenesená",J327,0)</f>
        <v>0</v>
      </c>
      <c r="BH327" s="195">
        <f>IF(N327="sníž. přenesená",J327,0)</f>
        <v>0</v>
      </c>
      <c r="BI327" s="195">
        <f>IF(N327="nulová",J327,0)</f>
        <v>0</v>
      </c>
      <c r="BJ327" s="21" t="s">
        <v>86</v>
      </c>
      <c r="BK327" s="195">
        <f>ROUND(I327*H327,2)</f>
        <v>0</v>
      </c>
      <c r="BL327" s="21" t="s">
        <v>159</v>
      </c>
      <c r="BM327" s="194" t="s">
        <v>602</v>
      </c>
    </row>
    <row r="328" spans="1:65" s="2" customFormat="1" ht="11.25">
      <c r="A328" s="39"/>
      <c r="B328" s="40"/>
      <c r="C328" s="41"/>
      <c r="D328" s="196" t="s">
        <v>161</v>
      </c>
      <c r="E328" s="41"/>
      <c r="F328" s="197" t="s">
        <v>603</v>
      </c>
      <c r="G328" s="41"/>
      <c r="H328" s="41"/>
      <c r="I328" s="198"/>
      <c r="J328" s="41"/>
      <c r="K328" s="41"/>
      <c r="L328" s="44"/>
      <c r="M328" s="199"/>
      <c r="N328" s="200"/>
      <c r="O328" s="69"/>
      <c r="P328" s="69"/>
      <c r="Q328" s="69"/>
      <c r="R328" s="69"/>
      <c r="S328" s="69"/>
      <c r="T328" s="70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21" t="s">
        <v>161</v>
      </c>
      <c r="AU328" s="21" t="s">
        <v>88</v>
      </c>
    </row>
    <row r="329" spans="1:65" s="2" customFormat="1" ht="19.5">
      <c r="A329" s="39"/>
      <c r="B329" s="40"/>
      <c r="C329" s="41"/>
      <c r="D329" s="201" t="s">
        <v>163</v>
      </c>
      <c r="E329" s="41"/>
      <c r="F329" s="202" t="s">
        <v>604</v>
      </c>
      <c r="G329" s="41"/>
      <c r="H329" s="41"/>
      <c r="I329" s="198"/>
      <c r="J329" s="41"/>
      <c r="K329" s="41"/>
      <c r="L329" s="44"/>
      <c r="M329" s="199"/>
      <c r="N329" s="200"/>
      <c r="O329" s="69"/>
      <c r="P329" s="69"/>
      <c r="Q329" s="69"/>
      <c r="R329" s="69"/>
      <c r="S329" s="69"/>
      <c r="T329" s="70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21" t="s">
        <v>163</v>
      </c>
      <c r="AU329" s="21" t="s">
        <v>88</v>
      </c>
    </row>
    <row r="330" spans="1:65" s="13" customFormat="1" ht="11.25">
      <c r="B330" s="208"/>
      <c r="C330" s="209"/>
      <c r="D330" s="201" t="s">
        <v>320</v>
      </c>
      <c r="E330" s="210" t="s">
        <v>32</v>
      </c>
      <c r="F330" s="211" t="s">
        <v>605</v>
      </c>
      <c r="G330" s="209"/>
      <c r="H330" s="210" t="s">
        <v>32</v>
      </c>
      <c r="I330" s="212"/>
      <c r="J330" s="209"/>
      <c r="K330" s="209"/>
      <c r="L330" s="213"/>
      <c r="M330" s="214"/>
      <c r="N330" s="215"/>
      <c r="O330" s="215"/>
      <c r="P330" s="215"/>
      <c r="Q330" s="215"/>
      <c r="R330" s="215"/>
      <c r="S330" s="215"/>
      <c r="T330" s="216"/>
      <c r="AT330" s="217" t="s">
        <v>320</v>
      </c>
      <c r="AU330" s="217" t="s">
        <v>88</v>
      </c>
      <c r="AV330" s="13" t="s">
        <v>86</v>
      </c>
      <c r="AW330" s="13" t="s">
        <v>39</v>
      </c>
      <c r="AX330" s="13" t="s">
        <v>78</v>
      </c>
      <c r="AY330" s="217" t="s">
        <v>151</v>
      </c>
    </row>
    <row r="331" spans="1:65" s="14" customFormat="1" ht="11.25">
      <c r="B331" s="218"/>
      <c r="C331" s="219"/>
      <c r="D331" s="201" t="s">
        <v>320</v>
      </c>
      <c r="E331" s="220" t="s">
        <v>32</v>
      </c>
      <c r="F331" s="221" t="s">
        <v>606</v>
      </c>
      <c r="G331" s="219"/>
      <c r="H331" s="222">
        <v>9.984</v>
      </c>
      <c r="I331" s="223"/>
      <c r="J331" s="219"/>
      <c r="K331" s="219"/>
      <c r="L331" s="224"/>
      <c r="M331" s="225"/>
      <c r="N331" s="226"/>
      <c r="O331" s="226"/>
      <c r="P331" s="226"/>
      <c r="Q331" s="226"/>
      <c r="R331" s="226"/>
      <c r="S331" s="226"/>
      <c r="T331" s="227"/>
      <c r="AT331" s="228" t="s">
        <v>320</v>
      </c>
      <c r="AU331" s="228" t="s">
        <v>88</v>
      </c>
      <c r="AV331" s="14" t="s">
        <v>88</v>
      </c>
      <c r="AW331" s="14" t="s">
        <v>39</v>
      </c>
      <c r="AX331" s="14" t="s">
        <v>78</v>
      </c>
      <c r="AY331" s="228" t="s">
        <v>151</v>
      </c>
    </row>
    <row r="332" spans="1:65" s="15" customFormat="1" ht="11.25">
      <c r="B332" s="229"/>
      <c r="C332" s="230"/>
      <c r="D332" s="201" t="s">
        <v>320</v>
      </c>
      <c r="E332" s="231" t="s">
        <v>32</v>
      </c>
      <c r="F332" s="232" t="s">
        <v>323</v>
      </c>
      <c r="G332" s="230"/>
      <c r="H332" s="233">
        <v>9.984</v>
      </c>
      <c r="I332" s="234"/>
      <c r="J332" s="230"/>
      <c r="K332" s="230"/>
      <c r="L332" s="235"/>
      <c r="M332" s="236"/>
      <c r="N332" s="237"/>
      <c r="O332" s="237"/>
      <c r="P332" s="237"/>
      <c r="Q332" s="237"/>
      <c r="R332" s="237"/>
      <c r="S332" s="237"/>
      <c r="T332" s="238"/>
      <c r="AT332" s="239" t="s">
        <v>320</v>
      </c>
      <c r="AU332" s="239" t="s">
        <v>88</v>
      </c>
      <c r="AV332" s="15" t="s">
        <v>159</v>
      </c>
      <c r="AW332" s="15" t="s">
        <v>39</v>
      </c>
      <c r="AX332" s="15" t="s">
        <v>86</v>
      </c>
      <c r="AY332" s="239" t="s">
        <v>151</v>
      </c>
    </row>
    <row r="333" spans="1:65" s="2" customFormat="1" ht="16.5" customHeight="1">
      <c r="A333" s="39"/>
      <c r="B333" s="40"/>
      <c r="C333" s="183" t="s">
        <v>607</v>
      </c>
      <c r="D333" s="183" t="s">
        <v>154</v>
      </c>
      <c r="E333" s="184" t="s">
        <v>608</v>
      </c>
      <c r="F333" s="185" t="s">
        <v>609</v>
      </c>
      <c r="G333" s="186" t="s">
        <v>428</v>
      </c>
      <c r="H333" s="187">
        <v>0.66300000000000003</v>
      </c>
      <c r="I333" s="188"/>
      <c r="J333" s="189">
        <f>ROUND(I333*H333,2)</f>
        <v>0</v>
      </c>
      <c r="K333" s="185" t="s">
        <v>158</v>
      </c>
      <c r="L333" s="44"/>
      <c r="M333" s="190" t="s">
        <v>32</v>
      </c>
      <c r="N333" s="191" t="s">
        <v>49</v>
      </c>
      <c r="O333" s="69"/>
      <c r="P333" s="192">
        <f>O333*H333</f>
        <v>0</v>
      </c>
      <c r="Q333" s="192">
        <v>1.06277</v>
      </c>
      <c r="R333" s="192">
        <f>Q333*H333</f>
        <v>0.70461651000000003</v>
      </c>
      <c r="S333" s="192">
        <v>0</v>
      </c>
      <c r="T333" s="193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194" t="s">
        <v>159</v>
      </c>
      <c r="AT333" s="194" t="s">
        <v>154</v>
      </c>
      <c r="AU333" s="194" t="s">
        <v>88</v>
      </c>
      <c r="AY333" s="21" t="s">
        <v>151</v>
      </c>
      <c r="BE333" s="195">
        <f>IF(N333="základní",J333,0)</f>
        <v>0</v>
      </c>
      <c r="BF333" s="195">
        <f>IF(N333="snížená",J333,0)</f>
        <v>0</v>
      </c>
      <c r="BG333" s="195">
        <f>IF(N333="zákl. přenesená",J333,0)</f>
        <v>0</v>
      </c>
      <c r="BH333" s="195">
        <f>IF(N333="sníž. přenesená",J333,0)</f>
        <v>0</v>
      </c>
      <c r="BI333" s="195">
        <f>IF(N333="nulová",J333,0)</f>
        <v>0</v>
      </c>
      <c r="BJ333" s="21" t="s">
        <v>86</v>
      </c>
      <c r="BK333" s="195">
        <f>ROUND(I333*H333,2)</f>
        <v>0</v>
      </c>
      <c r="BL333" s="21" t="s">
        <v>159</v>
      </c>
      <c r="BM333" s="194" t="s">
        <v>610</v>
      </c>
    </row>
    <row r="334" spans="1:65" s="2" customFormat="1" ht="11.25">
      <c r="A334" s="39"/>
      <c r="B334" s="40"/>
      <c r="C334" s="41"/>
      <c r="D334" s="196" t="s">
        <v>161</v>
      </c>
      <c r="E334" s="41"/>
      <c r="F334" s="197" t="s">
        <v>611</v>
      </c>
      <c r="G334" s="41"/>
      <c r="H334" s="41"/>
      <c r="I334" s="198"/>
      <c r="J334" s="41"/>
      <c r="K334" s="41"/>
      <c r="L334" s="44"/>
      <c r="M334" s="199"/>
      <c r="N334" s="200"/>
      <c r="O334" s="69"/>
      <c r="P334" s="69"/>
      <c r="Q334" s="69"/>
      <c r="R334" s="69"/>
      <c r="S334" s="69"/>
      <c r="T334" s="70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21" t="s">
        <v>161</v>
      </c>
      <c r="AU334" s="21" t="s">
        <v>88</v>
      </c>
    </row>
    <row r="335" spans="1:65" s="13" customFormat="1" ht="11.25">
      <c r="B335" s="208"/>
      <c r="C335" s="209"/>
      <c r="D335" s="201" t="s">
        <v>320</v>
      </c>
      <c r="E335" s="210" t="s">
        <v>32</v>
      </c>
      <c r="F335" s="211" t="s">
        <v>612</v>
      </c>
      <c r="G335" s="209"/>
      <c r="H335" s="210" t="s">
        <v>32</v>
      </c>
      <c r="I335" s="212"/>
      <c r="J335" s="209"/>
      <c r="K335" s="209"/>
      <c r="L335" s="213"/>
      <c r="M335" s="214"/>
      <c r="N335" s="215"/>
      <c r="O335" s="215"/>
      <c r="P335" s="215"/>
      <c r="Q335" s="215"/>
      <c r="R335" s="215"/>
      <c r="S335" s="215"/>
      <c r="T335" s="216"/>
      <c r="AT335" s="217" t="s">
        <v>320</v>
      </c>
      <c r="AU335" s="217" t="s">
        <v>88</v>
      </c>
      <c r="AV335" s="13" t="s">
        <v>86</v>
      </c>
      <c r="AW335" s="13" t="s">
        <v>39</v>
      </c>
      <c r="AX335" s="13" t="s">
        <v>78</v>
      </c>
      <c r="AY335" s="217" t="s">
        <v>151</v>
      </c>
    </row>
    <row r="336" spans="1:65" s="14" customFormat="1" ht="11.25">
      <c r="B336" s="218"/>
      <c r="C336" s="219"/>
      <c r="D336" s="201" t="s">
        <v>320</v>
      </c>
      <c r="E336" s="220" t="s">
        <v>32</v>
      </c>
      <c r="F336" s="221" t="s">
        <v>613</v>
      </c>
      <c r="G336" s="219"/>
      <c r="H336" s="222">
        <v>0.66300000000000003</v>
      </c>
      <c r="I336" s="223"/>
      <c r="J336" s="219"/>
      <c r="K336" s="219"/>
      <c r="L336" s="224"/>
      <c r="M336" s="225"/>
      <c r="N336" s="226"/>
      <c r="O336" s="226"/>
      <c r="P336" s="226"/>
      <c r="Q336" s="226"/>
      <c r="R336" s="226"/>
      <c r="S336" s="226"/>
      <c r="T336" s="227"/>
      <c r="AT336" s="228" t="s">
        <v>320</v>
      </c>
      <c r="AU336" s="228" t="s">
        <v>88</v>
      </c>
      <c r="AV336" s="14" t="s">
        <v>88</v>
      </c>
      <c r="AW336" s="14" t="s">
        <v>39</v>
      </c>
      <c r="AX336" s="14" t="s">
        <v>78</v>
      </c>
      <c r="AY336" s="228" t="s">
        <v>151</v>
      </c>
    </row>
    <row r="337" spans="1:65" s="15" customFormat="1" ht="11.25">
      <c r="B337" s="229"/>
      <c r="C337" s="230"/>
      <c r="D337" s="201" t="s">
        <v>320</v>
      </c>
      <c r="E337" s="231" t="s">
        <v>32</v>
      </c>
      <c r="F337" s="232" t="s">
        <v>323</v>
      </c>
      <c r="G337" s="230"/>
      <c r="H337" s="233">
        <v>0.66300000000000003</v>
      </c>
      <c r="I337" s="234"/>
      <c r="J337" s="230"/>
      <c r="K337" s="230"/>
      <c r="L337" s="235"/>
      <c r="M337" s="236"/>
      <c r="N337" s="237"/>
      <c r="O337" s="237"/>
      <c r="P337" s="237"/>
      <c r="Q337" s="237"/>
      <c r="R337" s="237"/>
      <c r="S337" s="237"/>
      <c r="T337" s="238"/>
      <c r="AT337" s="239" t="s">
        <v>320</v>
      </c>
      <c r="AU337" s="239" t="s">
        <v>88</v>
      </c>
      <c r="AV337" s="15" t="s">
        <v>159</v>
      </c>
      <c r="AW337" s="15" t="s">
        <v>39</v>
      </c>
      <c r="AX337" s="15" t="s">
        <v>86</v>
      </c>
      <c r="AY337" s="239" t="s">
        <v>151</v>
      </c>
    </row>
    <row r="338" spans="1:65" s="12" customFormat="1" ht="22.9" customHeight="1">
      <c r="B338" s="167"/>
      <c r="C338" s="168"/>
      <c r="D338" s="169" t="s">
        <v>77</v>
      </c>
      <c r="E338" s="181" t="s">
        <v>170</v>
      </c>
      <c r="F338" s="181" t="s">
        <v>614</v>
      </c>
      <c r="G338" s="168"/>
      <c r="H338" s="168"/>
      <c r="I338" s="171"/>
      <c r="J338" s="182">
        <f>BK338</f>
        <v>0</v>
      </c>
      <c r="K338" s="168"/>
      <c r="L338" s="173"/>
      <c r="M338" s="174"/>
      <c r="N338" s="175"/>
      <c r="O338" s="175"/>
      <c r="P338" s="176">
        <f>SUM(P339:P423)</f>
        <v>0</v>
      </c>
      <c r="Q338" s="175"/>
      <c r="R338" s="176">
        <f>SUM(R339:R423)</f>
        <v>7.4721829800000013</v>
      </c>
      <c r="S338" s="175"/>
      <c r="T338" s="177">
        <f>SUM(T339:T423)</f>
        <v>0</v>
      </c>
      <c r="AR338" s="178" t="s">
        <v>86</v>
      </c>
      <c r="AT338" s="179" t="s">
        <v>77</v>
      </c>
      <c r="AU338" s="179" t="s">
        <v>86</v>
      </c>
      <c r="AY338" s="178" t="s">
        <v>151</v>
      </c>
      <c r="BK338" s="180">
        <f>SUM(BK339:BK423)</f>
        <v>0</v>
      </c>
    </row>
    <row r="339" spans="1:65" s="2" customFormat="1" ht="24.2" customHeight="1">
      <c r="A339" s="39"/>
      <c r="B339" s="40"/>
      <c r="C339" s="183" t="s">
        <v>615</v>
      </c>
      <c r="D339" s="183" t="s">
        <v>154</v>
      </c>
      <c r="E339" s="184" t="s">
        <v>616</v>
      </c>
      <c r="F339" s="185" t="s">
        <v>617</v>
      </c>
      <c r="G339" s="186" t="s">
        <v>209</v>
      </c>
      <c r="H339" s="187">
        <v>2.4249999999999998</v>
      </c>
      <c r="I339" s="188"/>
      <c r="J339" s="189">
        <f>ROUND(I339*H339,2)</f>
        <v>0</v>
      </c>
      <c r="K339" s="185" t="s">
        <v>158</v>
      </c>
      <c r="L339" s="44"/>
      <c r="M339" s="190" t="s">
        <v>32</v>
      </c>
      <c r="N339" s="191" t="s">
        <v>49</v>
      </c>
      <c r="O339" s="69"/>
      <c r="P339" s="192">
        <f>O339*H339</f>
        <v>0</v>
      </c>
      <c r="Q339" s="192">
        <v>0.23691000000000001</v>
      </c>
      <c r="R339" s="192">
        <f>Q339*H339</f>
        <v>0.57450674999999995</v>
      </c>
      <c r="S339" s="192">
        <v>0</v>
      </c>
      <c r="T339" s="193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194" t="s">
        <v>159</v>
      </c>
      <c r="AT339" s="194" t="s">
        <v>154</v>
      </c>
      <c r="AU339" s="194" t="s">
        <v>88</v>
      </c>
      <c r="AY339" s="21" t="s">
        <v>151</v>
      </c>
      <c r="BE339" s="195">
        <f>IF(N339="základní",J339,0)</f>
        <v>0</v>
      </c>
      <c r="BF339" s="195">
        <f>IF(N339="snížená",J339,0)</f>
        <v>0</v>
      </c>
      <c r="BG339" s="195">
        <f>IF(N339="zákl. přenesená",J339,0)</f>
        <v>0</v>
      </c>
      <c r="BH339" s="195">
        <f>IF(N339="sníž. přenesená",J339,0)</f>
        <v>0</v>
      </c>
      <c r="BI339" s="195">
        <f>IF(N339="nulová",J339,0)</f>
        <v>0</v>
      </c>
      <c r="BJ339" s="21" t="s">
        <v>86</v>
      </c>
      <c r="BK339" s="195">
        <f>ROUND(I339*H339,2)</f>
        <v>0</v>
      </c>
      <c r="BL339" s="21" t="s">
        <v>159</v>
      </c>
      <c r="BM339" s="194" t="s">
        <v>618</v>
      </c>
    </row>
    <row r="340" spans="1:65" s="2" customFormat="1" ht="11.25">
      <c r="A340" s="39"/>
      <c r="B340" s="40"/>
      <c r="C340" s="41"/>
      <c r="D340" s="196" t="s">
        <v>161</v>
      </c>
      <c r="E340" s="41"/>
      <c r="F340" s="197" t="s">
        <v>619</v>
      </c>
      <c r="G340" s="41"/>
      <c r="H340" s="41"/>
      <c r="I340" s="198"/>
      <c r="J340" s="41"/>
      <c r="K340" s="41"/>
      <c r="L340" s="44"/>
      <c r="M340" s="199"/>
      <c r="N340" s="200"/>
      <c r="O340" s="69"/>
      <c r="P340" s="69"/>
      <c r="Q340" s="69"/>
      <c r="R340" s="69"/>
      <c r="S340" s="69"/>
      <c r="T340" s="70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21" t="s">
        <v>161</v>
      </c>
      <c r="AU340" s="21" t="s">
        <v>88</v>
      </c>
    </row>
    <row r="341" spans="1:65" s="13" customFormat="1" ht="11.25">
      <c r="B341" s="208"/>
      <c r="C341" s="209"/>
      <c r="D341" s="201" t="s">
        <v>320</v>
      </c>
      <c r="E341" s="210" t="s">
        <v>32</v>
      </c>
      <c r="F341" s="211" t="s">
        <v>620</v>
      </c>
      <c r="G341" s="209"/>
      <c r="H341" s="210" t="s">
        <v>32</v>
      </c>
      <c r="I341" s="212"/>
      <c r="J341" s="209"/>
      <c r="K341" s="209"/>
      <c r="L341" s="213"/>
      <c r="M341" s="214"/>
      <c r="N341" s="215"/>
      <c r="O341" s="215"/>
      <c r="P341" s="215"/>
      <c r="Q341" s="215"/>
      <c r="R341" s="215"/>
      <c r="S341" s="215"/>
      <c r="T341" s="216"/>
      <c r="AT341" s="217" t="s">
        <v>320</v>
      </c>
      <c r="AU341" s="217" t="s">
        <v>88</v>
      </c>
      <c r="AV341" s="13" t="s">
        <v>86</v>
      </c>
      <c r="AW341" s="13" t="s">
        <v>39</v>
      </c>
      <c r="AX341" s="13" t="s">
        <v>78</v>
      </c>
      <c r="AY341" s="217" t="s">
        <v>151</v>
      </c>
    </row>
    <row r="342" spans="1:65" s="14" customFormat="1" ht="11.25">
      <c r="B342" s="218"/>
      <c r="C342" s="219"/>
      <c r="D342" s="201" t="s">
        <v>320</v>
      </c>
      <c r="E342" s="220" t="s">
        <v>32</v>
      </c>
      <c r="F342" s="221" t="s">
        <v>621</v>
      </c>
      <c r="G342" s="219"/>
      <c r="H342" s="222">
        <v>0.82499999999999996</v>
      </c>
      <c r="I342" s="223"/>
      <c r="J342" s="219"/>
      <c r="K342" s="219"/>
      <c r="L342" s="224"/>
      <c r="M342" s="225"/>
      <c r="N342" s="226"/>
      <c r="O342" s="226"/>
      <c r="P342" s="226"/>
      <c r="Q342" s="226"/>
      <c r="R342" s="226"/>
      <c r="S342" s="226"/>
      <c r="T342" s="227"/>
      <c r="AT342" s="228" t="s">
        <v>320</v>
      </c>
      <c r="AU342" s="228" t="s">
        <v>88</v>
      </c>
      <c r="AV342" s="14" t="s">
        <v>88</v>
      </c>
      <c r="AW342" s="14" t="s">
        <v>39</v>
      </c>
      <c r="AX342" s="14" t="s">
        <v>78</v>
      </c>
      <c r="AY342" s="228" t="s">
        <v>151</v>
      </c>
    </row>
    <row r="343" spans="1:65" s="13" customFormat="1" ht="11.25">
      <c r="B343" s="208"/>
      <c r="C343" s="209"/>
      <c r="D343" s="201" t="s">
        <v>320</v>
      </c>
      <c r="E343" s="210" t="s">
        <v>32</v>
      </c>
      <c r="F343" s="211" t="s">
        <v>622</v>
      </c>
      <c r="G343" s="209"/>
      <c r="H343" s="210" t="s">
        <v>32</v>
      </c>
      <c r="I343" s="212"/>
      <c r="J343" s="209"/>
      <c r="K343" s="209"/>
      <c r="L343" s="213"/>
      <c r="M343" s="214"/>
      <c r="N343" s="215"/>
      <c r="O343" s="215"/>
      <c r="P343" s="215"/>
      <c r="Q343" s="215"/>
      <c r="R343" s="215"/>
      <c r="S343" s="215"/>
      <c r="T343" s="216"/>
      <c r="AT343" s="217" t="s">
        <v>320</v>
      </c>
      <c r="AU343" s="217" t="s">
        <v>88</v>
      </c>
      <c r="AV343" s="13" t="s">
        <v>86</v>
      </c>
      <c r="AW343" s="13" t="s">
        <v>39</v>
      </c>
      <c r="AX343" s="13" t="s">
        <v>78</v>
      </c>
      <c r="AY343" s="217" t="s">
        <v>151</v>
      </c>
    </row>
    <row r="344" spans="1:65" s="14" customFormat="1" ht="11.25">
      <c r="B344" s="218"/>
      <c r="C344" s="219"/>
      <c r="D344" s="201" t="s">
        <v>320</v>
      </c>
      <c r="E344" s="220" t="s">
        <v>32</v>
      </c>
      <c r="F344" s="221" t="s">
        <v>623</v>
      </c>
      <c r="G344" s="219"/>
      <c r="H344" s="222">
        <v>1.4</v>
      </c>
      <c r="I344" s="223"/>
      <c r="J344" s="219"/>
      <c r="K344" s="219"/>
      <c r="L344" s="224"/>
      <c r="M344" s="225"/>
      <c r="N344" s="226"/>
      <c r="O344" s="226"/>
      <c r="P344" s="226"/>
      <c r="Q344" s="226"/>
      <c r="R344" s="226"/>
      <c r="S344" s="226"/>
      <c r="T344" s="227"/>
      <c r="AT344" s="228" t="s">
        <v>320</v>
      </c>
      <c r="AU344" s="228" t="s">
        <v>88</v>
      </c>
      <c r="AV344" s="14" t="s">
        <v>88</v>
      </c>
      <c r="AW344" s="14" t="s">
        <v>39</v>
      </c>
      <c r="AX344" s="14" t="s">
        <v>78</v>
      </c>
      <c r="AY344" s="228" t="s">
        <v>151</v>
      </c>
    </row>
    <row r="345" spans="1:65" s="13" customFormat="1" ht="11.25">
      <c r="B345" s="208"/>
      <c r="C345" s="209"/>
      <c r="D345" s="201" t="s">
        <v>320</v>
      </c>
      <c r="E345" s="210" t="s">
        <v>32</v>
      </c>
      <c r="F345" s="211" t="s">
        <v>624</v>
      </c>
      <c r="G345" s="209"/>
      <c r="H345" s="210" t="s">
        <v>32</v>
      </c>
      <c r="I345" s="212"/>
      <c r="J345" s="209"/>
      <c r="K345" s="209"/>
      <c r="L345" s="213"/>
      <c r="M345" s="214"/>
      <c r="N345" s="215"/>
      <c r="O345" s="215"/>
      <c r="P345" s="215"/>
      <c r="Q345" s="215"/>
      <c r="R345" s="215"/>
      <c r="S345" s="215"/>
      <c r="T345" s="216"/>
      <c r="AT345" s="217" t="s">
        <v>320</v>
      </c>
      <c r="AU345" s="217" t="s">
        <v>88</v>
      </c>
      <c r="AV345" s="13" t="s">
        <v>86</v>
      </c>
      <c r="AW345" s="13" t="s">
        <v>39</v>
      </c>
      <c r="AX345" s="13" t="s">
        <v>78</v>
      </c>
      <c r="AY345" s="217" t="s">
        <v>151</v>
      </c>
    </row>
    <row r="346" spans="1:65" s="14" customFormat="1" ht="11.25">
      <c r="B346" s="218"/>
      <c r="C346" s="219"/>
      <c r="D346" s="201" t="s">
        <v>320</v>
      </c>
      <c r="E346" s="220" t="s">
        <v>32</v>
      </c>
      <c r="F346" s="221" t="s">
        <v>625</v>
      </c>
      <c r="G346" s="219"/>
      <c r="H346" s="222">
        <v>0.2</v>
      </c>
      <c r="I346" s="223"/>
      <c r="J346" s="219"/>
      <c r="K346" s="219"/>
      <c r="L346" s="224"/>
      <c r="M346" s="225"/>
      <c r="N346" s="226"/>
      <c r="O346" s="226"/>
      <c r="P346" s="226"/>
      <c r="Q346" s="226"/>
      <c r="R346" s="226"/>
      <c r="S346" s="226"/>
      <c r="T346" s="227"/>
      <c r="AT346" s="228" t="s">
        <v>320</v>
      </c>
      <c r="AU346" s="228" t="s">
        <v>88</v>
      </c>
      <c r="AV346" s="14" t="s">
        <v>88</v>
      </c>
      <c r="AW346" s="14" t="s">
        <v>39</v>
      </c>
      <c r="AX346" s="14" t="s">
        <v>78</v>
      </c>
      <c r="AY346" s="228" t="s">
        <v>151</v>
      </c>
    </row>
    <row r="347" spans="1:65" s="15" customFormat="1" ht="11.25">
      <c r="B347" s="229"/>
      <c r="C347" s="230"/>
      <c r="D347" s="201" t="s">
        <v>320</v>
      </c>
      <c r="E347" s="231" t="s">
        <v>32</v>
      </c>
      <c r="F347" s="232" t="s">
        <v>323</v>
      </c>
      <c r="G347" s="230"/>
      <c r="H347" s="233">
        <v>2.4249999999999998</v>
      </c>
      <c r="I347" s="234"/>
      <c r="J347" s="230"/>
      <c r="K347" s="230"/>
      <c r="L347" s="235"/>
      <c r="M347" s="236"/>
      <c r="N347" s="237"/>
      <c r="O347" s="237"/>
      <c r="P347" s="237"/>
      <c r="Q347" s="237"/>
      <c r="R347" s="237"/>
      <c r="S347" s="237"/>
      <c r="T347" s="238"/>
      <c r="AT347" s="239" t="s">
        <v>320</v>
      </c>
      <c r="AU347" s="239" t="s">
        <v>88</v>
      </c>
      <c r="AV347" s="15" t="s">
        <v>159</v>
      </c>
      <c r="AW347" s="15" t="s">
        <v>39</v>
      </c>
      <c r="AX347" s="15" t="s">
        <v>86</v>
      </c>
      <c r="AY347" s="239" t="s">
        <v>151</v>
      </c>
    </row>
    <row r="348" spans="1:65" s="2" customFormat="1" ht="24.2" customHeight="1">
      <c r="A348" s="39"/>
      <c r="B348" s="40"/>
      <c r="C348" s="183" t="s">
        <v>626</v>
      </c>
      <c r="D348" s="183" t="s">
        <v>154</v>
      </c>
      <c r="E348" s="184" t="s">
        <v>627</v>
      </c>
      <c r="F348" s="185" t="s">
        <v>628</v>
      </c>
      <c r="G348" s="186" t="s">
        <v>209</v>
      </c>
      <c r="H348" s="187">
        <v>2.6</v>
      </c>
      <c r="I348" s="188"/>
      <c r="J348" s="189">
        <f>ROUND(I348*H348,2)</f>
        <v>0</v>
      </c>
      <c r="K348" s="185" t="s">
        <v>158</v>
      </c>
      <c r="L348" s="44"/>
      <c r="M348" s="190" t="s">
        <v>32</v>
      </c>
      <c r="N348" s="191" t="s">
        <v>49</v>
      </c>
      <c r="O348" s="69"/>
      <c r="P348" s="192">
        <f>O348*H348</f>
        <v>0</v>
      </c>
      <c r="Q348" s="192">
        <v>0.23266000000000001</v>
      </c>
      <c r="R348" s="192">
        <f>Q348*H348</f>
        <v>0.60491600000000001</v>
      </c>
      <c r="S348" s="192">
        <v>0</v>
      </c>
      <c r="T348" s="193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194" t="s">
        <v>159</v>
      </c>
      <c r="AT348" s="194" t="s">
        <v>154</v>
      </c>
      <c r="AU348" s="194" t="s">
        <v>88</v>
      </c>
      <c r="AY348" s="21" t="s">
        <v>151</v>
      </c>
      <c r="BE348" s="195">
        <f>IF(N348="základní",J348,0)</f>
        <v>0</v>
      </c>
      <c r="BF348" s="195">
        <f>IF(N348="snížená",J348,0)</f>
        <v>0</v>
      </c>
      <c r="BG348" s="195">
        <f>IF(N348="zákl. přenesená",J348,0)</f>
        <v>0</v>
      </c>
      <c r="BH348" s="195">
        <f>IF(N348="sníž. přenesená",J348,0)</f>
        <v>0</v>
      </c>
      <c r="BI348" s="195">
        <f>IF(N348="nulová",J348,0)</f>
        <v>0</v>
      </c>
      <c r="BJ348" s="21" t="s">
        <v>86</v>
      </c>
      <c r="BK348" s="195">
        <f>ROUND(I348*H348,2)</f>
        <v>0</v>
      </c>
      <c r="BL348" s="21" t="s">
        <v>159</v>
      </c>
      <c r="BM348" s="194" t="s">
        <v>629</v>
      </c>
    </row>
    <row r="349" spans="1:65" s="2" customFormat="1" ht="11.25">
      <c r="A349" s="39"/>
      <c r="B349" s="40"/>
      <c r="C349" s="41"/>
      <c r="D349" s="196" t="s">
        <v>161</v>
      </c>
      <c r="E349" s="41"/>
      <c r="F349" s="197" t="s">
        <v>630</v>
      </c>
      <c r="G349" s="41"/>
      <c r="H349" s="41"/>
      <c r="I349" s="198"/>
      <c r="J349" s="41"/>
      <c r="K349" s="41"/>
      <c r="L349" s="44"/>
      <c r="M349" s="199"/>
      <c r="N349" s="200"/>
      <c r="O349" s="69"/>
      <c r="P349" s="69"/>
      <c r="Q349" s="69"/>
      <c r="R349" s="69"/>
      <c r="S349" s="69"/>
      <c r="T349" s="70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21" t="s">
        <v>161</v>
      </c>
      <c r="AU349" s="21" t="s">
        <v>88</v>
      </c>
    </row>
    <row r="350" spans="1:65" s="13" customFormat="1" ht="11.25">
      <c r="B350" s="208"/>
      <c r="C350" s="209"/>
      <c r="D350" s="201" t="s">
        <v>320</v>
      </c>
      <c r="E350" s="210" t="s">
        <v>32</v>
      </c>
      <c r="F350" s="211" t="s">
        <v>631</v>
      </c>
      <c r="G350" s="209"/>
      <c r="H350" s="210" t="s">
        <v>32</v>
      </c>
      <c r="I350" s="212"/>
      <c r="J350" s="209"/>
      <c r="K350" s="209"/>
      <c r="L350" s="213"/>
      <c r="M350" s="214"/>
      <c r="N350" s="215"/>
      <c r="O350" s="215"/>
      <c r="P350" s="215"/>
      <c r="Q350" s="215"/>
      <c r="R350" s="215"/>
      <c r="S350" s="215"/>
      <c r="T350" s="216"/>
      <c r="AT350" s="217" t="s">
        <v>320</v>
      </c>
      <c r="AU350" s="217" t="s">
        <v>88</v>
      </c>
      <c r="AV350" s="13" t="s">
        <v>86</v>
      </c>
      <c r="AW350" s="13" t="s">
        <v>39</v>
      </c>
      <c r="AX350" s="13" t="s">
        <v>78</v>
      </c>
      <c r="AY350" s="217" t="s">
        <v>151</v>
      </c>
    </row>
    <row r="351" spans="1:65" s="14" customFormat="1" ht="11.25">
      <c r="B351" s="218"/>
      <c r="C351" s="219"/>
      <c r="D351" s="201" t="s">
        <v>320</v>
      </c>
      <c r="E351" s="220" t="s">
        <v>32</v>
      </c>
      <c r="F351" s="221" t="s">
        <v>632</v>
      </c>
      <c r="G351" s="219"/>
      <c r="H351" s="222">
        <v>2.6</v>
      </c>
      <c r="I351" s="223"/>
      <c r="J351" s="219"/>
      <c r="K351" s="219"/>
      <c r="L351" s="224"/>
      <c r="M351" s="225"/>
      <c r="N351" s="226"/>
      <c r="O351" s="226"/>
      <c r="P351" s="226"/>
      <c r="Q351" s="226"/>
      <c r="R351" s="226"/>
      <c r="S351" s="226"/>
      <c r="T351" s="227"/>
      <c r="AT351" s="228" t="s">
        <v>320</v>
      </c>
      <c r="AU351" s="228" t="s">
        <v>88</v>
      </c>
      <c r="AV351" s="14" t="s">
        <v>88</v>
      </c>
      <c r="AW351" s="14" t="s">
        <v>39</v>
      </c>
      <c r="AX351" s="14" t="s">
        <v>78</v>
      </c>
      <c r="AY351" s="228" t="s">
        <v>151</v>
      </c>
    </row>
    <row r="352" spans="1:65" s="15" customFormat="1" ht="11.25">
      <c r="B352" s="229"/>
      <c r="C352" s="230"/>
      <c r="D352" s="201" t="s">
        <v>320</v>
      </c>
      <c r="E352" s="231" t="s">
        <v>32</v>
      </c>
      <c r="F352" s="232" t="s">
        <v>323</v>
      </c>
      <c r="G352" s="230"/>
      <c r="H352" s="233">
        <v>2.6</v>
      </c>
      <c r="I352" s="234"/>
      <c r="J352" s="230"/>
      <c r="K352" s="230"/>
      <c r="L352" s="235"/>
      <c r="M352" s="236"/>
      <c r="N352" s="237"/>
      <c r="O352" s="237"/>
      <c r="P352" s="237"/>
      <c r="Q352" s="237"/>
      <c r="R352" s="237"/>
      <c r="S352" s="237"/>
      <c r="T352" s="238"/>
      <c r="AT352" s="239" t="s">
        <v>320</v>
      </c>
      <c r="AU352" s="239" t="s">
        <v>88</v>
      </c>
      <c r="AV352" s="15" t="s">
        <v>159</v>
      </c>
      <c r="AW352" s="15" t="s">
        <v>39</v>
      </c>
      <c r="AX352" s="15" t="s">
        <v>86</v>
      </c>
      <c r="AY352" s="239" t="s">
        <v>151</v>
      </c>
    </row>
    <row r="353" spans="1:65" s="2" customFormat="1" ht="24.2" customHeight="1">
      <c r="A353" s="39"/>
      <c r="B353" s="40"/>
      <c r="C353" s="183" t="s">
        <v>633</v>
      </c>
      <c r="D353" s="183" t="s">
        <v>154</v>
      </c>
      <c r="E353" s="184" t="s">
        <v>634</v>
      </c>
      <c r="F353" s="185" t="s">
        <v>635</v>
      </c>
      <c r="G353" s="186" t="s">
        <v>209</v>
      </c>
      <c r="H353" s="187">
        <v>4.7249999999999996</v>
      </c>
      <c r="I353" s="188"/>
      <c r="J353" s="189">
        <f>ROUND(I353*H353,2)</f>
        <v>0</v>
      </c>
      <c r="K353" s="185" t="s">
        <v>158</v>
      </c>
      <c r="L353" s="44"/>
      <c r="M353" s="190" t="s">
        <v>32</v>
      </c>
      <c r="N353" s="191" t="s">
        <v>49</v>
      </c>
      <c r="O353" s="69"/>
      <c r="P353" s="192">
        <f>O353*H353</f>
        <v>0</v>
      </c>
      <c r="Q353" s="192">
        <v>0.36063000000000001</v>
      </c>
      <c r="R353" s="192">
        <f>Q353*H353</f>
        <v>1.7039767499999998</v>
      </c>
      <c r="S353" s="192">
        <v>0</v>
      </c>
      <c r="T353" s="193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194" t="s">
        <v>159</v>
      </c>
      <c r="AT353" s="194" t="s">
        <v>154</v>
      </c>
      <c r="AU353" s="194" t="s">
        <v>88</v>
      </c>
      <c r="AY353" s="21" t="s">
        <v>151</v>
      </c>
      <c r="BE353" s="195">
        <f>IF(N353="základní",J353,0)</f>
        <v>0</v>
      </c>
      <c r="BF353" s="195">
        <f>IF(N353="snížená",J353,0)</f>
        <v>0</v>
      </c>
      <c r="BG353" s="195">
        <f>IF(N353="zákl. přenesená",J353,0)</f>
        <v>0</v>
      </c>
      <c r="BH353" s="195">
        <f>IF(N353="sníž. přenesená",J353,0)</f>
        <v>0</v>
      </c>
      <c r="BI353" s="195">
        <f>IF(N353="nulová",J353,0)</f>
        <v>0</v>
      </c>
      <c r="BJ353" s="21" t="s">
        <v>86</v>
      </c>
      <c r="BK353" s="195">
        <f>ROUND(I353*H353,2)</f>
        <v>0</v>
      </c>
      <c r="BL353" s="21" t="s">
        <v>159</v>
      </c>
      <c r="BM353" s="194" t="s">
        <v>636</v>
      </c>
    </row>
    <row r="354" spans="1:65" s="2" customFormat="1" ht="11.25">
      <c r="A354" s="39"/>
      <c r="B354" s="40"/>
      <c r="C354" s="41"/>
      <c r="D354" s="196" t="s">
        <v>161</v>
      </c>
      <c r="E354" s="41"/>
      <c r="F354" s="197" t="s">
        <v>637</v>
      </c>
      <c r="G354" s="41"/>
      <c r="H354" s="41"/>
      <c r="I354" s="198"/>
      <c r="J354" s="41"/>
      <c r="K354" s="41"/>
      <c r="L354" s="44"/>
      <c r="M354" s="199"/>
      <c r="N354" s="200"/>
      <c r="O354" s="69"/>
      <c r="P354" s="69"/>
      <c r="Q354" s="69"/>
      <c r="R354" s="69"/>
      <c r="S354" s="69"/>
      <c r="T354" s="70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21" t="s">
        <v>161</v>
      </c>
      <c r="AU354" s="21" t="s">
        <v>88</v>
      </c>
    </row>
    <row r="355" spans="1:65" s="13" customFormat="1" ht="11.25">
      <c r="B355" s="208"/>
      <c r="C355" s="209"/>
      <c r="D355" s="201" t="s">
        <v>320</v>
      </c>
      <c r="E355" s="210" t="s">
        <v>32</v>
      </c>
      <c r="F355" s="211" t="s">
        <v>638</v>
      </c>
      <c r="G355" s="209"/>
      <c r="H355" s="210" t="s">
        <v>32</v>
      </c>
      <c r="I355" s="212"/>
      <c r="J355" s="209"/>
      <c r="K355" s="209"/>
      <c r="L355" s="213"/>
      <c r="M355" s="214"/>
      <c r="N355" s="215"/>
      <c r="O355" s="215"/>
      <c r="P355" s="215"/>
      <c r="Q355" s="215"/>
      <c r="R355" s="215"/>
      <c r="S355" s="215"/>
      <c r="T355" s="216"/>
      <c r="AT355" s="217" t="s">
        <v>320</v>
      </c>
      <c r="AU355" s="217" t="s">
        <v>88</v>
      </c>
      <c r="AV355" s="13" t="s">
        <v>86</v>
      </c>
      <c r="AW355" s="13" t="s">
        <v>39</v>
      </c>
      <c r="AX355" s="13" t="s">
        <v>78</v>
      </c>
      <c r="AY355" s="217" t="s">
        <v>151</v>
      </c>
    </row>
    <row r="356" spans="1:65" s="14" customFormat="1" ht="11.25">
      <c r="B356" s="218"/>
      <c r="C356" s="219"/>
      <c r="D356" s="201" t="s">
        <v>320</v>
      </c>
      <c r="E356" s="220" t="s">
        <v>32</v>
      </c>
      <c r="F356" s="221" t="s">
        <v>639</v>
      </c>
      <c r="G356" s="219"/>
      <c r="H356" s="222">
        <v>4.7249999999999996</v>
      </c>
      <c r="I356" s="223"/>
      <c r="J356" s="219"/>
      <c r="K356" s="219"/>
      <c r="L356" s="224"/>
      <c r="M356" s="225"/>
      <c r="N356" s="226"/>
      <c r="O356" s="226"/>
      <c r="P356" s="226"/>
      <c r="Q356" s="226"/>
      <c r="R356" s="226"/>
      <c r="S356" s="226"/>
      <c r="T356" s="227"/>
      <c r="AT356" s="228" t="s">
        <v>320</v>
      </c>
      <c r="AU356" s="228" t="s">
        <v>88</v>
      </c>
      <c r="AV356" s="14" t="s">
        <v>88</v>
      </c>
      <c r="AW356" s="14" t="s">
        <v>39</v>
      </c>
      <c r="AX356" s="14" t="s">
        <v>78</v>
      </c>
      <c r="AY356" s="228" t="s">
        <v>151</v>
      </c>
    </row>
    <row r="357" spans="1:65" s="15" customFormat="1" ht="11.25">
      <c r="B357" s="229"/>
      <c r="C357" s="230"/>
      <c r="D357" s="201" t="s">
        <v>320</v>
      </c>
      <c r="E357" s="231" t="s">
        <v>32</v>
      </c>
      <c r="F357" s="232" t="s">
        <v>323</v>
      </c>
      <c r="G357" s="230"/>
      <c r="H357" s="233">
        <v>4.7249999999999996</v>
      </c>
      <c r="I357" s="234"/>
      <c r="J357" s="230"/>
      <c r="K357" s="230"/>
      <c r="L357" s="235"/>
      <c r="M357" s="236"/>
      <c r="N357" s="237"/>
      <c r="O357" s="237"/>
      <c r="P357" s="237"/>
      <c r="Q357" s="237"/>
      <c r="R357" s="237"/>
      <c r="S357" s="237"/>
      <c r="T357" s="238"/>
      <c r="AT357" s="239" t="s">
        <v>320</v>
      </c>
      <c r="AU357" s="239" t="s">
        <v>88</v>
      </c>
      <c r="AV357" s="15" t="s">
        <v>159</v>
      </c>
      <c r="AW357" s="15" t="s">
        <v>39</v>
      </c>
      <c r="AX357" s="15" t="s">
        <v>86</v>
      </c>
      <c r="AY357" s="239" t="s">
        <v>151</v>
      </c>
    </row>
    <row r="358" spans="1:65" s="2" customFormat="1" ht="24.2" customHeight="1">
      <c r="A358" s="39"/>
      <c r="B358" s="40"/>
      <c r="C358" s="183" t="s">
        <v>640</v>
      </c>
      <c r="D358" s="183" t="s">
        <v>154</v>
      </c>
      <c r="E358" s="184" t="s">
        <v>641</v>
      </c>
      <c r="F358" s="185" t="s">
        <v>642</v>
      </c>
      <c r="G358" s="186" t="s">
        <v>428</v>
      </c>
      <c r="H358" s="187">
        <v>7.0999999999999994E-2</v>
      </c>
      <c r="I358" s="188"/>
      <c r="J358" s="189">
        <f>ROUND(I358*H358,2)</f>
        <v>0</v>
      </c>
      <c r="K358" s="185" t="s">
        <v>158</v>
      </c>
      <c r="L358" s="44"/>
      <c r="M358" s="190" t="s">
        <v>32</v>
      </c>
      <c r="N358" s="191" t="s">
        <v>49</v>
      </c>
      <c r="O358" s="69"/>
      <c r="P358" s="192">
        <f>O358*H358</f>
        <v>0</v>
      </c>
      <c r="Q358" s="192">
        <v>1.04922</v>
      </c>
      <c r="R358" s="192">
        <f>Q358*H358</f>
        <v>7.4494619999999998E-2</v>
      </c>
      <c r="S358" s="192">
        <v>0</v>
      </c>
      <c r="T358" s="193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194" t="s">
        <v>159</v>
      </c>
      <c r="AT358" s="194" t="s">
        <v>154</v>
      </c>
      <c r="AU358" s="194" t="s">
        <v>88</v>
      </c>
      <c r="AY358" s="21" t="s">
        <v>151</v>
      </c>
      <c r="BE358" s="195">
        <f>IF(N358="základní",J358,0)</f>
        <v>0</v>
      </c>
      <c r="BF358" s="195">
        <f>IF(N358="snížená",J358,0)</f>
        <v>0</v>
      </c>
      <c r="BG358" s="195">
        <f>IF(N358="zákl. přenesená",J358,0)</f>
        <v>0</v>
      </c>
      <c r="BH358" s="195">
        <f>IF(N358="sníž. přenesená",J358,0)</f>
        <v>0</v>
      </c>
      <c r="BI358" s="195">
        <f>IF(N358="nulová",J358,0)</f>
        <v>0</v>
      </c>
      <c r="BJ358" s="21" t="s">
        <v>86</v>
      </c>
      <c r="BK358" s="195">
        <f>ROUND(I358*H358,2)</f>
        <v>0</v>
      </c>
      <c r="BL358" s="21" t="s">
        <v>159</v>
      </c>
      <c r="BM358" s="194" t="s">
        <v>643</v>
      </c>
    </row>
    <row r="359" spans="1:65" s="2" customFormat="1" ht="11.25">
      <c r="A359" s="39"/>
      <c r="B359" s="40"/>
      <c r="C359" s="41"/>
      <c r="D359" s="196" t="s">
        <v>161</v>
      </c>
      <c r="E359" s="41"/>
      <c r="F359" s="197" t="s">
        <v>644</v>
      </c>
      <c r="G359" s="41"/>
      <c r="H359" s="41"/>
      <c r="I359" s="198"/>
      <c r="J359" s="41"/>
      <c r="K359" s="41"/>
      <c r="L359" s="44"/>
      <c r="M359" s="199"/>
      <c r="N359" s="200"/>
      <c r="O359" s="69"/>
      <c r="P359" s="69"/>
      <c r="Q359" s="69"/>
      <c r="R359" s="69"/>
      <c r="S359" s="69"/>
      <c r="T359" s="70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T359" s="21" t="s">
        <v>161</v>
      </c>
      <c r="AU359" s="21" t="s">
        <v>88</v>
      </c>
    </row>
    <row r="360" spans="1:65" s="13" customFormat="1" ht="11.25">
      <c r="B360" s="208"/>
      <c r="C360" s="209"/>
      <c r="D360" s="201" t="s">
        <v>320</v>
      </c>
      <c r="E360" s="210" t="s">
        <v>32</v>
      </c>
      <c r="F360" s="211" t="s">
        <v>645</v>
      </c>
      <c r="G360" s="209"/>
      <c r="H360" s="210" t="s">
        <v>32</v>
      </c>
      <c r="I360" s="212"/>
      <c r="J360" s="209"/>
      <c r="K360" s="209"/>
      <c r="L360" s="213"/>
      <c r="M360" s="214"/>
      <c r="N360" s="215"/>
      <c r="O360" s="215"/>
      <c r="P360" s="215"/>
      <c r="Q360" s="215"/>
      <c r="R360" s="215"/>
      <c r="S360" s="215"/>
      <c r="T360" s="216"/>
      <c r="AT360" s="217" t="s">
        <v>320</v>
      </c>
      <c r="AU360" s="217" t="s">
        <v>88</v>
      </c>
      <c r="AV360" s="13" t="s">
        <v>86</v>
      </c>
      <c r="AW360" s="13" t="s">
        <v>39</v>
      </c>
      <c r="AX360" s="13" t="s">
        <v>78</v>
      </c>
      <c r="AY360" s="217" t="s">
        <v>151</v>
      </c>
    </row>
    <row r="361" spans="1:65" s="14" customFormat="1" ht="11.25">
      <c r="B361" s="218"/>
      <c r="C361" s="219"/>
      <c r="D361" s="201" t="s">
        <v>320</v>
      </c>
      <c r="E361" s="220" t="s">
        <v>32</v>
      </c>
      <c r="F361" s="221" t="s">
        <v>646</v>
      </c>
      <c r="G361" s="219"/>
      <c r="H361" s="222">
        <v>7.0999999999999994E-2</v>
      </c>
      <c r="I361" s="223"/>
      <c r="J361" s="219"/>
      <c r="K361" s="219"/>
      <c r="L361" s="224"/>
      <c r="M361" s="225"/>
      <c r="N361" s="226"/>
      <c r="O361" s="226"/>
      <c r="P361" s="226"/>
      <c r="Q361" s="226"/>
      <c r="R361" s="226"/>
      <c r="S361" s="226"/>
      <c r="T361" s="227"/>
      <c r="AT361" s="228" t="s">
        <v>320</v>
      </c>
      <c r="AU361" s="228" t="s">
        <v>88</v>
      </c>
      <c r="AV361" s="14" t="s">
        <v>88</v>
      </c>
      <c r="AW361" s="14" t="s">
        <v>39</v>
      </c>
      <c r="AX361" s="14" t="s">
        <v>78</v>
      </c>
      <c r="AY361" s="228" t="s">
        <v>151</v>
      </c>
    </row>
    <row r="362" spans="1:65" s="15" customFormat="1" ht="11.25">
      <c r="B362" s="229"/>
      <c r="C362" s="230"/>
      <c r="D362" s="201" t="s">
        <v>320</v>
      </c>
      <c r="E362" s="231" t="s">
        <v>32</v>
      </c>
      <c r="F362" s="232" t="s">
        <v>323</v>
      </c>
      <c r="G362" s="230"/>
      <c r="H362" s="233">
        <v>7.0999999999999994E-2</v>
      </c>
      <c r="I362" s="234"/>
      <c r="J362" s="230"/>
      <c r="K362" s="230"/>
      <c r="L362" s="235"/>
      <c r="M362" s="236"/>
      <c r="N362" s="237"/>
      <c r="O362" s="237"/>
      <c r="P362" s="237"/>
      <c r="Q362" s="237"/>
      <c r="R362" s="237"/>
      <c r="S362" s="237"/>
      <c r="T362" s="238"/>
      <c r="AT362" s="239" t="s">
        <v>320</v>
      </c>
      <c r="AU362" s="239" t="s">
        <v>88</v>
      </c>
      <c r="AV362" s="15" t="s">
        <v>159</v>
      </c>
      <c r="AW362" s="15" t="s">
        <v>39</v>
      </c>
      <c r="AX362" s="15" t="s">
        <v>86</v>
      </c>
      <c r="AY362" s="239" t="s">
        <v>151</v>
      </c>
    </row>
    <row r="363" spans="1:65" s="2" customFormat="1" ht="37.9" customHeight="1">
      <c r="A363" s="39"/>
      <c r="B363" s="40"/>
      <c r="C363" s="183" t="s">
        <v>647</v>
      </c>
      <c r="D363" s="183" t="s">
        <v>154</v>
      </c>
      <c r="E363" s="184" t="s">
        <v>648</v>
      </c>
      <c r="F363" s="185" t="s">
        <v>649</v>
      </c>
      <c r="G363" s="186" t="s">
        <v>209</v>
      </c>
      <c r="H363" s="187">
        <v>0.875</v>
      </c>
      <c r="I363" s="188"/>
      <c r="J363" s="189">
        <f>ROUND(I363*H363,2)</f>
        <v>0</v>
      </c>
      <c r="K363" s="185" t="s">
        <v>158</v>
      </c>
      <c r="L363" s="44"/>
      <c r="M363" s="190" t="s">
        <v>32</v>
      </c>
      <c r="N363" s="191" t="s">
        <v>49</v>
      </c>
      <c r="O363" s="69"/>
      <c r="P363" s="192">
        <f>O363*H363</f>
        <v>0</v>
      </c>
      <c r="Q363" s="192">
        <v>0.21171999999999999</v>
      </c>
      <c r="R363" s="192">
        <f>Q363*H363</f>
        <v>0.185255</v>
      </c>
      <c r="S363" s="192">
        <v>0</v>
      </c>
      <c r="T363" s="193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194" t="s">
        <v>159</v>
      </c>
      <c r="AT363" s="194" t="s">
        <v>154</v>
      </c>
      <c r="AU363" s="194" t="s">
        <v>88</v>
      </c>
      <c r="AY363" s="21" t="s">
        <v>151</v>
      </c>
      <c r="BE363" s="195">
        <f>IF(N363="základní",J363,0)</f>
        <v>0</v>
      </c>
      <c r="BF363" s="195">
        <f>IF(N363="snížená",J363,0)</f>
        <v>0</v>
      </c>
      <c r="BG363" s="195">
        <f>IF(N363="zákl. přenesená",J363,0)</f>
        <v>0</v>
      </c>
      <c r="BH363" s="195">
        <f>IF(N363="sníž. přenesená",J363,0)</f>
        <v>0</v>
      </c>
      <c r="BI363" s="195">
        <f>IF(N363="nulová",J363,0)</f>
        <v>0</v>
      </c>
      <c r="BJ363" s="21" t="s">
        <v>86</v>
      </c>
      <c r="BK363" s="195">
        <f>ROUND(I363*H363,2)</f>
        <v>0</v>
      </c>
      <c r="BL363" s="21" t="s">
        <v>159</v>
      </c>
      <c r="BM363" s="194" t="s">
        <v>650</v>
      </c>
    </row>
    <row r="364" spans="1:65" s="2" customFormat="1" ht="11.25">
      <c r="A364" s="39"/>
      <c r="B364" s="40"/>
      <c r="C364" s="41"/>
      <c r="D364" s="196" t="s">
        <v>161</v>
      </c>
      <c r="E364" s="41"/>
      <c r="F364" s="197" t="s">
        <v>651</v>
      </c>
      <c r="G364" s="41"/>
      <c r="H364" s="41"/>
      <c r="I364" s="198"/>
      <c r="J364" s="41"/>
      <c r="K364" s="41"/>
      <c r="L364" s="44"/>
      <c r="M364" s="199"/>
      <c r="N364" s="200"/>
      <c r="O364" s="69"/>
      <c r="P364" s="69"/>
      <c r="Q364" s="69"/>
      <c r="R364" s="69"/>
      <c r="S364" s="69"/>
      <c r="T364" s="70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T364" s="21" t="s">
        <v>161</v>
      </c>
      <c r="AU364" s="21" t="s">
        <v>88</v>
      </c>
    </row>
    <row r="365" spans="1:65" s="13" customFormat="1" ht="11.25">
      <c r="B365" s="208"/>
      <c r="C365" s="209"/>
      <c r="D365" s="201" t="s">
        <v>320</v>
      </c>
      <c r="E365" s="210" t="s">
        <v>32</v>
      </c>
      <c r="F365" s="211" t="s">
        <v>652</v>
      </c>
      <c r="G365" s="209"/>
      <c r="H365" s="210" t="s">
        <v>32</v>
      </c>
      <c r="I365" s="212"/>
      <c r="J365" s="209"/>
      <c r="K365" s="209"/>
      <c r="L365" s="213"/>
      <c r="M365" s="214"/>
      <c r="N365" s="215"/>
      <c r="O365" s="215"/>
      <c r="P365" s="215"/>
      <c r="Q365" s="215"/>
      <c r="R365" s="215"/>
      <c r="S365" s="215"/>
      <c r="T365" s="216"/>
      <c r="AT365" s="217" t="s">
        <v>320</v>
      </c>
      <c r="AU365" s="217" t="s">
        <v>88</v>
      </c>
      <c r="AV365" s="13" t="s">
        <v>86</v>
      </c>
      <c r="AW365" s="13" t="s">
        <v>39</v>
      </c>
      <c r="AX365" s="13" t="s">
        <v>78</v>
      </c>
      <c r="AY365" s="217" t="s">
        <v>151</v>
      </c>
    </row>
    <row r="366" spans="1:65" s="14" customFormat="1" ht="11.25">
      <c r="B366" s="218"/>
      <c r="C366" s="219"/>
      <c r="D366" s="201" t="s">
        <v>320</v>
      </c>
      <c r="E366" s="220" t="s">
        <v>32</v>
      </c>
      <c r="F366" s="221" t="s">
        <v>653</v>
      </c>
      <c r="G366" s="219"/>
      <c r="H366" s="222">
        <v>0.875</v>
      </c>
      <c r="I366" s="223"/>
      <c r="J366" s="219"/>
      <c r="K366" s="219"/>
      <c r="L366" s="224"/>
      <c r="M366" s="225"/>
      <c r="N366" s="226"/>
      <c r="O366" s="226"/>
      <c r="P366" s="226"/>
      <c r="Q366" s="226"/>
      <c r="R366" s="226"/>
      <c r="S366" s="226"/>
      <c r="T366" s="227"/>
      <c r="AT366" s="228" t="s">
        <v>320</v>
      </c>
      <c r="AU366" s="228" t="s">
        <v>88</v>
      </c>
      <c r="AV366" s="14" t="s">
        <v>88</v>
      </c>
      <c r="AW366" s="14" t="s">
        <v>39</v>
      </c>
      <c r="AX366" s="14" t="s">
        <v>78</v>
      </c>
      <c r="AY366" s="228" t="s">
        <v>151</v>
      </c>
    </row>
    <row r="367" spans="1:65" s="15" customFormat="1" ht="11.25">
      <c r="B367" s="229"/>
      <c r="C367" s="230"/>
      <c r="D367" s="201" t="s">
        <v>320</v>
      </c>
      <c r="E367" s="231" t="s">
        <v>32</v>
      </c>
      <c r="F367" s="232" t="s">
        <v>323</v>
      </c>
      <c r="G367" s="230"/>
      <c r="H367" s="233">
        <v>0.875</v>
      </c>
      <c r="I367" s="234"/>
      <c r="J367" s="230"/>
      <c r="K367" s="230"/>
      <c r="L367" s="235"/>
      <c r="M367" s="236"/>
      <c r="N367" s="237"/>
      <c r="O367" s="237"/>
      <c r="P367" s="237"/>
      <c r="Q367" s="237"/>
      <c r="R367" s="237"/>
      <c r="S367" s="237"/>
      <c r="T367" s="238"/>
      <c r="AT367" s="239" t="s">
        <v>320</v>
      </c>
      <c r="AU367" s="239" t="s">
        <v>88</v>
      </c>
      <c r="AV367" s="15" t="s">
        <v>159</v>
      </c>
      <c r="AW367" s="15" t="s">
        <v>39</v>
      </c>
      <c r="AX367" s="15" t="s">
        <v>86</v>
      </c>
      <c r="AY367" s="239" t="s">
        <v>151</v>
      </c>
    </row>
    <row r="368" spans="1:65" s="2" customFormat="1" ht="16.5" customHeight="1">
      <c r="A368" s="39"/>
      <c r="B368" s="40"/>
      <c r="C368" s="183" t="s">
        <v>654</v>
      </c>
      <c r="D368" s="183" t="s">
        <v>154</v>
      </c>
      <c r="E368" s="184" t="s">
        <v>655</v>
      </c>
      <c r="F368" s="185" t="s">
        <v>656</v>
      </c>
      <c r="G368" s="186" t="s">
        <v>657</v>
      </c>
      <c r="H368" s="187">
        <v>1</v>
      </c>
      <c r="I368" s="188"/>
      <c r="J368" s="189">
        <f>ROUND(I368*H368,2)</f>
        <v>0</v>
      </c>
      <c r="K368" s="185" t="s">
        <v>158</v>
      </c>
      <c r="L368" s="44"/>
      <c r="M368" s="190" t="s">
        <v>32</v>
      </c>
      <c r="N368" s="191" t="s">
        <v>49</v>
      </c>
      <c r="O368" s="69"/>
      <c r="P368" s="192">
        <f>O368*H368</f>
        <v>0</v>
      </c>
      <c r="Q368" s="192">
        <v>9.1800000000000007E-3</v>
      </c>
      <c r="R368" s="192">
        <f>Q368*H368</f>
        <v>9.1800000000000007E-3</v>
      </c>
      <c r="S368" s="192">
        <v>0</v>
      </c>
      <c r="T368" s="193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194" t="s">
        <v>159</v>
      </c>
      <c r="AT368" s="194" t="s">
        <v>154</v>
      </c>
      <c r="AU368" s="194" t="s">
        <v>88</v>
      </c>
      <c r="AY368" s="21" t="s">
        <v>151</v>
      </c>
      <c r="BE368" s="195">
        <f>IF(N368="základní",J368,0)</f>
        <v>0</v>
      </c>
      <c r="BF368" s="195">
        <f>IF(N368="snížená",J368,0)</f>
        <v>0</v>
      </c>
      <c r="BG368" s="195">
        <f>IF(N368="zákl. přenesená",J368,0)</f>
        <v>0</v>
      </c>
      <c r="BH368" s="195">
        <f>IF(N368="sníž. přenesená",J368,0)</f>
        <v>0</v>
      </c>
      <c r="BI368" s="195">
        <f>IF(N368="nulová",J368,0)</f>
        <v>0</v>
      </c>
      <c r="BJ368" s="21" t="s">
        <v>86</v>
      </c>
      <c r="BK368" s="195">
        <f>ROUND(I368*H368,2)</f>
        <v>0</v>
      </c>
      <c r="BL368" s="21" t="s">
        <v>159</v>
      </c>
      <c r="BM368" s="194" t="s">
        <v>658</v>
      </c>
    </row>
    <row r="369" spans="1:65" s="2" customFormat="1" ht="11.25">
      <c r="A369" s="39"/>
      <c r="B369" s="40"/>
      <c r="C369" s="41"/>
      <c r="D369" s="196" t="s">
        <v>161</v>
      </c>
      <c r="E369" s="41"/>
      <c r="F369" s="197" t="s">
        <v>659</v>
      </c>
      <c r="G369" s="41"/>
      <c r="H369" s="41"/>
      <c r="I369" s="198"/>
      <c r="J369" s="41"/>
      <c r="K369" s="41"/>
      <c r="L369" s="44"/>
      <c r="M369" s="199"/>
      <c r="N369" s="200"/>
      <c r="O369" s="69"/>
      <c r="P369" s="69"/>
      <c r="Q369" s="69"/>
      <c r="R369" s="69"/>
      <c r="S369" s="69"/>
      <c r="T369" s="70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T369" s="21" t="s">
        <v>161</v>
      </c>
      <c r="AU369" s="21" t="s">
        <v>88</v>
      </c>
    </row>
    <row r="370" spans="1:65" s="2" customFormat="1" ht="19.5">
      <c r="A370" s="39"/>
      <c r="B370" s="40"/>
      <c r="C370" s="41"/>
      <c r="D370" s="201" t="s">
        <v>163</v>
      </c>
      <c r="E370" s="41"/>
      <c r="F370" s="202" t="s">
        <v>660</v>
      </c>
      <c r="G370" s="41"/>
      <c r="H370" s="41"/>
      <c r="I370" s="198"/>
      <c r="J370" s="41"/>
      <c r="K370" s="41"/>
      <c r="L370" s="44"/>
      <c r="M370" s="199"/>
      <c r="N370" s="200"/>
      <c r="O370" s="69"/>
      <c r="P370" s="69"/>
      <c r="Q370" s="69"/>
      <c r="R370" s="69"/>
      <c r="S370" s="69"/>
      <c r="T370" s="70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T370" s="21" t="s">
        <v>163</v>
      </c>
      <c r="AU370" s="21" t="s">
        <v>88</v>
      </c>
    </row>
    <row r="371" spans="1:65" s="13" customFormat="1" ht="11.25">
      <c r="B371" s="208"/>
      <c r="C371" s="209"/>
      <c r="D371" s="201" t="s">
        <v>320</v>
      </c>
      <c r="E371" s="210" t="s">
        <v>32</v>
      </c>
      <c r="F371" s="211" t="s">
        <v>638</v>
      </c>
      <c r="G371" s="209"/>
      <c r="H371" s="210" t="s">
        <v>32</v>
      </c>
      <c r="I371" s="212"/>
      <c r="J371" s="209"/>
      <c r="K371" s="209"/>
      <c r="L371" s="213"/>
      <c r="M371" s="214"/>
      <c r="N371" s="215"/>
      <c r="O371" s="215"/>
      <c r="P371" s="215"/>
      <c r="Q371" s="215"/>
      <c r="R371" s="215"/>
      <c r="S371" s="215"/>
      <c r="T371" s="216"/>
      <c r="AT371" s="217" t="s">
        <v>320</v>
      </c>
      <c r="AU371" s="217" t="s">
        <v>88</v>
      </c>
      <c r="AV371" s="13" t="s">
        <v>86</v>
      </c>
      <c r="AW371" s="13" t="s">
        <v>39</v>
      </c>
      <c r="AX371" s="13" t="s">
        <v>78</v>
      </c>
      <c r="AY371" s="217" t="s">
        <v>151</v>
      </c>
    </row>
    <row r="372" spans="1:65" s="14" customFormat="1" ht="11.25">
      <c r="B372" s="218"/>
      <c r="C372" s="219"/>
      <c r="D372" s="201" t="s">
        <v>320</v>
      </c>
      <c r="E372" s="220" t="s">
        <v>32</v>
      </c>
      <c r="F372" s="221" t="s">
        <v>661</v>
      </c>
      <c r="G372" s="219"/>
      <c r="H372" s="222">
        <v>1</v>
      </c>
      <c r="I372" s="223"/>
      <c r="J372" s="219"/>
      <c r="K372" s="219"/>
      <c r="L372" s="224"/>
      <c r="M372" s="225"/>
      <c r="N372" s="226"/>
      <c r="O372" s="226"/>
      <c r="P372" s="226"/>
      <c r="Q372" s="226"/>
      <c r="R372" s="226"/>
      <c r="S372" s="226"/>
      <c r="T372" s="227"/>
      <c r="AT372" s="228" t="s">
        <v>320</v>
      </c>
      <c r="AU372" s="228" t="s">
        <v>88</v>
      </c>
      <c r="AV372" s="14" t="s">
        <v>88</v>
      </c>
      <c r="AW372" s="14" t="s">
        <v>39</v>
      </c>
      <c r="AX372" s="14" t="s">
        <v>78</v>
      </c>
      <c r="AY372" s="228" t="s">
        <v>151</v>
      </c>
    </row>
    <row r="373" spans="1:65" s="15" customFormat="1" ht="11.25">
      <c r="B373" s="229"/>
      <c r="C373" s="230"/>
      <c r="D373" s="201" t="s">
        <v>320</v>
      </c>
      <c r="E373" s="231" t="s">
        <v>32</v>
      </c>
      <c r="F373" s="232" t="s">
        <v>323</v>
      </c>
      <c r="G373" s="230"/>
      <c r="H373" s="233">
        <v>1</v>
      </c>
      <c r="I373" s="234"/>
      <c r="J373" s="230"/>
      <c r="K373" s="230"/>
      <c r="L373" s="235"/>
      <c r="M373" s="236"/>
      <c r="N373" s="237"/>
      <c r="O373" s="237"/>
      <c r="P373" s="237"/>
      <c r="Q373" s="237"/>
      <c r="R373" s="237"/>
      <c r="S373" s="237"/>
      <c r="T373" s="238"/>
      <c r="AT373" s="239" t="s">
        <v>320</v>
      </c>
      <c r="AU373" s="239" t="s">
        <v>88</v>
      </c>
      <c r="AV373" s="15" t="s">
        <v>159</v>
      </c>
      <c r="AW373" s="15" t="s">
        <v>39</v>
      </c>
      <c r="AX373" s="15" t="s">
        <v>86</v>
      </c>
      <c r="AY373" s="239" t="s">
        <v>151</v>
      </c>
    </row>
    <row r="374" spans="1:65" s="2" customFormat="1" ht="16.5" customHeight="1">
      <c r="A374" s="39"/>
      <c r="B374" s="40"/>
      <c r="C374" s="251" t="s">
        <v>662</v>
      </c>
      <c r="D374" s="251" t="s">
        <v>445</v>
      </c>
      <c r="E374" s="252" t="s">
        <v>663</v>
      </c>
      <c r="F374" s="253" t="s">
        <v>664</v>
      </c>
      <c r="G374" s="254" t="s">
        <v>657</v>
      </c>
      <c r="H374" s="255">
        <v>1</v>
      </c>
      <c r="I374" s="256"/>
      <c r="J374" s="257">
        <f>ROUND(I374*H374,2)</f>
        <v>0</v>
      </c>
      <c r="K374" s="253" t="s">
        <v>158</v>
      </c>
      <c r="L374" s="258"/>
      <c r="M374" s="259" t="s">
        <v>32</v>
      </c>
      <c r="N374" s="260" t="s">
        <v>49</v>
      </c>
      <c r="O374" s="69"/>
      <c r="P374" s="192">
        <f>O374*H374</f>
        <v>0</v>
      </c>
      <c r="Q374" s="192">
        <v>6.7000000000000004E-2</v>
      </c>
      <c r="R374" s="192">
        <f>Q374*H374</f>
        <v>6.7000000000000004E-2</v>
      </c>
      <c r="S374" s="192">
        <v>0</v>
      </c>
      <c r="T374" s="193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194" t="s">
        <v>202</v>
      </c>
      <c r="AT374" s="194" t="s">
        <v>445</v>
      </c>
      <c r="AU374" s="194" t="s">
        <v>88</v>
      </c>
      <c r="AY374" s="21" t="s">
        <v>151</v>
      </c>
      <c r="BE374" s="195">
        <f>IF(N374="základní",J374,0)</f>
        <v>0</v>
      </c>
      <c r="BF374" s="195">
        <f>IF(N374="snížená",J374,0)</f>
        <v>0</v>
      </c>
      <c r="BG374" s="195">
        <f>IF(N374="zákl. přenesená",J374,0)</f>
        <v>0</v>
      </c>
      <c r="BH374" s="195">
        <f>IF(N374="sníž. přenesená",J374,0)</f>
        <v>0</v>
      </c>
      <c r="BI374" s="195">
        <f>IF(N374="nulová",J374,0)</f>
        <v>0</v>
      </c>
      <c r="BJ374" s="21" t="s">
        <v>86</v>
      </c>
      <c r="BK374" s="195">
        <f>ROUND(I374*H374,2)</f>
        <v>0</v>
      </c>
      <c r="BL374" s="21" t="s">
        <v>159</v>
      </c>
      <c r="BM374" s="194" t="s">
        <v>665</v>
      </c>
    </row>
    <row r="375" spans="1:65" s="2" customFormat="1" ht="19.5">
      <c r="A375" s="39"/>
      <c r="B375" s="40"/>
      <c r="C375" s="41"/>
      <c r="D375" s="201" t="s">
        <v>163</v>
      </c>
      <c r="E375" s="41"/>
      <c r="F375" s="202" t="s">
        <v>666</v>
      </c>
      <c r="G375" s="41"/>
      <c r="H375" s="41"/>
      <c r="I375" s="198"/>
      <c r="J375" s="41"/>
      <c r="K375" s="41"/>
      <c r="L375" s="44"/>
      <c r="M375" s="199"/>
      <c r="N375" s="200"/>
      <c r="O375" s="69"/>
      <c r="P375" s="69"/>
      <c r="Q375" s="69"/>
      <c r="R375" s="69"/>
      <c r="S375" s="69"/>
      <c r="T375" s="70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T375" s="21" t="s">
        <v>163</v>
      </c>
      <c r="AU375" s="21" t="s">
        <v>88</v>
      </c>
    </row>
    <row r="376" spans="1:65" s="2" customFormat="1" ht="16.5" customHeight="1">
      <c r="A376" s="39"/>
      <c r="B376" s="40"/>
      <c r="C376" s="183" t="s">
        <v>667</v>
      </c>
      <c r="D376" s="183" t="s">
        <v>154</v>
      </c>
      <c r="E376" s="184" t="s">
        <v>668</v>
      </c>
      <c r="F376" s="185" t="s">
        <v>669</v>
      </c>
      <c r="G376" s="186" t="s">
        <v>428</v>
      </c>
      <c r="H376" s="187">
        <v>5.2999999999999999E-2</v>
      </c>
      <c r="I376" s="188"/>
      <c r="J376" s="189">
        <f>ROUND(I376*H376,2)</f>
        <v>0</v>
      </c>
      <c r="K376" s="185" t="s">
        <v>158</v>
      </c>
      <c r="L376" s="44"/>
      <c r="M376" s="190" t="s">
        <v>32</v>
      </c>
      <c r="N376" s="191" t="s">
        <v>49</v>
      </c>
      <c r="O376" s="69"/>
      <c r="P376" s="192">
        <f>O376*H376</f>
        <v>0</v>
      </c>
      <c r="Q376" s="192">
        <v>1.0900000000000001</v>
      </c>
      <c r="R376" s="192">
        <f>Q376*H376</f>
        <v>5.7770000000000002E-2</v>
      </c>
      <c r="S376" s="192">
        <v>0</v>
      </c>
      <c r="T376" s="193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194" t="s">
        <v>159</v>
      </c>
      <c r="AT376" s="194" t="s">
        <v>154</v>
      </c>
      <c r="AU376" s="194" t="s">
        <v>88</v>
      </c>
      <c r="AY376" s="21" t="s">
        <v>151</v>
      </c>
      <c r="BE376" s="195">
        <f>IF(N376="základní",J376,0)</f>
        <v>0</v>
      </c>
      <c r="BF376" s="195">
        <f>IF(N376="snížená",J376,0)</f>
        <v>0</v>
      </c>
      <c r="BG376" s="195">
        <f>IF(N376="zákl. přenesená",J376,0)</f>
        <v>0</v>
      </c>
      <c r="BH376" s="195">
        <f>IF(N376="sníž. přenesená",J376,0)</f>
        <v>0</v>
      </c>
      <c r="BI376" s="195">
        <f>IF(N376="nulová",J376,0)</f>
        <v>0</v>
      </c>
      <c r="BJ376" s="21" t="s">
        <v>86</v>
      </c>
      <c r="BK376" s="195">
        <f>ROUND(I376*H376,2)</f>
        <v>0</v>
      </c>
      <c r="BL376" s="21" t="s">
        <v>159</v>
      </c>
      <c r="BM376" s="194" t="s">
        <v>670</v>
      </c>
    </row>
    <row r="377" spans="1:65" s="2" customFormat="1" ht="11.25">
      <c r="A377" s="39"/>
      <c r="B377" s="40"/>
      <c r="C377" s="41"/>
      <c r="D377" s="196" t="s">
        <v>161</v>
      </c>
      <c r="E377" s="41"/>
      <c r="F377" s="197" t="s">
        <v>671</v>
      </c>
      <c r="G377" s="41"/>
      <c r="H377" s="41"/>
      <c r="I377" s="198"/>
      <c r="J377" s="41"/>
      <c r="K377" s="41"/>
      <c r="L377" s="44"/>
      <c r="M377" s="199"/>
      <c r="N377" s="200"/>
      <c r="O377" s="69"/>
      <c r="P377" s="69"/>
      <c r="Q377" s="69"/>
      <c r="R377" s="69"/>
      <c r="S377" s="69"/>
      <c r="T377" s="70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T377" s="21" t="s">
        <v>161</v>
      </c>
      <c r="AU377" s="21" t="s">
        <v>88</v>
      </c>
    </row>
    <row r="378" spans="1:65" s="13" customFormat="1" ht="11.25">
      <c r="B378" s="208"/>
      <c r="C378" s="209"/>
      <c r="D378" s="201" t="s">
        <v>320</v>
      </c>
      <c r="E378" s="210" t="s">
        <v>32</v>
      </c>
      <c r="F378" s="211" t="s">
        <v>672</v>
      </c>
      <c r="G378" s="209"/>
      <c r="H378" s="210" t="s">
        <v>32</v>
      </c>
      <c r="I378" s="212"/>
      <c r="J378" s="209"/>
      <c r="K378" s="209"/>
      <c r="L378" s="213"/>
      <c r="M378" s="214"/>
      <c r="N378" s="215"/>
      <c r="O378" s="215"/>
      <c r="P378" s="215"/>
      <c r="Q378" s="215"/>
      <c r="R378" s="215"/>
      <c r="S378" s="215"/>
      <c r="T378" s="216"/>
      <c r="AT378" s="217" t="s">
        <v>320</v>
      </c>
      <c r="AU378" s="217" t="s">
        <v>88</v>
      </c>
      <c r="AV378" s="13" t="s">
        <v>86</v>
      </c>
      <c r="AW378" s="13" t="s">
        <v>39</v>
      </c>
      <c r="AX378" s="13" t="s">
        <v>78</v>
      </c>
      <c r="AY378" s="217" t="s">
        <v>151</v>
      </c>
    </row>
    <row r="379" spans="1:65" s="14" customFormat="1" ht="11.25">
      <c r="B379" s="218"/>
      <c r="C379" s="219"/>
      <c r="D379" s="201" t="s">
        <v>320</v>
      </c>
      <c r="E379" s="220" t="s">
        <v>32</v>
      </c>
      <c r="F379" s="221" t="s">
        <v>673</v>
      </c>
      <c r="G379" s="219"/>
      <c r="H379" s="222">
        <v>5.2999999999999999E-2</v>
      </c>
      <c r="I379" s="223"/>
      <c r="J379" s="219"/>
      <c r="K379" s="219"/>
      <c r="L379" s="224"/>
      <c r="M379" s="225"/>
      <c r="N379" s="226"/>
      <c r="O379" s="226"/>
      <c r="P379" s="226"/>
      <c r="Q379" s="226"/>
      <c r="R379" s="226"/>
      <c r="S379" s="226"/>
      <c r="T379" s="227"/>
      <c r="AT379" s="228" t="s">
        <v>320</v>
      </c>
      <c r="AU379" s="228" t="s">
        <v>88</v>
      </c>
      <c r="AV379" s="14" t="s">
        <v>88</v>
      </c>
      <c r="AW379" s="14" t="s">
        <v>39</v>
      </c>
      <c r="AX379" s="14" t="s">
        <v>78</v>
      </c>
      <c r="AY379" s="228" t="s">
        <v>151</v>
      </c>
    </row>
    <row r="380" spans="1:65" s="15" customFormat="1" ht="11.25">
      <c r="B380" s="229"/>
      <c r="C380" s="230"/>
      <c r="D380" s="201" t="s">
        <v>320</v>
      </c>
      <c r="E380" s="231" t="s">
        <v>32</v>
      </c>
      <c r="F380" s="232" t="s">
        <v>323</v>
      </c>
      <c r="G380" s="230"/>
      <c r="H380" s="233">
        <v>5.2999999999999999E-2</v>
      </c>
      <c r="I380" s="234"/>
      <c r="J380" s="230"/>
      <c r="K380" s="230"/>
      <c r="L380" s="235"/>
      <c r="M380" s="236"/>
      <c r="N380" s="237"/>
      <c r="O380" s="237"/>
      <c r="P380" s="237"/>
      <c r="Q380" s="237"/>
      <c r="R380" s="237"/>
      <c r="S380" s="237"/>
      <c r="T380" s="238"/>
      <c r="AT380" s="239" t="s">
        <v>320</v>
      </c>
      <c r="AU380" s="239" t="s">
        <v>88</v>
      </c>
      <c r="AV380" s="15" t="s">
        <v>159</v>
      </c>
      <c r="AW380" s="15" t="s">
        <v>39</v>
      </c>
      <c r="AX380" s="15" t="s">
        <v>86</v>
      </c>
      <c r="AY380" s="239" t="s">
        <v>151</v>
      </c>
    </row>
    <row r="381" spans="1:65" s="2" customFormat="1" ht="16.5" customHeight="1">
      <c r="A381" s="39"/>
      <c r="B381" s="40"/>
      <c r="C381" s="183" t="s">
        <v>674</v>
      </c>
      <c r="D381" s="183" t="s">
        <v>154</v>
      </c>
      <c r="E381" s="184" t="s">
        <v>675</v>
      </c>
      <c r="F381" s="185" t="s">
        <v>676</v>
      </c>
      <c r="G381" s="186" t="s">
        <v>428</v>
      </c>
      <c r="H381" s="187">
        <v>0.187</v>
      </c>
      <c r="I381" s="188"/>
      <c r="J381" s="189">
        <f>ROUND(I381*H381,2)</f>
        <v>0</v>
      </c>
      <c r="K381" s="185" t="s">
        <v>158</v>
      </c>
      <c r="L381" s="44"/>
      <c r="M381" s="190" t="s">
        <v>32</v>
      </c>
      <c r="N381" s="191" t="s">
        <v>49</v>
      </c>
      <c r="O381" s="69"/>
      <c r="P381" s="192">
        <f>O381*H381</f>
        <v>0</v>
      </c>
      <c r="Q381" s="192">
        <v>1.0900000000000001</v>
      </c>
      <c r="R381" s="192">
        <f>Q381*H381</f>
        <v>0.20383000000000001</v>
      </c>
      <c r="S381" s="192">
        <v>0</v>
      </c>
      <c r="T381" s="193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194" t="s">
        <v>159</v>
      </c>
      <c r="AT381" s="194" t="s">
        <v>154</v>
      </c>
      <c r="AU381" s="194" t="s">
        <v>88</v>
      </c>
      <c r="AY381" s="21" t="s">
        <v>151</v>
      </c>
      <c r="BE381" s="195">
        <f>IF(N381="základní",J381,0)</f>
        <v>0</v>
      </c>
      <c r="BF381" s="195">
        <f>IF(N381="snížená",J381,0)</f>
        <v>0</v>
      </c>
      <c r="BG381" s="195">
        <f>IF(N381="zákl. přenesená",J381,0)</f>
        <v>0</v>
      </c>
      <c r="BH381" s="195">
        <f>IF(N381="sníž. přenesená",J381,0)</f>
        <v>0</v>
      </c>
      <c r="BI381" s="195">
        <f>IF(N381="nulová",J381,0)</f>
        <v>0</v>
      </c>
      <c r="BJ381" s="21" t="s">
        <v>86</v>
      </c>
      <c r="BK381" s="195">
        <f>ROUND(I381*H381,2)</f>
        <v>0</v>
      </c>
      <c r="BL381" s="21" t="s">
        <v>159</v>
      </c>
      <c r="BM381" s="194" t="s">
        <v>677</v>
      </c>
    </row>
    <row r="382" spans="1:65" s="2" customFormat="1" ht="11.25">
      <c r="A382" s="39"/>
      <c r="B382" s="40"/>
      <c r="C382" s="41"/>
      <c r="D382" s="196" t="s">
        <v>161</v>
      </c>
      <c r="E382" s="41"/>
      <c r="F382" s="197" t="s">
        <v>678</v>
      </c>
      <c r="G382" s="41"/>
      <c r="H382" s="41"/>
      <c r="I382" s="198"/>
      <c r="J382" s="41"/>
      <c r="K382" s="41"/>
      <c r="L382" s="44"/>
      <c r="M382" s="199"/>
      <c r="N382" s="200"/>
      <c r="O382" s="69"/>
      <c r="P382" s="69"/>
      <c r="Q382" s="69"/>
      <c r="R382" s="69"/>
      <c r="S382" s="69"/>
      <c r="T382" s="70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21" t="s">
        <v>161</v>
      </c>
      <c r="AU382" s="21" t="s">
        <v>88</v>
      </c>
    </row>
    <row r="383" spans="1:65" s="13" customFormat="1" ht="11.25">
      <c r="B383" s="208"/>
      <c r="C383" s="209"/>
      <c r="D383" s="201" t="s">
        <v>320</v>
      </c>
      <c r="E383" s="210" t="s">
        <v>32</v>
      </c>
      <c r="F383" s="211" t="s">
        <v>679</v>
      </c>
      <c r="G383" s="209"/>
      <c r="H383" s="210" t="s">
        <v>32</v>
      </c>
      <c r="I383" s="212"/>
      <c r="J383" s="209"/>
      <c r="K383" s="209"/>
      <c r="L383" s="213"/>
      <c r="M383" s="214"/>
      <c r="N383" s="215"/>
      <c r="O383" s="215"/>
      <c r="P383" s="215"/>
      <c r="Q383" s="215"/>
      <c r="R383" s="215"/>
      <c r="S383" s="215"/>
      <c r="T383" s="216"/>
      <c r="AT383" s="217" t="s">
        <v>320</v>
      </c>
      <c r="AU383" s="217" t="s">
        <v>88</v>
      </c>
      <c r="AV383" s="13" t="s">
        <v>86</v>
      </c>
      <c r="AW383" s="13" t="s">
        <v>39</v>
      </c>
      <c r="AX383" s="13" t="s">
        <v>78</v>
      </c>
      <c r="AY383" s="217" t="s">
        <v>151</v>
      </c>
    </row>
    <row r="384" spans="1:65" s="14" customFormat="1" ht="11.25">
      <c r="B384" s="218"/>
      <c r="C384" s="219"/>
      <c r="D384" s="201" t="s">
        <v>320</v>
      </c>
      <c r="E384" s="220" t="s">
        <v>32</v>
      </c>
      <c r="F384" s="221" t="s">
        <v>680</v>
      </c>
      <c r="G384" s="219"/>
      <c r="H384" s="222">
        <v>7.2999999999999995E-2</v>
      </c>
      <c r="I384" s="223"/>
      <c r="J384" s="219"/>
      <c r="K384" s="219"/>
      <c r="L384" s="224"/>
      <c r="M384" s="225"/>
      <c r="N384" s="226"/>
      <c r="O384" s="226"/>
      <c r="P384" s="226"/>
      <c r="Q384" s="226"/>
      <c r="R384" s="226"/>
      <c r="S384" s="226"/>
      <c r="T384" s="227"/>
      <c r="AT384" s="228" t="s">
        <v>320</v>
      </c>
      <c r="AU384" s="228" t="s">
        <v>88</v>
      </c>
      <c r="AV384" s="14" t="s">
        <v>88</v>
      </c>
      <c r="AW384" s="14" t="s">
        <v>39</v>
      </c>
      <c r="AX384" s="14" t="s">
        <v>78</v>
      </c>
      <c r="AY384" s="228" t="s">
        <v>151</v>
      </c>
    </row>
    <row r="385" spans="1:65" s="13" customFormat="1" ht="11.25">
      <c r="B385" s="208"/>
      <c r="C385" s="209"/>
      <c r="D385" s="201" t="s">
        <v>320</v>
      </c>
      <c r="E385" s="210" t="s">
        <v>32</v>
      </c>
      <c r="F385" s="211" t="s">
        <v>681</v>
      </c>
      <c r="G385" s="209"/>
      <c r="H385" s="210" t="s">
        <v>32</v>
      </c>
      <c r="I385" s="212"/>
      <c r="J385" s="209"/>
      <c r="K385" s="209"/>
      <c r="L385" s="213"/>
      <c r="M385" s="214"/>
      <c r="N385" s="215"/>
      <c r="O385" s="215"/>
      <c r="P385" s="215"/>
      <c r="Q385" s="215"/>
      <c r="R385" s="215"/>
      <c r="S385" s="215"/>
      <c r="T385" s="216"/>
      <c r="AT385" s="217" t="s">
        <v>320</v>
      </c>
      <c r="AU385" s="217" t="s">
        <v>88</v>
      </c>
      <c r="AV385" s="13" t="s">
        <v>86</v>
      </c>
      <c r="AW385" s="13" t="s">
        <v>39</v>
      </c>
      <c r="AX385" s="13" t="s">
        <v>78</v>
      </c>
      <c r="AY385" s="217" t="s">
        <v>151</v>
      </c>
    </row>
    <row r="386" spans="1:65" s="14" customFormat="1" ht="11.25">
      <c r="B386" s="218"/>
      <c r="C386" s="219"/>
      <c r="D386" s="201" t="s">
        <v>320</v>
      </c>
      <c r="E386" s="220" t="s">
        <v>32</v>
      </c>
      <c r="F386" s="221" t="s">
        <v>682</v>
      </c>
      <c r="G386" s="219"/>
      <c r="H386" s="222">
        <v>0.114</v>
      </c>
      <c r="I386" s="223"/>
      <c r="J386" s="219"/>
      <c r="K386" s="219"/>
      <c r="L386" s="224"/>
      <c r="M386" s="225"/>
      <c r="N386" s="226"/>
      <c r="O386" s="226"/>
      <c r="P386" s="226"/>
      <c r="Q386" s="226"/>
      <c r="R386" s="226"/>
      <c r="S386" s="226"/>
      <c r="T386" s="227"/>
      <c r="AT386" s="228" t="s">
        <v>320</v>
      </c>
      <c r="AU386" s="228" t="s">
        <v>88</v>
      </c>
      <c r="AV386" s="14" t="s">
        <v>88</v>
      </c>
      <c r="AW386" s="14" t="s">
        <v>39</v>
      </c>
      <c r="AX386" s="14" t="s">
        <v>78</v>
      </c>
      <c r="AY386" s="228" t="s">
        <v>151</v>
      </c>
    </row>
    <row r="387" spans="1:65" s="15" customFormat="1" ht="11.25">
      <c r="B387" s="229"/>
      <c r="C387" s="230"/>
      <c r="D387" s="201" t="s">
        <v>320</v>
      </c>
      <c r="E387" s="231" t="s">
        <v>32</v>
      </c>
      <c r="F387" s="232" t="s">
        <v>323</v>
      </c>
      <c r="G387" s="230"/>
      <c r="H387" s="233">
        <v>0.187</v>
      </c>
      <c r="I387" s="234"/>
      <c r="J387" s="230"/>
      <c r="K387" s="230"/>
      <c r="L387" s="235"/>
      <c r="M387" s="236"/>
      <c r="N387" s="237"/>
      <c r="O387" s="237"/>
      <c r="P387" s="237"/>
      <c r="Q387" s="237"/>
      <c r="R387" s="237"/>
      <c r="S387" s="237"/>
      <c r="T387" s="238"/>
      <c r="AT387" s="239" t="s">
        <v>320</v>
      </c>
      <c r="AU387" s="239" t="s">
        <v>88</v>
      </c>
      <c r="AV387" s="15" t="s">
        <v>159</v>
      </c>
      <c r="AW387" s="15" t="s">
        <v>39</v>
      </c>
      <c r="AX387" s="15" t="s">
        <v>86</v>
      </c>
      <c r="AY387" s="239" t="s">
        <v>151</v>
      </c>
    </row>
    <row r="388" spans="1:65" s="2" customFormat="1" ht="21.75" customHeight="1">
      <c r="A388" s="39"/>
      <c r="B388" s="40"/>
      <c r="C388" s="183" t="s">
        <v>683</v>
      </c>
      <c r="D388" s="183" t="s">
        <v>154</v>
      </c>
      <c r="E388" s="184" t="s">
        <v>684</v>
      </c>
      <c r="F388" s="185" t="s">
        <v>685</v>
      </c>
      <c r="G388" s="186" t="s">
        <v>209</v>
      </c>
      <c r="H388" s="187">
        <v>13.154999999999999</v>
      </c>
      <c r="I388" s="188"/>
      <c r="J388" s="189">
        <f>ROUND(I388*H388,2)</f>
        <v>0</v>
      </c>
      <c r="K388" s="185" t="s">
        <v>158</v>
      </c>
      <c r="L388" s="44"/>
      <c r="M388" s="190" t="s">
        <v>32</v>
      </c>
      <c r="N388" s="191" t="s">
        <v>49</v>
      </c>
      <c r="O388" s="69"/>
      <c r="P388" s="192">
        <f>O388*H388</f>
        <v>0</v>
      </c>
      <c r="Q388" s="192">
        <v>2.496E-2</v>
      </c>
      <c r="R388" s="192">
        <f>Q388*H388</f>
        <v>0.3283488</v>
      </c>
      <c r="S388" s="192">
        <v>0</v>
      </c>
      <c r="T388" s="193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194" t="s">
        <v>159</v>
      </c>
      <c r="AT388" s="194" t="s">
        <v>154</v>
      </c>
      <c r="AU388" s="194" t="s">
        <v>88</v>
      </c>
      <c r="AY388" s="21" t="s">
        <v>151</v>
      </c>
      <c r="BE388" s="195">
        <f>IF(N388="základní",J388,0)</f>
        <v>0</v>
      </c>
      <c r="BF388" s="195">
        <f>IF(N388="snížená",J388,0)</f>
        <v>0</v>
      </c>
      <c r="BG388" s="195">
        <f>IF(N388="zákl. přenesená",J388,0)</f>
        <v>0</v>
      </c>
      <c r="BH388" s="195">
        <f>IF(N388="sníž. přenesená",J388,0)</f>
        <v>0</v>
      </c>
      <c r="BI388" s="195">
        <f>IF(N388="nulová",J388,0)</f>
        <v>0</v>
      </c>
      <c r="BJ388" s="21" t="s">
        <v>86</v>
      </c>
      <c r="BK388" s="195">
        <f>ROUND(I388*H388,2)</f>
        <v>0</v>
      </c>
      <c r="BL388" s="21" t="s">
        <v>159</v>
      </c>
      <c r="BM388" s="194" t="s">
        <v>686</v>
      </c>
    </row>
    <row r="389" spans="1:65" s="2" customFormat="1" ht="11.25">
      <c r="A389" s="39"/>
      <c r="B389" s="40"/>
      <c r="C389" s="41"/>
      <c r="D389" s="196" t="s">
        <v>161</v>
      </c>
      <c r="E389" s="41"/>
      <c r="F389" s="197" t="s">
        <v>687</v>
      </c>
      <c r="G389" s="41"/>
      <c r="H389" s="41"/>
      <c r="I389" s="198"/>
      <c r="J389" s="41"/>
      <c r="K389" s="41"/>
      <c r="L389" s="44"/>
      <c r="M389" s="199"/>
      <c r="N389" s="200"/>
      <c r="O389" s="69"/>
      <c r="P389" s="69"/>
      <c r="Q389" s="69"/>
      <c r="R389" s="69"/>
      <c r="S389" s="69"/>
      <c r="T389" s="70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T389" s="21" t="s">
        <v>161</v>
      </c>
      <c r="AU389" s="21" t="s">
        <v>88</v>
      </c>
    </row>
    <row r="390" spans="1:65" s="13" customFormat="1" ht="11.25">
      <c r="B390" s="208"/>
      <c r="C390" s="209"/>
      <c r="D390" s="201" t="s">
        <v>320</v>
      </c>
      <c r="E390" s="210" t="s">
        <v>32</v>
      </c>
      <c r="F390" s="211" t="s">
        <v>688</v>
      </c>
      <c r="G390" s="209"/>
      <c r="H390" s="210" t="s">
        <v>32</v>
      </c>
      <c r="I390" s="212"/>
      <c r="J390" s="209"/>
      <c r="K390" s="209"/>
      <c r="L390" s="213"/>
      <c r="M390" s="214"/>
      <c r="N390" s="215"/>
      <c r="O390" s="215"/>
      <c r="P390" s="215"/>
      <c r="Q390" s="215"/>
      <c r="R390" s="215"/>
      <c r="S390" s="215"/>
      <c r="T390" s="216"/>
      <c r="AT390" s="217" t="s">
        <v>320</v>
      </c>
      <c r="AU390" s="217" t="s">
        <v>88</v>
      </c>
      <c r="AV390" s="13" t="s">
        <v>86</v>
      </c>
      <c r="AW390" s="13" t="s">
        <v>39</v>
      </c>
      <c r="AX390" s="13" t="s">
        <v>78</v>
      </c>
      <c r="AY390" s="217" t="s">
        <v>151</v>
      </c>
    </row>
    <row r="391" spans="1:65" s="14" customFormat="1" ht="11.25">
      <c r="B391" s="218"/>
      <c r="C391" s="219"/>
      <c r="D391" s="201" t="s">
        <v>320</v>
      </c>
      <c r="E391" s="220" t="s">
        <v>32</v>
      </c>
      <c r="F391" s="221" t="s">
        <v>689</v>
      </c>
      <c r="G391" s="219"/>
      <c r="H391" s="222">
        <v>13.154999999999999</v>
      </c>
      <c r="I391" s="223"/>
      <c r="J391" s="219"/>
      <c r="K391" s="219"/>
      <c r="L391" s="224"/>
      <c r="M391" s="225"/>
      <c r="N391" s="226"/>
      <c r="O391" s="226"/>
      <c r="P391" s="226"/>
      <c r="Q391" s="226"/>
      <c r="R391" s="226"/>
      <c r="S391" s="226"/>
      <c r="T391" s="227"/>
      <c r="AT391" s="228" t="s">
        <v>320</v>
      </c>
      <c r="AU391" s="228" t="s">
        <v>88</v>
      </c>
      <c r="AV391" s="14" t="s">
        <v>88</v>
      </c>
      <c r="AW391" s="14" t="s">
        <v>39</v>
      </c>
      <c r="AX391" s="14" t="s">
        <v>78</v>
      </c>
      <c r="AY391" s="228" t="s">
        <v>151</v>
      </c>
    </row>
    <row r="392" spans="1:65" s="15" customFormat="1" ht="11.25">
      <c r="B392" s="229"/>
      <c r="C392" s="230"/>
      <c r="D392" s="201" t="s">
        <v>320</v>
      </c>
      <c r="E392" s="231" t="s">
        <v>32</v>
      </c>
      <c r="F392" s="232" t="s">
        <v>323</v>
      </c>
      <c r="G392" s="230"/>
      <c r="H392" s="233">
        <v>13.154999999999999</v>
      </c>
      <c r="I392" s="234"/>
      <c r="J392" s="230"/>
      <c r="K392" s="230"/>
      <c r="L392" s="235"/>
      <c r="M392" s="236"/>
      <c r="N392" s="237"/>
      <c r="O392" s="237"/>
      <c r="P392" s="237"/>
      <c r="Q392" s="237"/>
      <c r="R392" s="237"/>
      <c r="S392" s="237"/>
      <c r="T392" s="238"/>
      <c r="AT392" s="239" t="s">
        <v>320</v>
      </c>
      <c r="AU392" s="239" t="s">
        <v>88</v>
      </c>
      <c r="AV392" s="15" t="s">
        <v>159</v>
      </c>
      <c r="AW392" s="15" t="s">
        <v>39</v>
      </c>
      <c r="AX392" s="15" t="s">
        <v>86</v>
      </c>
      <c r="AY392" s="239" t="s">
        <v>151</v>
      </c>
    </row>
    <row r="393" spans="1:65" s="2" customFormat="1" ht="21.75" customHeight="1">
      <c r="A393" s="39"/>
      <c r="B393" s="40"/>
      <c r="C393" s="183" t="s">
        <v>690</v>
      </c>
      <c r="D393" s="183" t="s">
        <v>154</v>
      </c>
      <c r="E393" s="184" t="s">
        <v>691</v>
      </c>
      <c r="F393" s="185" t="s">
        <v>692</v>
      </c>
      <c r="G393" s="186" t="s">
        <v>209</v>
      </c>
      <c r="H393" s="187">
        <v>1.29</v>
      </c>
      <c r="I393" s="188"/>
      <c r="J393" s="189">
        <f>ROUND(I393*H393,2)</f>
        <v>0</v>
      </c>
      <c r="K393" s="185" t="s">
        <v>158</v>
      </c>
      <c r="L393" s="44"/>
      <c r="M393" s="190" t="s">
        <v>32</v>
      </c>
      <c r="N393" s="191" t="s">
        <v>49</v>
      </c>
      <c r="O393" s="69"/>
      <c r="P393" s="192">
        <f>O393*H393</f>
        <v>0</v>
      </c>
      <c r="Q393" s="192">
        <v>0.17818000000000001</v>
      </c>
      <c r="R393" s="192">
        <f>Q393*H393</f>
        <v>0.22985220000000001</v>
      </c>
      <c r="S393" s="192">
        <v>0</v>
      </c>
      <c r="T393" s="193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194" t="s">
        <v>159</v>
      </c>
      <c r="AT393" s="194" t="s">
        <v>154</v>
      </c>
      <c r="AU393" s="194" t="s">
        <v>88</v>
      </c>
      <c r="AY393" s="21" t="s">
        <v>151</v>
      </c>
      <c r="BE393" s="195">
        <f>IF(N393="základní",J393,0)</f>
        <v>0</v>
      </c>
      <c r="BF393" s="195">
        <f>IF(N393="snížená",J393,0)</f>
        <v>0</v>
      </c>
      <c r="BG393" s="195">
        <f>IF(N393="zákl. přenesená",J393,0)</f>
        <v>0</v>
      </c>
      <c r="BH393" s="195">
        <f>IF(N393="sníž. přenesená",J393,0)</f>
        <v>0</v>
      </c>
      <c r="BI393" s="195">
        <f>IF(N393="nulová",J393,0)</f>
        <v>0</v>
      </c>
      <c r="BJ393" s="21" t="s">
        <v>86</v>
      </c>
      <c r="BK393" s="195">
        <f>ROUND(I393*H393,2)</f>
        <v>0</v>
      </c>
      <c r="BL393" s="21" t="s">
        <v>159</v>
      </c>
      <c r="BM393" s="194" t="s">
        <v>693</v>
      </c>
    </row>
    <row r="394" spans="1:65" s="2" customFormat="1" ht="11.25">
      <c r="A394" s="39"/>
      <c r="B394" s="40"/>
      <c r="C394" s="41"/>
      <c r="D394" s="196" t="s">
        <v>161</v>
      </c>
      <c r="E394" s="41"/>
      <c r="F394" s="197" t="s">
        <v>694</v>
      </c>
      <c r="G394" s="41"/>
      <c r="H394" s="41"/>
      <c r="I394" s="198"/>
      <c r="J394" s="41"/>
      <c r="K394" s="41"/>
      <c r="L394" s="44"/>
      <c r="M394" s="199"/>
      <c r="N394" s="200"/>
      <c r="O394" s="69"/>
      <c r="P394" s="69"/>
      <c r="Q394" s="69"/>
      <c r="R394" s="69"/>
      <c r="S394" s="69"/>
      <c r="T394" s="70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T394" s="21" t="s">
        <v>161</v>
      </c>
      <c r="AU394" s="21" t="s">
        <v>88</v>
      </c>
    </row>
    <row r="395" spans="1:65" s="13" customFormat="1" ht="11.25">
      <c r="B395" s="208"/>
      <c r="C395" s="209"/>
      <c r="D395" s="201" t="s">
        <v>320</v>
      </c>
      <c r="E395" s="210" t="s">
        <v>32</v>
      </c>
      <c r="F395" s="211" t="s">
        <v>695</v>
      </c>
      <c r="G395" s="209"/>
      <c r="H395" s="210" t="s">
        <v>32</v>
      </c>
      <c r="I395" s="212"/>
      <c r="J395" s="209"/>
      <c r="K395" s="209"/>
      <c r="L395" s="213"/>
      <c r="M395" s="214"/>
      <c r="N395" s="215"/>
      <c r="O395" s="215"/>
      <c r="P395" s="215"/>
      <c r="Q395" s="215"/>
      <c r="R395" s="215"/>
      <c r="S395" s="215"/>
      <c r="T395" s="216"/>
      <c r="AT395" s="217" t="s">
        <v>320</v>
      </c>
      <c r="AU395" s="217" t="s">
        <v>88</v>
      </c>
      <c r="AV395" s="13" t="s">
        <v>86</v>
      </c>
      <c r="AW395" s="13" t="s">
        <v>39</v>
      </c>
      <c r="AX395" s="13" t="s">
        <v>78</v>
      </c>
      <c r="AY395" s="217" t="s">
        <v>151</v>
      </c>
    </row>
    <row r="396" spans="1:65" s="14" customFormat="1" ht="11.25">
      <c r="B396" s="218"/>
      <c r="C396" s="219"/>
      <c r="D396" s="201" t="s">
        <v>320</v>
      </c>
      <c r="E396" s="220" t="s">
        <v>32</v>
      </c>
      <c r="F396" s="221" t="s">
        <v>696</v>
      </c>
      <c r="G396" s="219"/>
      <c r="H396" s="222">
        <v>0.71399999999999997</v>
      </c>
      <c r="I396" s="223"/>
      <c r="J396" s="219"/>
      <c r="K396" s="219"/>
      <c r="L396" s="224"/>
      <c r="M396" s="225"/>
      <c r="N396" s="226"/>
      <c r="O396" s="226"/>
      <c r="P396" s="226"/>
      <c r="Q396" s="226"/>
      <c r="R396" s="226"/>
      <c r="S396" s="226"/>
      <c r="T396" s="227"/>
      <c r="AT396" s="228" t="s">
        <v>320</v>
      </c>
      <c r="AU396" s="228" t="s">
        <v>88</v>
      </c>
      <c r="AV396" s="14" t="s">
        <v>88</v>
      </c>
      <c r="AW396" s="14" t="s">
        <v>39</v>
      </c>
      <c r="AX396" s="14" t="s">
        <v>78</v>
      </c>
      <c r="AY396" s="228" t="s">
        <v>151</v>
      </c>
    </row>
    <row r="397" spans="1:65" s="14" customFormat="1" ht="11.25">
      <c r="B397" s="218"/>
      <c r="C397" s="219"/>
      <c r="D397" s="201" t="s">
        <v>320</v>
      </c>
      <c r="E397" s="220" t="s">
        <v>32</v>
      </c>
      <c r="F397" s="221" t="s">
        <v>697</v>
      </c>
      <c r="G397" s="219"/>
      <c r="H397" s="222">
        <v>0.57599999999999996</v>
      </c>
      <c r="I397" s="223"/>
      <c r="J397" s="219"/>
      <c r="K397" s="219"/>
      <c r="L397" s="224"/>
      <c r="M397" s="225"/>
      <c r="N397" s="226"/>
      <c r="O397" s="226"/>
      <c r="P397" s="226"/>
      <c r="Q397" s="226"/>
      <c r="R397" s="226"/>
      <c r="S397" s="226"/>
      <c r="T397" s="227"/>
      <c r="AT397" s="228" t="s">
        <v>320</v>
      </c>
      <c r="AU397" s="228" t="s">
        <v>88</v>
      </c>
      <c r="AV397" s="14" t="s">
        <v>88</v>
      </c>
      <c r="AW397" s="14" t="s">
        <v>39</v>
      </c>
      <c r="AX397" s="14" t="s">
        <v>78</v>
      </c>
      <c r="AY397" s="228" t="s">
        <v>151</v>
      </c>
    </row>
    <row r="398" spans="1:65" s="15" customFormat="1" ht="11.25">
      <c r="B398" s="229"/>
      <c r="C398" s="230"/>
      <c r="D398" s="201" t="s">
        <v>320</v>
      </c>
      <c r="E398" s="231" t="s">
        <v>32</v>
      </c>
      <c r="F398" s="232" t="s">
        <v>323</v>
      </c>
      <c r="G398" s="230"/>
      <c r="H398" s="233">
        <v>1.29</v>
      </c>
      <c r="I398" s="234"/>
      <c r="J398" s="230"/>
      <c r="K398" s="230"/>
      <c r="L398" s="235"/>
      <c r="M398" s="236"/>
      <c r="N398" s="237"/>
      <c r="O398" s="237"/>
      <c r="P398" s="237"/>
      <c r="Q398" s="237"/>
      <c r="R398" s="237"/>
      <c r="S398" s="237"/>
      <c r="T398" s="238"/>
      <c r="AT398" s="239" t="s">
        <v>320</v>
      </c>
      <c r="AU398" s="239" t="s">
        <v>88</v>
      </c>
      <c r="AV398" s="15" t="s">
        <v>159</v>
      </c>
      <c r="AW398" s="15" t="s">
        <v>39</v>
      </c>
      <c r="AX398" s="15" t="s">
        <v>86</v>
      </c>
      <c r="AY398" s="239" t="s">
        <v>151</v>
      </c>
    </row>
    <row r="399" spans="1:65" s="2" customFormat="1" ht="24.2" customHeight="1">
      <c r="A399" s="39"/>
      <c r="B399" s="40"/>
      <c r="C399" s="183" t="s">
        <v>698</v>
      </c>
      <c r="D399" s="183" t="s">
        <v>154</v>
      </c>
      <c r="E399" s="184" t="s">
        <v>699</v>
      </c>
      <c r="F399" s="185" t="s">
        <v>700</v>
      </c>
      <c r="G399" s="186" t="s">
        <v>209</v>
      </c>
      <c r="H399" s="187">
        <v>4.25</v>
      </c>
      <c r="I399" s="188"/>
      <c r="J399" s="189">
        <f>ROUND(I399*H399,2)</f>
        <v>0</v>
      </c>
      <c r="K399" s="185" t="s">
        <v>158</v>
      </c>
      <c r="L399" s="44"/>
      <c r="M399" s="190" t="s">
        <v>32</v>
      </c>
      <c r="N399" s="191" t="s">
        <v>49</v>
      </c>
      <c r="O399" s="69"/>
      <c r="P399" s="192">
        <f>O399*H399</f>
        <v>0</v>
      </c>
      <c r="Q399" s="192">
        <v>6.4519999999999994E-2</v>
      </c>
      <c r="R399" s="192">
        <f>Q399*H399</f>
        <v>0.27420999999999995</v>
      </c>
      <c r="S399" s="192">
        <v>0</v>
      </c>
      <c r="T399" s="193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194" t="s">
        <v>159</v>
      </c>
      <c r="AT399" s="194" t="s">
        <v>154</v>
      </c>
      <c r="AU399" s="194" t="s">
        <v>88</v>
      </c>
      <c r="AY399" s="21" t="s">
        <v>151</v>
      </c>
      <c r="BE399" s="195">
        <f>IF(N399="základní",J399,0)</f>
        <v>0</v>
      </c>
      <c r="BF399" s="195">
        <f>IF(N399="snížená",J399,0)</f>
        <v>0</v>
      </c>
      <c r="BG399" s="195">
        <f>IF(N399="zákl. přenesená",J399,0)</f>
        <v>0</v>
      </c>
      <c r="BH399" s="195">
        <f>IF(N399="sníž. přenesená",J399,0)</f>
        <v>0</v>
      </c>
      <c r="BI399" s="195">
        <f>IF(N399="nulová",J399,0)</f>
        <v>0</v>
      </c>
      <c r="BJ399" s="21" t="s">
        <v>86</v>
      </c>
      <c r="BK399" s="195">
        <f>ROUND(I399*H399,2)</f>
        <v>0</v>
      </c>
      <c r="BL399" s="21" t="s">
        <v>159</v>
      </c>
      <c r="BM399" s="194" t="s">
        <v>701</v>
      </c>
    </row>
    <row r="400" spans="1:65" s="2" customFormat="1" ht="11.25">
      <c r="A400" s="39"/>
      <c r="B400" s="40"/>
      <c r="C400" s="41"/>
      <c r="D400" s="196" t="s">
        <v>161</v>
      </c>
      <c r="E400" s="41"/>
      <c r="F400" s="197" t="s">
        <v>702</v>
      </c>
      <c r="G400" s="41"/>
      <c r="H400" s="41"/>
      <c r="I400" s="198"/>
      <c r="J400" s="41"/>
      <c r="K400" s="41"/>
      <c r="L400" s="44"/>
      <c r="M400" s="199"/>
      <c r="N400" s="200"/>
      <c r="O400" s="69"/>
      <c r="P400" s="69"/>
      <c r="Q400" s="69"/>
      <c r="R400" s="69"/>
      <c r="S400" s="69"/>
      <c r="T400" s="70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T400" s="21" t="s">
        <v>161</v>
      </c>
      <c r="AU400" s="21" t="s">
        <v>88</v>
      </c>
    </row>
    <row r="401" spans="1:65" s="2" customFormat="1" ht="19.5">
      <c r="A401" s="39"/>
      <c r="B401" s="40"/>
      <c r="C401" s="41"/>
      <c r="D401" s="201" t="s">
        <v>163</v>
      </c>
      <c r="E401" s="41"/>
      <c r="F401" s="202" t="s">
        <v>703</v>
      </c>
      <c r="G401" s="41"/>
      <c r="H401" s="41"/>
      <c r="I401" s="198"/>
      <c r="J401" s="41"/>
      <c r="K401" s="41"/>
      <c r="L401" s="44"/>
      <c r="M401" s="199"/>
      <c r="N401" s="200"/>
      <c r="O401" s="69"/>
      <c r="P401" s="69"/>
      <c r="Q401" s="69"/>
      <c r="R401" s="69"/>
      <c r="S401" s="69"/>
      <c r="T401" s="70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T401" s="21" t="s">
        <v>163</v>
      </c>
      <c r="AU401" s="21" t="s">
        <v>88</v>
      </c>
    </row>
    <row r="402" spans="1:65" s="13" customFormat="1" ht="11.25">
      <c r="B402" s="208"/>
      <c r="C402" s="209"/>
      <c r="D402" s="201" t="s">
        <v>320</v>
      </c>
      <c r="E402" s="210" t="s">
        <v>32</v>
      </c>
      <c r="F402" s="211" t="s">
        <v>704</v>
      </c>
      <c r="G402" s="209"/>
      <c r="H402" s="210" t="s">
        <v>32</v>
      </c>
      <c r="I402" s="212"/>
      <c r="J402" s="209"/>
      <c r="K402" s="209"/>
      <c r="L402" s="213"/>
      <c r="M402" s="214"/>
      <c r="N402" s="215"/>
      <c r="O402" s="215"/>
      <c r="P402" s="215"/>
      <c r="Q402" s="215"/>
      <c r="R402" s="215"/>
      <c r="S402" s="215"/>
      <c r="T402" s="216"/>
      <c r="AT402" s="217" t="s">
        <v>320</v>
      </c>
      <c r="AU402" s="217" t="s">
        <v>88</v>
      </c>
      <c r="AV402" s="13" t="s">
        <v>86</v>
      </c>
      <c r="AW402" s="13" t="s">
        <v>39</v>
      </c>
      <c r="AX402" s="13" t="s">
        <v>78</v>
      </c>
      <c r="AY402" s="217" t="s">
        <v>151</v>
      </c>
    </row>
    <row r="403" spans="1:65" s="14" customFormat="1" ht="11.25">
      <c r="B403" s="218"/>
      <c r="C403" s="219"/>
      <c r="D403" s="201" t="s">
        <v>320</v>
      </c>
      <c r="E403" s="220" t="s">
        <v>32</v>
      </c>
      <c r="F403" s="221" t="s">
        <v>705</v>
      </c>
      <c r="G403" s="219"/>
      <c r="H403" s="222">
        <v>4.25</v>
      </c>
      <c r="I403" s="223"/>
      <c r="J403" s="219"/>
      <c r="K403" s="219"/>
      <c r="L403" s="224"/>
      <c r="M403" s="225"/>
      <c r="N403" s="226"/>
      <c r="O403" s="226"/>
      <c r="P403" s="226"/>
      <c r="Q403" s="226"/>
      <c r="R403" s="226"/>
      <c r="S403" s="226"/>
      <c r="T403" s="227"/>
      <c r="AT403" s="228" t="s">
        <v>320</v>
      </c>
      <c r="AU403" s="228" t="s">
        <v>88</v>
      </c>
      <c r="AV403" s="14" t="s">
        <v>88</v>
      </c>
      <c r="AW403" s="14" t="s">
        <v>39</v>
      </c>
      <c r="AX403" s="14" t="s">
        <v>78</v>
      </c>
      <c r="AY403" s="228" t="s">
        <v>151</v>
      </c>
    </row>
    <row r="404" spans="1:65" s="15" customFormat="1" ht="11.25">
      <c r="B404" s="229"/>
      <c r="C404" s="230"/>
      <c r="D404" s="201" t="s">
        <v>320</v>
      </c>
      <c r="E404" s="231" t="s">
        <v>32</v>
      </c>
      <c r="F404" s="232" t="s">
        <v>323</v>
      </c>
      <c r="G404" s="230"/>
      <c r="H404" s="233">
        <v>4.25</v>
      </c>
      <c r="I404" s="234"/>
      <c r="J404" s="230"/>
      <c r="K404" s="230"/>
      <c r="L404" s="235"/>
      <c r="M404" s="236"/>
      <c r="N404" s="237"/>
      <c r="O404" s="237"/>
      <c r="P404" s="237"/>
      <c r="Q404" s="237"/>
      <c r="R404" s="237"/>
      <c r="S404" s="237"/>
      <c r="T404" s="238"/>
      <c r="AT404" s="239" t="s">
        <v>320</v>
      </c>
      <c r="AU404" s="239" t="s">
        <v>88</v>
      </c>
      <c r="AV404" s="15" t="s">
        <v>159</v>
      </c>
      <c r="AW404" s="15" t="s">
        <v>39</v>
      </c>
      <c r="AX404" s="15" t="s">
        <v>86</v>
      </c>
      <c r="AY404" s="239" t="s">
        <v>151</v>
      </c>
    </row>
    <row r="405" spans="1:65" s="2" customFormat="1" ht="24.2" customHeight="1">
      <c r="A405" s="39"/>
      <c r="B405" s="40"/>
      <c r="C405" s="183" t="s">
        <v>706</v>
      </c>
      <c r="D405" s="183" t="s">
        <v>154</v>
      </c>
      <c r="E405" s="184" t="s">
        <v>707</v>
      </c>
      <c r="F405" s="185" t="s">
        <v>708</v>
      </c>
      <c r="G405" s="186" t="s">
        <v>209</v>
      </c>
      <c r="H405" s="187">
        <v>7.3540000000000001</v>
      </c>
      <c r="I405" s="188"/>
      <c r="J405" s="189">
        <f>ROUND(I405*H405,2)</f>
        <v>0</v>
      </c>
      <c r="K405" s="185" t="s">
        <v>158</v>
      </c>
      <c r="L405" s="44"/>
      <c r="M405" s="190" t="s">
        <v>32</v>
      </c>
      <c r="N405" s="191" t="s">
        <v>49</v>
      </c>
      <c r="O405" s="69"/>
      <c r="P405" s="192">
        <f>O405*H405</f>
        <v>0</v>
      </c>
      <c r="Q405" s="192">
        <v>8.3409999999999998E-2</v>
      </c>
      <c r="R405" s="192">
        <f>Q405*H405</f>
        <v>0.61339714000000001</v>
      </c>
      <c r="S405" s="192">
        <v>0</v>
      </c>
      <c r="T405" s="193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194" t="s">
        <v>159</v>
      </c>
      <c r="AT405" s="194" t="s">
        <v>154</v>
      </c>
      <c r="AU405" s="194" t="s">
        <v>88</v>
      </c>
      <c r="AY405" s="21" t="s">
        <v>151</v>
      </c>
      <c r="BE405" s="195">
        <f>IF(N405="základní",J405,0)</f>
        <v>0</v>
      </c>
      <c r="BF405" s="195">
        <f>IF(N405="snížená",J405,0)</f>
        <v>0</v>
      </c>
      <c r="BG405" s="195">
        <f>IF(N405="zákl. přenesená",J405,0)</f>
        <v>0</v>
      </c>
      <c r="BH405" s="195">
        <f>IF(N405="sníž. přenesená",J405,0)</f>
        <v>0</v>
      </c>
      <c r="BI405" s="195">
        <f>IF(N405="nulová",J405,0)</f>
        <v>0</v>
      </c>
      <c r="BJ405" s="21" t="s">
        <v>86</v>
      </c>
      <c r="BK405" s="195">
        <f>ROUND(I405*H405,2)</f>
        <v>0</v>
      </c>
      <c r="BL405" s="21" t="s">
        <v>159</v>
      </c>
      <c r="BM405" s="194" t="s">
        <v>709</v>
      </c>
    </row>
    <row r="406" spans="1:65" s="2" customFormat="1" ht="11.25">
      <c r="A406" s="39"/>
      <c r="B406" s="40"/>
      <c r="C406" s="41"/>
      <c r="D406" s="196" t="s">
        <v>161</v>
      </c>
      <c r="E406" s="41"/>
      <c r="F406" s="197" t="s">
        <v>710</v>
      </c>
      <c r="G406" s="41"/>
      <c r="H406" s="41"/>
      <c r="I406" s="198"/>
      <c r="J406" s="41"/>
      <c r="K406" s="41"/>
      <c r="L406" s="44"/>
      <c r="M406" s="199"/>
      <c r="N406" s="200"/>
      <c r="O406" s="69"/>
      <c r="P406" s="69"/>
      <c r="Q406" s="69"/>
      <c r="R406" s="69"/>
      <c r="S406" s="69"/>
      <c r="T406" s="70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T406" s="21" t="s">
        <v>161</v>
      </c>
      <c r="AU406" s="21" t="s">
        <v>88</v>
      </c>
    </row>
    <row r="407" spans="1:65" s="2" customFormat="1" ht="19.5">
      <c r="A407" s="39"/>
      <c r="B407" s="40"/>
      <c r="C407" s="41"/>
      <c r="D407" s="201" t="s">
        <v>163</v>
      </c>
      <c r="E407" s="41"/>
      <c r="F407" s="202" t="s">
        <v>703</v>
      </c>
      <c r="G407" s="41"/>
      <c r="H407" s="41"/>
      <c r="I407" s="198"/>
      <c r="J407" s="41"/>
      <c r="K407" s="41"/>
      <c r="L407" s="44"/>
      <c r="M407" s="199"/>
      <c r="N407" s="200"/>
      <c r="O407" s="69"/>
      <c r="P407" s="69"/>
      <c r="Q407" s="69"/>
      <c r="R407" s="69"/>
      <c r="S407" s="69"/>
      <c r="T407" s="70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T407" s="21" t="s">
        <v>163</v>
      </c>
      <c r="AU407" s="21" t="s">
        <v>88</v>
      </c>
    </row>
    <row r="408" spans="1:65" s="13" customFormat="1" ht="11.25">
      <c r="B408" s="208"/>
      <c r="C408" s="209"/>
      <c r="D408" s="201" t="s">
        <v>320</v>
      </c>
      <c r="E408" s="210" t="s">
        <v>32</v>
      </c>
      <c r="F408" s="211" t="s">
        <v>704</v>
      </c>
      <c r="G408" s="209"/>
      <c r="H408" s="210" t="s">
        <v>32</v>
      </c>
      <c r="I408" s="212"/>
      <c r="J408" s="209"/>
      <c r="K408" s="209"/>
      <c r="L408" s="213"/>
      <c r="M408" s="214"/>
      <c r="N408" s="215"/>
      <c r="O408" s="215"/>
      <c r="P408" s="215"/>
      <c r="Q408" s="215"/>
      <c r="R408" s="215"/>
      <c r="S408" s="215"/>
      <c r="T408" s="216"/>
      <c r="AT408" s="217" t="s">
        <v>320</v>
      </c>
      <c r="AU408" s="217" t="s">
        <v>88</v>
      </c>
      <c r="AV408" s="13" t="s">
        <v>86</v>
      </c>
      <c r="AW408" s="13" t="s">
        <v>39</v>
      </c>
      <c r="AX408" s="13" t="s">
        <v>78</v>
      </c>
      <c r="AY408" s="217" t="s">
        <v>151</v>
      </c>
    </row>
    <row r="409" spans="1:65" s="14" customFormat="1" ht="11.25">
      <c r="B409" s="218"/>
      <c r="C409" s="219"/>
      <c r="D409" s="201" t="s">
        <v>320</v>
      </c>
      <c r="E409" s="220" t="s">
        <v>32</v>
      </c>
      <c r="F409" s="221" t="s">
        <v>711</v>
      </c>
      <c r="G409" s="219"/>
      <c r="H409" s="222">
        <v>4.04</v>
      </c>
      <c r="I409" s="223"/>
      <c r="J409" s="219"/>
      <c r="K409" s="219"/>
      <c r="L409" s="224"/>
      <c r="M409" s="225"/>
      <c r="N409" s="226"/>
      <c r="O409" s="226"/>
      <c r="P409" s="226"/>
      <c r="Q409" s="226"/>
      <c r="R409" s="226"/>
      <c r="S409" s="226"/>
      <c r="T409" s="227"/>
      <c r="AT409" s="228" t="s">
        <v>320</v>
      </c>
      <c r="AU409" s="228" t="s">
        <v>88</v>
      </c>
      <c r="AV409" s="14" t="s">
        <v>88</v>
      </c>
      <c r="AW409" s="14" t="s">
        <v>39</v>
      </c>
      <c r="AX409" s="14" t="s">
        <v>78</v>
      </c>
      <c r="AY409" s="228" t="s">
        <v>151</v>
      </c>
    </row>
    <row r="410" spans="1:65" s="13" customFormat="1" ht="11.25">
      <c r="B410" s="208"/>
      <c r="C410" s="209"/>
      <c r="D410" s="201" t="s">
        <v>320</v>
      </c>
      <c r="E410" s="210" t="s">
        <v>32</v>
      </c>
      <c r="F410" s="211" t="s">
        <v>712</v>
      </c>
      <c r="G410" s="209"/>
      <c r="H410" s="210" t="s">
        <v>32</v>
      </c>
      <c r="I410" s="212"/>
      <c r="J410" s="209"/>
      <c r="K410" s="209"/>
      <c r="L410" s="213"/>
      <c r="M410" s="214"/>
      <c r="N410" s="215"/>
      <c r="O410" s="215"/>
      <c r="P410" s="215"/>
      <c r="Q410" s="215"/>
      <c r="R410" s="215"/>
      <c r="S410" s="215"/>
      <c r="T410" s="216"/>
      <c r="AT410" s="217" t="s">
        <v>320</v>
      </c>
      <c r="AU410" s="217" t="s">
        <v>88</v>
      </c>
      <c r="AV410" s="13" t="s">
        <v>86</v>
      </c>
      <c r="AW410" s="13" t="s">
        <v>39</v>
      </c>
      <c r="AX410" s="13" t="s">
        <v>78</v>
      </c>
      <c r="AY410" s="217" t="s">
        <v>151</v>
      </c>
    </row>
    <row r="411" spans="1:65" s="14" customFormat="1" ht="11.25">
      <c r="B411" s="218"/>
      <c r="C411" s="219"/>
      <c r="D411" s="201" t="s">
        <v>320</v>
      </c>
      <c r="E411" s="220" t="s">
        <v>32</v>
      </c>
      <c r="F411" s="221" t="s">
        <v>713</v>
      </c>
      <c r="G411" s="219"/>
      <c r="H411" s="222">
        <v>3.3140000000000001</v>
      </c>
      <c r="I411" s="223"/>
      <c r="J411" s="219"/>
      <c r="K411" s="219"/>
      <c r="L411" s="224"/>
      <c r="M411" s="225"/>
      <c r="N411" s="226"/>
      <c r="O411" s="226"/>
      <c r="P411" s="226"/>
      <c r="Q411" s="226"/>
      <c r="R411" s="226"/>
      <c r="S411" s="226"/>
      <c r="T411" s="227"/>
      <c r="AT411" s="228" t="s">
        <v>320</v>
      </c>
      <c r="AU411" s="228" t="s">
        <v>88</v>
      </c>
      <c r="AV411" s="14" t="s">
        <v>88</v>
      </c>
      <c r="AW411" s="14" t="s">
        <v>39</v>
      </c>
      <c r="AX411" s="14" t="s">
        <v>78</v>
      </c>
      <c r="AY411" s="228" t="s">
        <v>151</v>
      </c>
    </row>
    <row r="412" spans="1:65" s="15" customFormat="1" ht="11.25">
      <c r="B412" s="229"/>
      <c r="C412" s="230"/>
      <c r="D412" s="201" t="s">
        <v>320</v>
      </c>
      <c r="E412" s="231" t="s">
        <v>32</v>
      </c>
      <c r="F412" s="232" t="s">
        <v>323</v>
      </c>
      <c r="G412" s="230"/>
      <c r="H412" s="233">
        <v>7.3540000000000001</v>
      </c>
      <c r="I412" s="234"/>
      <c r="J412" s="230"/>
      <c r="K412" s="230"/>
      <c r="L412" s="235"/>
      <c r="M412" s="236"/>
      <c r="N412" s="237"/>
      <c r="O412" s="237"/>
      <c r="P412" s="237"/>
      <c r="Q412" s="237"/>
      <c r="R412" s="237"/>
      <c r="S412" s="237"/>
      <c r="T412" s="238"/>
      <c r="AT412" s="239" t="s">
        <v>320</v>
      </c>
      <c r="AU412" s="239" t="s">
        <v>88</v>
      </c>
      <c r="AV412" s="15" t="s">
        <v>159</v>
      </c>
      <c r="AW412" s="15" t="s">
        <v>39</v>
      </c>
      <c r="AX412" s="15" t="s">
        <v>86</v>
      </c>
      <c r="AY412" s="239" t="s">
        <v>151</v>
      </c>
    </row>
    <row r="413" spans="1:65" s="2" customFormat="1" ht="24.2" customHeight="1">
      <c r="A413" s="39"/>
      <c r="B413" s="40"/>
      <c r="C413" s="183" t="s">
        <v>714</v>
      </c>
      <c r="D413" s="183" t="s">
        <v>154</v>
      </c>
      <c r="E413" s="184" t="s">
        <v>715</v>
      </c>
      <c r="F413" s="185" t="s">
        <v>716</v>
      </c>
      <c r="G413" s="186" t="s">
        <v>209</v>
      </c>
      <c r="H413" s="187">
        <v>3.7330000000000001</v>
      </c>
      <c r="I413" s="188"/>
      <c r="J413" s="189">
        <f>ROUND(I413*H413,2)</f>
        <v>0</v>
      </c>
      <c r="K413" s="185" t="s">
        <v>158</v>
      </c>
      <c r="L413" s="44"/>
      <c r="M413" s="190" t="s">
        <v>32</v>
      </c>
      <c r="N413" s="191" t="s">
        <v>49</v>
      </c>
      <c r="O413" s="69"/>
      <c r="P413" s="192">
        <f>O413*H413</f>
        <v>0</v>
      </c>
      <c r="Q413" s="192">
        <v>8.8400000000000006E-3</v>
      </c>
      <c r="R413" s="192">
        <f>Q413*H413</f>
        <v>3.2999720000000003E-2</v>
      </c>
      <c r="S413" s="192">
        <v>0</v>
      </c>
      <c r="T413" s="193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194" t="s">
        <v>159</v>
      </c>
      <c r="AT413" s="194" t="s">
        <v>154</v>
      </c>
      <c r="AU413" s="194" t="s">
        <v>88</v>
      </c>
      <c r="AY413" s="21" t="s">
        <v>151</v>
      </c>
      <c r="BE413" s="195">
        <f>IF(N413="základní",J413,0)</f>
        <v>0</v>
      </c>
      <c r="BF413" s="195">
        <f>IF(N413="snížená",J413,0)</f>
        <v>0</v>
      </c>
      <c r="BG413" s="195">
        <f>IF(N413="zákl. přenesená",J413,0)</f>
        <v>0</v>
      </c>
      <c r="BH413" s="195">
        <f>IF(N413="sníž. přenesená",J413,0)</f>
        <v>0</v>
      </c>
      <c r="BI413" s="195">
        <f>IF(N413="nulová",J413,0)</f>
        <v>0</v>
      </c>
      <c r="BJ413" s="21" t="s">
        <v>86</v>
      </c>
      <c r="BK413" s="195">
        <f>ROUND(I413*H413,2)</f>
        <v>0</v>
      </c>
      <c r="BL413" s="21" t="s">
        <v>159</v>
      </c>
      <c r="BM413" s="194" t="s">
        <v>717</v>
      </c>
    </row>
    <row r="414" spans="1:65" s="2" customFormat="1" ht="11.25">
      <c r="A414" s="39"/>
      <c r="B414" s="40"/>
      <c r="C414" s="41"/>
      <c r="D414" s="196" t="s">
        <v>161</v>
      </c>
      <c r="E414" s="41"/>
      <c r="F414" s="197" t="s">
        <v>718</v>
      </c>
      <c r="G414" s="41"/>
      <c r="H414" s="41"/>
      <c r="I414" s="198"/>
      <c r="J414" s="41"/>
      <c r="K414" s="41"/>
      <c r="L414" s="44"/>
      <c r="M414" s="199"/>
      <c r="N414" s="200"/>
      <c r="O414" s="69"/>
      <c r="P414" s="69"/>
      <c r="Q414" s="69"/>
      <c r="R414" s="69"/>
      <c r="S414" s="69"/>
      <c r="T414" s="70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T414" s="21" t="s">
        <v>161</v>
      </c>
      <c r="AU414" s="21" t="s">
        <v>88</v>
      </c>
    </row>
    <row r="415" spans="1:65" s="13" customFormat="1" ht="11.25">
      <c r="B415" s="208"/>
      <c r="C415" s="209"/>
      <c r="D415" s="201" t="s">
        <v>320</v>
      </c>
      <c r="E415" s="210" t="s">
        <v>32</v>
      </c>
      <c r="F415" s="211" t="s">
        <v>695</v>
      </c>
      <c r="G415" s="209"/>
      <c r="H415" s="210" t="s">
        <v>32</v>
      </c>
      <c r="I415" s="212"/>
      <c r="J415" s="209"/>
      <c r="K415" s="209"/>
      <c r="L415" s="213"/>
      <c r="M415" s="214"/>
      <c r="N415" s="215"/>
      <c r="O415" s="215"/>
      <c r="P415" s="215"/>
      <c r="Q415" s="215"/>
      <c r="R415" s="215"/>
      <c r="S415" s="215"/>
      <c r="T415" s="216"/>
      <c r="AT415" s="217" t="s">
        <v>320</v>
      </c>
      <c r="AU415" s="217" t="s">
        <v>88</v>
      </c>
      <c r="AV415" s="13" t="s">
        <v>86</v>
      </c>
      <c r="AW415" s="13" t="s">
        <v>39</v>
      </c>
      <c r="AX415" s="13" t="s">
        <v>78</v>
      </c>
      <c r="AY415" s="217" t="s">
        <v>151</v>
      </c>
    </row>
    <row r="416" spans="1:65" s="14" customFormat="1" ht="11.25">
      <c r="B416" s="218"/>
      <c r="C416" s="219"/>
      <c r="D416" s="201" t="s">
        <v>320</v>
      </c>
      <c r="E416" s="220" t="s">
        <v>32</v>
      </c>
      <c r="F416" s="221" t="s">
        <v>719</v>
      </c>
      <c r="G416" s="219"/>
      <c r="H416" s="222">
        <v>1.994</v>
      </c>
      <c r="I416" s="223"/>
      <c r="J416" s="219"/>
      <c r="K416" s="219"/>
      <c r="L416" s="224"/>
      <c r="M416" s="225"/>
      <c r="N416" s="226"/>
      <c r="O416" s="226"/>
      <c r="P416" s="226"/>
      <c r="Q416" s="226"/>
      <c r="R416" s="226"/>
      <c r="S416" s="226"/>
      <c r="T416" s="227"/>
      <c r="AT416" s="228" t="s">
        <v>320</v>
      </c>
      <c r="AU416" s="228" t="s">
        <v>88</v>
      </c>
      <c r="AV416" s="14" t="s">
        <v>88</v>
      </c>
      <c r="AW416" s="14" t="s">
        <v>39</v>
      </c>
      <c r="AX416" s="14" t="s">
        <v>78</v>
      </c>
      <c r="AY416" s="228" t="s">
        <v>151</v>
      </c>
    </row>
    <row r="417" spans="1:65" s="14" customFormat="1" ht="11.25">
      <c r="B417" s="218"/>
      <c r="C417" s="219"/>
      <c r="D417" s="201" t="s">
        <v>320</v>
      </c>
      <c r="E417" s="220" t="s">
        <v>32</v>
      </c>
      <c r="F417" s="221" t="s">
        <v>720</v>
      </c>
      <c r="G417" s="219"/>
      <c r="H417" s="222">
        <v>1.7390000000000001</v>
      </c>
      <c r="I417" s="223"/>
      <c r="J417" s="219"/>
      <c r="K417" s="219"/>
      <c r="L417" s="224"/>
      <c r="M417" s="225"/>
      <c r="N417" s="226"/>
      <c r="O417" s="226"/>
      <c r="P417" s="226"/>
      <c r="Q417" s="226"/>
      <c r="R417" s="226"/>
      <c r="S417" s="226"/>
      <c r="T417" s="227"/>
      <c r="AT417" s="228" t="s">
        <v>320</v>
      </c>
      <c r="AU417" s="228" t="s">
        <v>88</v>
      </c>
      <c r="AV417" s="14" t="s">
        <v>88</v>
      </c>
      <c r="AW417" s="14" t="s">
        <v>39</v>
      </c>
      <c r="AX417" s="14" t="s">
        <v>78</v>
      </c>
      <c r="AY417" s="228" t="s">
        <v>151</v>
      </c>
    </row>
    <row r="418" spans="1:65" s="15" customFormat="1" ht="11.25">
      <c r="B418" s="229"/>
      <c r="C418" s="230"/>
      <c r="D418" s="201" t="s">
        <v>320</v>
      </c>
      <c r="E418" s="231" t="s">
        <v>32</v>
      </c>
      <c r="F418" s="232" t="s">
        <v>323</v>
      </c>
      <c r="G418" s="230"/>
      <c r="H418" s="233">
        <v>3.7330000000000001</v>
      </c>
      <c r="I418" s="234"/>
      <c r="J418" s="230"/>
      <c r="K418" s="230"/>
      <c r="L418" s="235"/>
      <c r="M418" s="236"/>
      <c r="N418" s="237"/>
      <c r="O418" s="237"/>
      <c r="P418" s="237"/>
      <c r="Q418" s="237"/>
      <c r="R418" s="237"/>
      <c r="S418" s="237"/>
      <c r="T418" s="238"/>
      <c r="AT418" s="239" t="s">
        <v>320</v>
      </c>
      <c r="AU418" s="239" t="s">
        <v>88</v>
      </c>
      <c r="AV418" s="15" t="s">
        <v>159</v>
      </c>
      <c r="AW418" s="15" t="s">
        <v>39</v>
      </c>
      <c r="AX418" s="15" t="s">
        <v>86</v>
      </c>
      <c r="AY418" s="239" t="s">
        <v>151</v>
      </c>
    </row>
    <row r="419" spans="1:65" s="2" customFormat="1" ht="16.5" customHeight="1">
      <c r="A419" s="39"/>
      <c r="B419" s="40"/>
      <c r="C419" s="183" t="s">
        <v>721</v>
      </c>
      <c r="D419" s="183" t="s">
        <v>154</v>
      </c>
      <c r="E419" s="184" t="s">
        <v>722</v>
      </c>
      <c r="F419" s="185" t="s">
        <v>723</v>
      </c>
      <c r="G419" s="186" t="s">
        <v>253</v>
      </c>
      <c r="H419" s="187">
        <v>0.95</v>
      </c>
      <c r="I419" s="188"/>
      <c r="J419" s="189">
        <f>ROUND(I419*H419,2)</f>
        <v>0</v>
      </c>
      <c r="K419" s="185" t="s">
        <v>158</v>
      </c>
      <c r="L419" s="44"/>
      <c r="M419" s="190" t="s">
        <v>32</v>
      </c>
      <c r="N419" s="191" t="s">
        <v>49</v>
      </c>
      <c r="O419" s="69"/>
      <c r="P419" s="192">
        <f>O419*H419</f>
        <v>0</v>
      </c>
      <c r="Q419" s="192">
        <v>2.6446800000000001</v>
      </c>
      <c r="R419" s="192">
        <f>Q419*H419</f>
        <v>2.5124460000000002</v>
      </c>
      <c r="S419" s="192">
        <v>0</v>
      </c>
      <c r="T419" s="193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194" t="s">
        <v>159</v>
      </c>
      <c r="AT419" s="194" t="s">
        <v>154</v>
      </c>
      <c r="AU419" s="194" t="s">
        <v>88</v>
      </c>
      <c r="AY419" s="21" t="s">
        <v>151</v>
      </c>
      <c r="BE419" s="195">
        <f>IF(N419="základní",J419,0)</f>
        <v>0</v>
      </c>
      <c r="BF419" s="195">
        <f>IF(N419="snížená",J419,0)</f>
        <v>0</v>
      </c>
      <c r="BG419" s="195">
        <f>IF(N419="zákl. přenesená",J419,0)</f>
        <v>0</v>
      </c>
      <c r="BH419" s="195">
        <f>IF(N419="sníž. přenesená",J419,0)</f>
        <v>0</v>
      </c>
      <c r="BI419" s="195">
        <f>IF(N419="nulová",J419,0)</f>
        <v>0</v>
      </c>
      <c r="BJ419" s="21" t="s">
        <v>86</v>
      </c>
      <c r="BK419" s="195">
        <f>ROUND(I419*H419,2)</f>
        <v>0</v>
      </c>
      <c r="BL419" s="21" t="s">
        <v>159</v>
      </c>
      <c r="BM419" s="194" t="s">
        <v>724</v>
      </c>
    </row>
    <row r="420" spans="1:65" s="2" customFormat="1" ht="11.25">
      <c r="A420" s="39"/>
      <c r="B420" s="40"/>
      <c r="C420" s="41"/>
      <c r="D420" s="196" t="s">
        <v>161</v>
      </c>
      <c r="E420" s="41"/>
      <c r="F420" s="197" t="s">
        <v>725</v>
      </c>
      <c r="G420" s="41"/>
      <c r="H420" s="41"/>
      <c r="I420" s="198"/>
      <c r="J420" s="41"/>
      <c r="K420" s="41"/>
      <c r="L420" s="44"/>
      <c r="M420" s="199"/>
      <c r="N420" s="200"/>
      <c r="O420" s="69"/>
      <c r="P420" s="69"/>
      <c r="Q420" s="69"/>
      <c r="R420" s="69"/>
      <c r="S420" s="69"/>
      <c r="T420" s="70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T420" s="21" t="s">
        <v>161</v>
      </c>
      <c r="AU420" s="21" t="s">
        <v>88</v>
      </c>
    </row>
    <row r="421" spans="1:65" s="13" customFormat="1" ht="22.5">
      <c r="B421" s="208"/>
      <c r="C421" s="209"/>
      <c r="D421" s="201" t="s">
        <v>320</v>
      </c>
      <c r="E421" s="210" t="s">
        <v>32</v>
      </c>
      <c r="F421" s="211" t="s">
        <v>726</v>
      </c>
      <c r="G421" s="209"/>
      <c r="H421" s="210" t="s">
        <v>32</v>
      </c>
      <c r="I421" s="212"/>
      <c r="J421" s="209"/>
      <c r="K421" s="209"/>
      <c r="L421" s="213"/>
      <c r="M421" s="214"/>
      <c r="N421" s="215"/>
      <c r="O421" s="215"/>
      <c r="P421" s="215"/>
      <c r="Q421" s="215"/>
      <c r="R421" s="215"/>
      <c r="S421" s="215"/>
      <c r="T421" s="216"/>
      <c r="AT421" s="217" t="s">
        <v>320</v>
      </c>
      <c r="AU421" s="217" t="s">
        <v>88</v>
      </c>
      <c r="AV421" s="13" t="s">
        <v>86</v>
      </c>
      <c r="AW421" s="13" t="s">
        <v>39</v>
      </c>
      <c r="AX421" s="13" t="s">
        <v>78</v>
      </c>
      <c r="AY421" s="217" t="s">
        <v>151</v>
      </c>
    </row>
    <row r="422" spans="1:65" s="14" customFormat="1" ht="11.25">
      <c r="B422" s="218"/>
      <c r="C422" s="219"/>
      <c r="D422" s="201" t="s">
        <v>320</v>
      </c>
      <c r="E422" s="220" t="s">
        <v>32</v>
      </c>
      <c r="F422" s="221" t="s">
        <v>727</v>
      </c>
      <c r="G422" s="219"/>
      <c r="H422" s="222">
        <v>0.95</v>
      </c>
      <c r="I422" s="223"/>
      <c r="J422" s="219"/>
      <c r="K422" s="219"/>
      <c r="L422" s="224"/>
      <c r="M422" s="225"/>
      <c r="N422" s="226"/>
      <c r="O422" s="226"/>
      <c r="P422" s="226"/>
      <c r="Q422" s="226"/>
      <c r="R422" s="226"/>
      <c r="S422" s="226"/>
      <c r="T422" s="227"/>
      <c r="AT422" s="228" t="s">
        <v>320</v>
      </c>
      <c r="AU422" s="228" t="s">
        <v>88</v>
      </c>
      <c r="AV422" s="14" t="s">
        <v>88</v>
      </c>
      <c r="AW422" s="14" t="s">
        <v>39</v>
      </c>
      <c r="AX422" s="14" t="s">
        <v>78</v>
      </c>
      <c r="AY422" s="228" t="s">
        <v>151</v>
      </c>
    </row>
    <row r="423" spans="1:65" s="15" customFormat="1" ht="11.25">
      <c r="B423" s="229"/>
      <c r="C423" s="230"/>
      <c r="D423" s="201" t="s">
        <v>320</v>
      </c>
      <c r="E423" s="231" t="s">
        <v>32</v>
      </c>
      <c r="F423" s="232" t="s">
        <v>323</v>
      </c>
      <c r="G423" s="230"/>
      <c r="H423" s="233">
        <v>0.95</v>
      </c>
      <c r="I423" s="234"/>
      <c r="J423" s="230"/>
      <c r="K423" s="230"/>
      <c r="L423" s="235"/>
      <c r="M423" s="236"/>
      <c r="N423" s="237"/>
      <c r="O423" s="237"/>
      <c r="P423" s="237"/>
      <c r="Q423" s="237"/>
      <c r="R423" s="237"/>
      <c r="S423" s="237"/>
      <c r="T423" s="238"/>
      <c r="AT423" s="239" t="s">
        <v>320</v>
      </c>
      <c r="AU423" s="239" t="s">
        <v>88</v>
      </c>
      <c r="AV423" s="15" t="s">
        <v>159</v>
      </c>
      <c r="AW423" s="15" t="s">
        <v>39</v>
      </c>
      <c r="AX423" s="15" t="s">
        <v>86</v>
      </c>
      <c r="AY423" s="239" t="s">
        <v>151</v>
      </c>
    </row>
    <row r="424" spans="1:65" s="12" customFormat="1" ht="22.9" customHeight="1">
      <c r="B424" s="167"/>
      <c r="C424" s="168"/>
      <c r="D424" s="169" t="s">
        <v>77</v>
      </c>
      <c r="E424" s="181" t="s">
        <v>159</v>
      </c>
      <c r="F424" s="181" t="s">
        <v>728</v>
      </c>
      <c r="G424" s="168"/>
      <c r="H424" s="168"/>
      <c r="I424" s="171"/>
      <c r="J424" s="182">
        <f>BK424</f>
        <v>0</v>
      </c>
      <c r="K424" s="168"/>
      <c r="L424" s="173"/>
      <c r="M424" s="174"/>
      <c r="N424" s="175"/>
      <c r="O424" s="175"/>
      <c r="P424" s="176">
        <f>SUM(P425:P504)</f>
        <v>0</v>
      </c>
      <c r="Q424" s="175"/>
      <c r="R424" s="176">
        <f>SUM(R425:R504)</f>
        <v>53.827260359999997</v>
      </c>
      <c r="S424" s="175"/>
      <c r="T424" s="177">
        <f>SUM(T425:T504)</f>
        <v>0</v>
      </c>
      <c r="AR424" s="178" t="s">
        <v>86</v>
      </c>
      <c r="AT424" s="179" t="s">
        <v>77</v>
      </c>
      <c r="AU424" s="179" t="s">
        <v>86</v>
      </c>
      <c r="AY424" s="178" t="s">
        <v>151</v>
      </c>
      <c r="BK424" s="180">
        <f>SUM(BK425:BK504)</f>
        <v>0</v>
      </c>
    </row>
    <row r="425" spans="1:65" s="2" customFormat="1" ht="24.2" customHeight="1">
      <c r="A425" s="39"/>
      <c r="B425" s="40"/>
      <c r="C425" s="183" t="s">
        <v>729</v>
      </c>
      <c r="D425" s="183" t="s">
        <v>154</v>
      </c>
      <c r="E425" s="184" t="s">
        <v>730</v>
      </c>
      <c r="F425" s="185" t="s">
        <v>731</v>
      </c>
      <c r="G425" s="186" t="s">
        <v>657</v>
      </c>
      <c r="H425" s="187">
        <v>10</v>
      </c>
      <c r="I425" s="188"/>
      <c r="J425" s="189">
        <f>ROUND(I425*H425,2)</f>
        <v>0</v>
      </c>
      <c r="K425" s="185" t="s">
        <v>158</v>
      </c>
      <c r="L425" s="44"/>
      <c r="M425" s="190" t="s">
        <v>32</v>
      </c>
      <c r="N425" s="191" t="s">
        <v>49</v>
      </c>
      <c r="O425" s="69"/>
      <c r="P425" s="192">
        <f>O425*H425</f>
        <v>0</v>
      </c>
      <c r="Q425" s="192">
        <v>0.18636</v>
      </c>
      <c r="R425" s="192">
        <f>Q425*H425</f>
        <v>1.8635999999999999</v>
      </c>
      <c r="S425" s="192">
        <v>0</v>
      </c>
      <c r="T425" s="193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194" t="s">
        <v>159</v>
      </c>
      <c r="AT425" s="194" t="s">
        <v>154</v>
      </c>
      <c r="AU425" s="194" t="s">
        <v>88</v>
      </c>
      <c r="AY425" s="21" t="s">
        <v>151</v>
      </c>
      <c r="BE425" s="195">
        <f>IF(N425="základní",J425,0)</f>
        <v>0</v>
      </c>
      <c r="BF425" s="195">
        <f>IF(N425="snížená",J425,0)</f>
        <v>0</v>
      </c>
      <c r="BG425" s="195">
        <f>IF(N425="zákl. přenesená",J425,0)</f>
        <v>0</v>
      </c>
      <c r="BH425" s="195">
        <f>IF(N425="sníž. přenesená",J425,0)</f>
        <v>0</v>
      </c>
      <c r="BI425" s="195">
        <f>IF(N425="nulová",J425,0)</f>
        <v>0</v>
      </c>
      <c r="BJ425" s="21" t="s">
        <v>86</v>
      </c>
      <c r="BK425" s="195">
        <f>ROUND(I425*H425,2)</f>
        <v>0</v>
      </c>
      <c r="BL425" s="21" t="s">
        <v>159</v>
      </c>
      <c r="BM425" s="194" t="s">
        <v>732</v>
      </c>
    </row>
    <row r="426" spans="1:65" s="2" customFormat="1" ht="11.25">
      <c r="A426" s="39"/>
      <c r="B426" s="40"/>
      <c r="C426" s="41"/>
      <c r="D426" s="196" t="s">
        <v>161</v>
      </c>
      <c r="E426" s="41"/>
      <c r="F426" s="197" t="s">
        <v>733</v>
      </c>
      <c r="G426" s="41"/>
      <c r="H426" s="41"/>
      <c r="I426" s="198"/>
      <c r="J426" s="41"/>
      <c r="K426" s="41"/>
      <c r="L426" s="44"/>
      <c r="M426" s="199"/>
      <c r="N426" s="200"/>
      <c r="O426" s="69"/>
      <c r="P426" s="69"/>
      <c r="Q426" s="69"/>
      <c r="R426" s="69"/>
      <c r="S426" s="69"/>
      <c r="T426" s="70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T426" s="21" t="s">
        <v>161</v>
      </c>
      <c r="AU426" s="21" t="s">
        <v>88</v>
      </c>
    </row>
    <row r="427" spans="1:65" s="2" customFormat="1" ht="29.25">
      <c r="A427" s="39"/>
      <c r="B427" s="40"/>
      <c r="C427" s="41"/>
      <c r="D427" s="201" t="s">
        <v>163</v>
      </c>
      <c r="E427" s="41"/>
      <c r="F427" s="202" t="s">
        <v>734</v>
      </c>
      <c r="G427" s="41"/>
      <c r="H427" s="41"/>
      <c r="I427" s="198"/>
      <c r="J427" s="41"/>
      <c r="K427" s="41"/>
      <c r="L427" s="44"/>
      <c r="M427" s="199"/>
      <c r="N427" s="200"/>
      <c r="O427" s="69"/>
      <c r="P427" s="69"/>
      <c r="Q427" s="69"/>
      <c r="R427" s="69"/>
      <c r="S427" s="69"/>
      <c r="T427" s="70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T427" s="21" t="s">
        <v>163</v>
      </c>
      <c r="AU427" s="21" t="s">
        <v>88</v>
      </c>
    </row>
    <row r="428" spans="1:65" s="2" customFormat="1" ht="16.5" customHeight="1">
      <c r="A428" s="39"/>
      <c r="B428" s="40"/>
      <c r="C428" s="251" t="s">
        <v>735</v>
      </c>
      <c r="D428" s="251" t="s">
        <v>445</v>
      </c>
      <c r="E428" s="252" t="s">
        <v>736</v>
      </c>
      <c r="F428" s="253" t="s">
        <v>737</v>
      </c>
      <c r="G428" s="254" t="s">
        <v>213</v>
      </c>
      <c r="H428" s="255">
        <v>85</v>
      </c>
      <c r="I428" s="256"/>
      <c r="J428" s="257">
        <f>ROUND(I428*H428,2)</f>
        <v>0</v>
      </c>
      <c r="K428" s="253" t="s">
        <v>158</v>
      </c>
      <c r="L428" s="258"/>
      <c r="M428" s="259" t="s">
        <v>32</v>
      </c>
      <c r="N428" s="260" t="s">
        <v>49</v>
      </c>
      <c r="O428" s="69"/>
      <c r="P428" s="192">
        <f>O428*H428</f>
        <v>0</v>
      </c>
      <c r="Q428" s="192">
        <v>0.29499999999999998</v>
      </c>
      <c r="R428" s="192">
        <f>Q428*H428</f>
        <v>25.074999999999999</v>
      </c>
      <c r="S428" s="192">
        <v>0</v>
      </c>
      <c r="T428" s="193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194" t="s">
        <v>202</v>
      </c>
      <c r="AT428" s="194" t="s">
        <v>445</v>
      </c>
      <c r="AU428" s="194" t="s">
        <v>88</v>
      </c>
      <c r="AY428" s="21" t="s">
        <v>151</v>
      </c>
      <c r="BE428" s="195">
        <f>IF(N428="základní",J428,0)</f>
        <v>0</v>
      </c>
      <c r="BF428" s="195">
        <f>IF(N428="snížená",J428,0)</f>
        <v>0</v>
      </c>
      <c r="BG428" s="195">
        <f>IF(N428="zákl. přenesená",J428,0)</f>
        <v>0</v>
      </c>
      <c r="BH428" s="195">
        <f>IF(N428="sníž. přenesená",J428,0)</f>
        <v>0</v>
      </c>
      <c r="BI428" s="195">
        <f>IF(N428="nulová",J428,0)</f>
        <v>0</v>
      </c>
      <c r="BJ428" s="21" t="s">
        <v>86</v>
      </c>
      <c r="BK428" s="195">
        <f>ROUND(I428*H428,2)</f>
        <v>0</v>
      </c>
      <c r="BL428" s="21" t="s">
        <v>159</v>
      </c>
      <c r="BM428" s="194" t="s">
        <v>738</v>
      </c>
    </row>
    <row r="429" spans="1:65" s="2" customFormat="1" ht="29.25">
      <c r="A429" s="39"/>
      <c r="B429" s="40"/>
      <c r="C429" s="41"/>
      <c r="D429" s="201" t="s">
        <v>163</v>
      </c>
      <c r="E429" s="41"/>
      <c r="F429" s="202" t="s">
        <v>739</v>
      </c>
      <c r="G429" s="41"/>
      <c r="H429" s="41"/>
      <c r="I429" s="198"/>
      <c r="J429" s="41"/>
      <c r="K429" s="41"/>
      <c r="L429" s="44"/>
      <c r="M429" s="199"/>
      <c r="N429" s="200"/>
      <c r="O429" s="69"/>
      <c r="P429" s="69"/>
      <c r="Q429" s="69"/>
      <c r="R429" s="69"/>
      <c r="S429" s="69"/>
      <c r="T429" s="70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T429" s="21" t="s">
        <v>163</v>
      </c>
      <c r="AU429" s="21" t="s">
        <v>88</v>
      </c>
    </row>
    <row r="430" spans="1:65" s="13" customFormat="1" ht="11.25">
      <c r="B430" s="208"/>
      <c r="C430" s="209"/>
      <c r="D430" s="201" t="s">
        <v>320</v>
      </c>
      <c r="E430" s="210" t="s">
        <v>32</v>
      </c>
      <c r="F430" s="211" t="s">
        <v>740</v>
      </c>
      <c r="G430" s="209"/>
      <c r="H430" s="210" t="s">
        <v>32</v>
      </c>
      <c r="I430" s="212"/>
      <c r="J430" s="209"/>
      <c r="K430" s="209"/>
      <c r="L430" s="213"/>
      <c r="M430" s="214"/>
      <c r="N430" s="215"/>
      <c r="O430" s="215"/>
      <c r="P430" s="215"/>
      <c r="Q430" s="215"/>
      <c r="R430" s="215"/>
      <c r="S430" s="215"/>
      <c r="T430" s="216"/>
      <c r="AT430" s="217" t="s">
        <v>320</v>
      </c>
      <c r="AU430" s="217" t="s">
        <v>88</v>
      </c>
      <c r="AV430" s="13" t="s">
        <v>86</v>
      </c>
      <c r="AW430" s="13" t="s">
        <v>39</v>
      </c>
      <c r="AX430" s="13" t="s">
        <v>78</v>
      </c>
      <c r="AY430" s="217" t="s">
        <v>151</v>
      </c>
    </row>
    <row r="431" spans="1:65" s="14" customFormat="1" ht="11.25">
      <c r="B431" s="218"/>
      <c r="C431" s="219"/>
      <c r="D431" s="201" t="s">
        <v>320</v>
      </c>
      <c r="E431" s="220" t="s">
        <v>32</v>
      </c>
      <c r="F431" s="221" t="s">
        <v>741</v>
      </c>
      <c r="G431" s="219"/>
      <c r="H431" s="222">
        <v>85</v>
      </c>
      <c r="I431" s="223"/>
      <c r="J431" s="219"/>
      <c r="K431" s="219"/>
      <c r="L431" s="224"/>
      <c r="M431" s="225"/>
      <c r="N431" s="226"/>
      <c r="O431" s="226"/>
      <c r="P431" s="226"/>
      <c r="Q431" s="226"/>
      <c r="R431" s="226"/>
      <c r="S431" s="226"/>
      <c r="T431" s="227"/>
      <c r="AT431" s="228" t="s">
        <v>320</v>
      </c>
      <c r="AU431" s="228" t="s">
        <v>88</v>
      </c>
      <c r="AV431" s="14" t="s">
        <v>88</v>
      </c>
      <c r="AW431" s="14" t="s">
        <v>39</v>
      </c>
      <c r="AX431" s="14" t="s">
        <v>78</v>
      </c>
      <c r="AY431" s="228" t="s">
        <v>151</v>
      </c>
    </row>
    <row r="432" spans="1:65" s="15" customFormat="1" ht="11.25">
      <c r="B432" s="229"/>
      <c r="C432" s="230"/>
      <c r="D432" s="201" t="s">
        <v>320</v>
      </c>
      <c r="E432" s="231" t="s">
        <v>32</v>
      </c>
      <c r="F432" s="232" t="s">
        <v>323</v>
      </c>
      <c r="G432" s="230"/>
      <c r="H432" s="233">
        <v>85</v>
      </c>
      <c r="I432" s="234"/>
      <c r="J432" s="230"/>
      <c r="K432" s="230"/>
      <c r="L432" s="235"/>
      <c r="M432" s="236"/>
      <c r="N432" s="237"/>
      <c r="O432" s="237"/>
      <c r="P432" s="237"/>
      <c r="Q432" s="237"/>
      <c r="R432" s="237"/>
      <c r="S432" s="237"/>
      <c r="T432" s="238"/>
      <c r="AT432" s="239" t="s">
        <v>320</v>
      </c>
      <c r="AU432" s="239" t="s">
        <v>88</v>
      </c>
      <c r="AV432" s="15" t="s">
        <v>159</v>
      </c>
      <c r="AW432" s="15" t="s">
        <v>39</v>
      </c>
      <c r="AX432" s="15" t="s">
        <v>86</v>
      </c>
      <c r="AY432" s="239" t="s">
        <v>151</v>
      </c>
    </row>
    <row r="433" spans="1:65" s="2" customFormat="1" ht="24.2" customHeight="1">
      <c r="A433" s="39"/>
      <c r="B433" s="40"/>
      <c r="C433" s="183" t="s">
        <v>742</v>
      </c>
      <c r="D433" s="183" t="s">
        <v>154</v>
      </c>
      <c r="E433" s="184" t="s">
        <v>743</v>
      </c>
      <c r="F433" s="185" t="s">
        <v>744</v>
      </c>
      <c r="G433" s="186" t="s">
        <v>657</v>
      </c>
      <c r="H433" s="187">
        <v>9</v>
      </c>
      <c r="I433" s="188"/>
      <c r="J433" s="189">
        <f>ROUND(I433*H433,2)</f>
        <v>0</v>
      </c>
      <c r="K433" s="185" t="s">
        <v>158</v>
      </c>
      <c r="L433" s="44"/>
      <c r="M433" s="190" t="s">
        <v>32</v>
      </c>
      <c r="N433" s="191" t="s">
        <v>49</v>
      </c>
      <c r="O433" s="69"/>
      <c r="P433" s="192">
        <f>O433*H433</f>
        <v>0</v>
      </c>
      <c r="Q433" s="192">
        <v>7.6670000000000002E-2</v>
      </c>
      <c r="R433" s="192">
        <f>Q433*H433</f>
        <v>0.69003000000000003</v>
      </c>
      <c r="S433" s="192">
        <v>0</v>
      </c>
      <c r="T433" s="193">
        <f>S433*H433</f>
        <v>0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194" t="s">
        <v>159</v>
      </c>
      <c r="AT433" s="194" t="s">
        <v>154</v>
      </c>
      <c r="AU433" s="194" t="s">
        <v>88</v>
      </c>
      <c r="AY433" s="21" t="s">
        <v>151</v>
      </c>
      <c r="BE433" s="195">
        <f>IF(N433="základní",J433,0)</f>
        <v>0</v>
      </c>
      <c r="BF433" s="195">
        <f>IF(N433="snížená",J433,0)</f>
        <v>0</v>
      </c>
      <c r="BG433" s="195">
        <f>IF(N433="zákl. přenesená",J433,0)</f>
        <v>0</v>
      </c>
      <c r="BH433" s="195">
        <f>IF(N433="sníž. přenesená",J433,0)</f>
        <v>0</v>
      </c>
      <c r="BI433" s="195">
        <f>IF(N433="nulová",J433,0)</f>
        <v>0</v>
      </c>
      <c r="BJ433" s="21" t="s">
        <v>86</v>
      </c>
      <c r="BK433" s="195">
        <f>ROUND(I433*H433,2)</f>
        <v>0</v>
      </c>
      <c r="BL433" s="21" t="s">
        <v>159</v>
      </c>
      <c r="BM433" s="194" t="s">
        <v>745</v>
      </c>
    </row>
    <row r="434" spans="1:65" s="2" customFormat="1" ht="11.25">
      <c r="A434" s="39"/>
      <c r="B434" s="40"/>
      <c r="C434" s="41"/>
      <c r="D434" s="196" t="s">
        <v>161</v>
      </c>
      <c r="E434" s="41"/>
      <c r="F434" s="197" t="s">
        <v>746</v>
      </c>
      <c r="G434" s="41"/>
      <c r="H434" s="41"/>
      <c r="I434" s="198"/>
      <c r="J434" s="41"/>
      <c r="K434" s="41"/>
      <c r="L434" s="44"/>
      <c r="M434" s="199"/>
      <c r="N434" s="200"/>
      <c r="O434" s="69"/>
      <c r="P434" s="69"/>
      <c r="Q434" s="69"/>
      <c r="R434" s="69"/>
      <c r="S434" s="69"/>
      <c r="T434" s="70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T434" s="21" t="s">
        <v>161</v>
      </c>
      <c r="AU434" s="21" t="s">
        <v>88</v>
      </c>
    </row>
    <row r="435" spans="1:65" s="2" customFormat="1" ht="19.5">
      <c r="A435" s="39"/>
      <c r="B435" s="40"/>
      <c r="C435" s="41"/>
      <c r="D435" s="201" t="s">
        <v>163</v>
      </c>
      <c r="E435" s="41"/>
      <c r="F435" s="202" t="s">
        <v>747</v>
      </c>
      <c r="G435" s="41"/>
      <c r="H435" s="41"/>
      <c r="I435" s="198"/>
      <c r="J435" s="41"/>
      <c r="K435" s="41"/>
      <c r="L435" s="44"/>
      <c r="M435" s="199"/>
      <c r="N435" s="200"/>
      <c r="O435" s="69"/>
      <c r="P435" s="69"/>
      <c r="Q435" s="69"/>
      <c r="R435" s="69"/>
      <c r="S435" s="69"/>
      <c r="T435" s="70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T435" s="21" t="s">
        <v>163</v>
      </c>
      <c r="AU435" s="21" t="s">
        <v>88</v>
      </c>
    </row>
    <row r="436" spans="1:65" s="13" customFormat="1" ht="11.25">
      <c r="B436" s="208"/>
      <c r="C436" s="209"/>
      <c r="D436" s="201" t="s">
        <v>320</v>
      </c>
      <c r="E436" s="210" t="s">
        <v>32</v>
      </c>
      <c r="F436" s="211" t="s">
        <v>748</v>
      </c>
      <c r="G436" s="209"/>
      <c r="H436" s="210" t="s">
        <v>32</v>
      </c>
      <c r="I436" s="212"/>
      <c r="J436" s="209"/>
      <c r="K436" s="209"/>
      <c r="L436" s="213"/>
      <c r="M436" s="214"/>
      <c r="N436" s="215"/>
      <c r="O436" s="215"/>
      <c r="P436" s="215"/>
      <c r="Q436" s="215"/>
      <c r="R436" s="215"/>
      <c r="S436" s="215"/>
      <c r="T436" s="216"/>
      <c r="AT436" s="217" t="s">
        <v>320</v>
      </c>
      <c r="AU436" s="217" t="s">
        <v>88</v>
      </c>
      <c r="AV436" s="13" t="s">
        <v>86</v>
      </c>
      <c r="AW436" s="13" t="s">
        <v>39</v>
      </c>
      <c r="AX436" s="13" t="s">
        <v>78</v>
      </c>
      <c r="AY436" s="217" t="s">
        <v>151</v>
      </c>
    </row>
    <row r="437" spans="1:65" s="14" customFormat="1" ht="11.25">
      <c r="B437" s="218"/>
      <c r="C437" s="219"/>
      <c r="D437" s="201" t="s">
        <v>320</v>
      </c>
      <c r="E437" s="220" t="s">
        <v>32</v>
      </c>
      <c r="F437" s="221" t="s">
        <v>749</v>
      </c>
      <c r="G437" s="219"/>
      <c r="H437" s="222">
        <v>9</v>
      </c>
      <c r="I437" s="223"/>
      <c r="J437" s="219"/>
      <c r="K437" s="219"/>
      <c r="L437" s="224"/>
      <c r="M437" s="225"/>
      <c r="N437" s="226"/>
      <c r="O437" s="226"/>
      <c r="P437" s="226"/>
      <c r="Q437" s="226"/>
      <c r="R437" s="226"/>
      <c r="S437" s="226"/>
      <c r="T437" s="227"/>
      <c r="AT437" s="228" t="s">
        <v>320</v>
      </c>
      <c r="AU437" s="228" t="s">
        <v>88</v>
      </c>
      <c r="AV437" s="14" t="s">
        <v>88</v>
      </c>
      <c r="AW437" s="14" t="s">
        <v>39</v>
      </c>
      <c r="AX437" s="14" t="s">
        <v>78</v>
      </c>
      <c r="AY437" s="228" t="s">
        <v>151</v>
      </c>
    </row>
    <row r="438" spans="1:65" s="15" customFormat="1" ht="11.25">
      <c r="B438" s="229"/>
      <c r="C438" s="230"/>
      <c r="D438" s="201" t="s">
        <v>320</v>
      </c>
      <c r="E438" s="231" t="s">
        <v>32</v>
      </c>
      <c r="F438" s="232" t="s">
        <v>323</v>
      </c>
      <c r="G438" s="230"/>
      <c r="H438" s="233">
        <v>9</v>
      </c>
      <c r="I438" s="234"/>
      <c r="J438" s="230"/>
      <c r="K438" s="230"/>
      <c r="L438" s="235"/>
      <c r="M438" s="236"/>
      <c r="N438" s="237"/>
      <c r="O438" s="237"/>
      <c r="P438" s="237"/>
      <c r="Q438" s="237"/>
      <c r="R438" s="237"/>
      <c r="S438" s="237"/>
      <c r="T438" s="238"/>
      <c r="AT438" s="239" t="s">
        <v>320</v>
      </c>
      <c r="AU438" s="239" t="s">
        <v>88</v>
      </c>
      <c r="AV438" s="15" t="s">
        <v>159</v>
      </c>
      <c r="AW438" s="15" t="s">
        <v>39</v>
      </c>
      <c r="AX438" s="15" t="s">
        <v>86</v>
      </c>
      <c r="AY438" s="239" t="s">
        <v>151</v>
      </c>
    </row>
    <row r="439" spans="1:65" s="2" customFormat="1" ht="24.2" customHeight="1">
      <c r="A439" s="39"/>
      <c r="B439" s="40"/>
      <c r="C439" s="183" t="s">
        <v>750</v>
      </c>
      <c r="D439" s="183" t="s">
        <v>154</v>
      </c>
      <c r="E439" s="184" t="s">
        <v>751</v>
      </c>
      <c r="F439" s="185" t="s">
        <v>752</v>
      </c>
      <c r="G439" s="186" t="s">
        <v>657</v>
      </c>
      <c r="H439" s="187">
        <v>18</v>
      </c>
      <c r="I439" s="188"/>
      <c r="J439" s="189">
        <f>ROUND(I439*H439,2)</f>
        <v>0</v>
      </c>
      <c r="K439" s="185" t="s">
        <v>158</v>
      </c>
      <c r="L439" s="44"/>
      <c r="M439" s="190" t="s">
        <v>32</v>
      </c>
      <c r="N439" s="191" t="s">
        <v>49</v>
      </c>
      <c r="O439" s="69"/>
      <c r="P439" s="192">
        <f>O439*H439</f>
        <v>0</v>
      </c>
      <c r="Q439" s="192">
        <v>2.9929999999999998E-2</v>
      </c>
      <c r="R439" s="192">
        <f>Q439*H439</f>
        <v>0.53874</v>
      </c>
      <c r="S439" s="192">
        <v>0</v>
      </c>
      <c r="T439" s="193">
        <f>S439*H439</f>
        <v>0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194" t="s">
        <v>159</v>
      </c>
      <c r="AT439" s="194" t="s">
        <v>154</v>
      </c>
      <c r="AU439" s="194" t="s">
        <v>88</v>
      </c>
      <c r="AY439" s="21" t="s">
        <v>151</v>
      </c>
      <c r="BE439" s="195">
        <f>IF(N439="základní",J439,0)</f>
        <v>0</v>
      </c>
      <c r="BF439" s="195">
        <f>IF(N439="snížená",J439,0)</f>
        <v>0</v>
      </c>
      <c r="BG439" s="195">
        <f>IF(N439="zákl. přenesená",J439,0)</f>
        <v>0</v>
      </c>
      <c r="BH439" s="195">
        <f>IF(N439="sníž. přenesená",J439,0)</f>
        <v>0</v>
      </c>
      <c r="BI439" s="195">
        <f>IF(N439="nulová",J439,0)</f>
        <v>0</v>
      </c>
      <c r="BJ439" s="21" t="s">
        <v>86</v>
      </c>
      <c r="BK439" s="195">
        <f>ROUND(I439*H439,2)</f>
        <v>0</v>
      </c>
      <c r="BL439" s="21" t="s">
        <v>159</v>
      </c>
      <c r="BM439" s="194" t="s">
        <v>753</v>
      </c>
    </row>
    <row r="440" spans="1:65" s="2" customFormat="1" ht="11.25">
      <c r="A440" s="39"/>
      <c r="B440" s="40"/>
      <c r="C440" s="41"/>
      <c r="D440" s="196" t="s">
        <v>161</v>
      </c>
      <c r="E440" s="41"/>
      <c r="F440" s="197" t="s">
        <v>754</v>
      </c>
      <c r="G440" s="41"/>
      <c r="H440" s="41"/>
      <c r="I440" s="198"/>
      <c r="J440" s="41"/>
      <c r="K440" s="41"/>
      <c r="L440" s="44"/>
      <c r="M440" s="199"/>
      <c r="N440" s="200"/>
      <c r="O440" s="69"/>
      <c r="P440" s="69"/>
      <c r="Q440" s="69"/>
      <c r="R440" s="69"/>
      <c r="S440" s="69"/>
      <c r="T440" s="70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T440" s="21" t="s">
        <v>161</v>
      </c>
      <c r="AU440" s="21" t="s">
        <v>88</v>
      </c>
    </row>
    <row r="441" spans="1:65" s="13" customFormat="1" ht="11.25">
      <c r="B441" s="208"/>
      <c r="C441" s="209"/>
      <c r="D441" s="201" t="s">
        <v>320</v>
      </c>
      <c r="E441" s="210" t="s">
        <v>32</v>
      </c>
      <c r="F441" s="211" t="s">
        <v>695</v>
      </c>
      <c r="G441" s="209"/>
      <c r="H441" s="210" t="s">
        <v>32</v>
      </c>
      <c r="I441" s="212"/>
      <c r="J441" s="209"/>
      <c r="K441" s="209"/>
      <c r="L441" s="213"/>
      <c r="M441" s="214"/>
      <c r="N441" s="215"/>
      <c r="O441" s="215"/>
      <c r="P441" s="215"/>
      <c r="Q441" s="215"/>
      <c r="R441" s="215"/>
      <c r="S441" s="215"/>
      <c r="T441" s="216"/>
      <c r="AT441" s="217" t="s">
        <v>320</v>
      </c>
      <c r="AU441" s="217" t="s">
        <v>88</v>
      </c>
      <c r="AV441" s="13" t="s">
        <v>86</v>
      </c>
      <c r="AW441" s="13" t="s">
        <v>39</v>
      </c>
      <c r="AX441" s="13" t="s">
        <v>78</v>
      </c>
      <c r="AY441" s="217" t="s">
        <v>151</v>
      </c>
    </row>
    <row r="442" spans="1:65" s="14" customFormat="1" ht="11.25">
      <c r="B442" s="218"/>
      <c r="C442" s="219"/>
      <c r="D442" s="201" t="s">
        <v>320</v>
      </c>
      <c r="E442" s="220" t="s">
        <v>32</v>
      </c>
      <c r="F442" s="221" t="s">
        <v>755</v>
      </c>
      <c r="G442" s="219"/>
      <c r="H442" s="222">
        <v>16</v>
      </c>
      <c r="I442" s="223"/>
      <c r="J442" s="219"/>
      <c r="K442" s="219"/>
      <c r="L442" s="224"/>
      <c r="M442" s="225"/>
      <c r="N442" s="226"/>
      <c r="O442" s="226"/>
      <c r="P442" s="226"/>
      <c r="Q442" s="226"/>
      <c r="R442" s="226"/>
      <c r="S442" s="226"/>
      <c r="T442" s="227"/>
      <c r="AT442" s="228" t="s">
        <v>320</v>
      </c>
      <c r="AU442" s="228" t="s">
        <v>88</v>
      </c>
      <c r="AV442" s="14" t="s">
        <v>88</v>
      </c>
      <c r="AW442" s="14" t="s">
        <v>39</v>
      </c>
      <c r="AX442" s="14" t="s">
        <v>78</v>
      </c>
      <c r="AY442" s="228" t="s">
        <v>151</v>
      </c>
    </row>
    <row r="443" spans="1:65" s="13" customFormat="1" ht="11.25">
      <c r="B443" s="208"/>
      <c r="C443" s="209"/>
      <c r="D443" s="201" t="s">
        <v>320</v>
      </c>
      <c r="E443" s="210" t="s">
        <v>32</v>
      </c>
      <c r="F443" s="211" t="s">
        <v>681</v>
      </c>
      <c r="G443" s="209"/>
      <c r="H443" s="210" t="s">
        <v>32</v>
      </c>
      <c r="I443" s="212"/>
      <c r="J443" s="209"/>
      <c r="K443" s="209"/>
      <c r="L443" s="213"/>
      <c r="M443" s="214"/>
      <c r="N443" s="215"/>
      <c r="O443" s="215"/>
      <c r="P443" s="215"/>
      <c r="Q443" s="215"/>
      <c r="R443" s="215"/>
      <c r="S443" s="215"/>
      <c r="T443" s="216"/>
      <c r="AT443" s="217" t="s">
        <v>320</v>
      </c>
      <c r="AU443" s="217" t="s">
        <v>88</v>
      </c>
      <c r="AV443" s="13" t="s">
        <v>86</v>
      </c>
      <c r="AW443" s="13" t="s">
        <v>39</v>
      </c>
      <c r="AX443" s="13" t="s">
        <v>78</v>
      </c>
      <c r="AY443" s="217" t="s">
        <v>151</v>
      </c>
    </row>
    <row r="444" spans="1:65" s="14" customFormat="1" ht="11.25">
      <c r="B444" s="218"/>
      <c r="C444" s="219"/>
      <c r="D444" s="201" t="s">
        <v>320</v>
      </c>
      <c r="E444" s="220" t="s">
        <v>32</v>
      </c>
      <c r="F444" s="221" t="s">
        <v>756</v>
      </c>
      <c r="G444" s="219"/>
      <c r="H444" s="222">
        <v>2</v>
      </c>
      <c r="I444" s="223"/>
      <c r="J444" s="219"/>
      <c r="K444" s="219"/>
      <c r="L444" s="224"/>
      <c r="M444" s="225"/>
      <c r="N444" s="226"/>
      <c r="O444" s="226"/>
      <c r="P444" s="226"/>
      <c r="Q444" s="226"/>
      <c r="R444" s="226"/>
      <c r="S444" s="226"/>
      <c r="T444" s="227"/>
      <c r="AT444" s="228" t="s">
        <v>320</v>
      </c>
      <c r="AU444" s="228" t="s">
        <v>88</v>
      </c>
      <c r="AV444" s="14" t="s">
        <v>88</v>
      </c>
      <c r="AW444" s="14" t="s">
        <v>39</v>
      </c>
      <c r="AX444" s="14" t="s">
        <v>78</v>
      </c>
      <c r="AY444" s="228" t="s">
        <v>151</v>
      </c>
    </row>
    <row r="445" spans="1:65" s="15" customFormat="1" ht="11.25">
      <c r="B445" s="229"/>
      <c r="C445" s="230"/>
      <c r="D445" s="201" t="s">
        <v>320</v>
      </c>
      <c r="E445" s="231" t="s">
        <v>32</v>
      </c>
      <c r="F445" s="232" t="s">
        <v>323</v>
      </c>
      <c r="G445" s="230"/>
      <c r="H445" s="233">
        <v>18</v>
      </c>
      <c r="I445" s="234"/>
      <c r="J445" s="230"/>
      <c r="K445" s="230"/>
      <c r="L445" s="235"/>
      <c r="M445" s="236"/>
      <c r="N445" s="237"/>
      <c r="O445" s="237"/>
      <c r="P445" s="237"/>
      <c r="Q445" s="237"/>
      <c r="R445" s="237"/>
      <c r="S445" s="237"/>
      <c r="T445" s="238"/>
      <c r="AT445" s="239" t="s">
        <v>320</v>
      </c>
      <c r="AU445" s="239" t="s">
        <v>88</v>
      </c>
      <c r="AV445" s="15" t="s">
        <v>159</v>
      </c>
      <c r="AW445" s="15" t="s">
        <v>39</v>
      </c>
      <c r="AX445" s="15" t="s">
        <v>86</v>
      </c>
      <c r="AY445" s="239" t="s">
        <v>151</v>
      </c>
    </row>
    <row r="446" spans="1:65" s="2" customFormat="1" ht="16.5" customHeight="1">
      <c r="A446" s="39"/>
      <c r="B446" s="40"/>
      <c r="C446" s="183" t="s">
        <v>757</v>
      </c>
      <c r="D446" s="183" t="s">
        <v>154</v>
      </c>
      <c r="E446" s="184" t="s">
        <v>758</v>
      </c>
      <c r="F446" s="185" t="s">
        <v>759</v>
      </c>
      <c r="G446" s="186" t="s">
        <v>428</v>
      </c>
      <c r="H446" s="187">
        <v>0.10100000000000001</v>
      </c>
      <c r="I446" s="188"/>
      <c r="J446" s="189">
        <f>ROUND(I446*H446,2)</f>
        <v>0</v>
      </c>
      <c r="K446" s="185" t="s">
        <v>158</v>
      </c>
      <c r="L446" s="44"/>
      <c r="M446" s="190" t="s">
        <v>32</v>
      </c>
      <c r="N446" s="191" t="s">
        <v>49</v>
      </c>
      <c r="O446" s="69"/>
      <c r="P446" s="192">
        <f>O446*H446</f>
        <v>0</v>
      </c>
      <c r="Q446" s="192">
        <v>1.7090000000000001E-2</v>
      </c>
      <c r="R446" s="192">
        <f>Q446*H446</f>
        <v>1.7260900000000002E-3</v>
      </c>
      <c r="S446" s="192">
        <v>0</v>
      </c>
      <c r="T446" s="193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194" t="s">
        <v>159</v>
      </c>
      <c r="AT446" s="194" t="s">
        <v>154</v>
      </c>
      <c r="AU446" s="194" t="s">
        <v>88</v>
      </c>
      <c r="AY446" s="21" t="s">
        <v>151</v>
      </c>
      <c r="BE446" s="195">
        <f>IF(N446="základní",J446,0)</f>
        <v>0</v>
      </c>
      <c r="BF446" s="195">
        <f>IF(N446="snížená",J446,0)</f>
        <v>0</v>
      </c>
      <c r="BG446" s="195">
        <f>IF(N446="zákl. přenesená",J446,0)</f>
        <v>0</v>
      </c>
      <c r="BH446" s="195">
        <f>IF(N446="sníž. přenesená",J446,0)</f>
        <v>0</v>
      </c>
      <c r="BI446" s="195">
        <f>IF(N446="nulová",J446,0)</f>
        <v>0</v>
      </c>
      <c r="BJ446" s="21" t="s">
        <v>86</v>
      </c>
      <c r="BK446" s="195">
        <f>ROUND(I446*H446,2)</f>
        <v>0</v>
      </c>
      <c r="BL446" s="21" t="s">
        <v>159</v>
      </c>
      <c r="BM446" s="194" t="s">
        <v>760</v>
      </c>
    </row>
    <row r="447" spans="1:65" s="2" customFormat="1" ht="11.25">
      <c r="A447" s="39"/>
      <c r="B447" s="40"/>
      <c r="C447" s="41"/>
      <c r="D447" s="196" t="s">
        <v>161</v>
      </c>
      <c r="E447" s="41"/>
      <c r="F447" s="197" t="s">
        <v>761</v>
      </c>
      <c r="G447" s="41"/>
      <c r="H447" s="41"/>
      <c r="I447" s="198"/>
      <c r="J447" s="41"/>
      <c r="K447" s="41"/>
      <c r="L447" s="44"/>
      <c r="M447" s="199"/>
      <c r="N447" s="200"/>
      <c r="O447" s="69"/>
      <c r="P447" s="69"/>
      <c r="Q447" s="69"/>
      <c r="R447" s="69"/>
      <c r="S447" s="69"/>
      <c r="T447" s="70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T447" s="21" t="s">
        <v>161</v>
      </c>
      <c r="AU447" s="21" t="s">
        <v>88</v>
      </c>
    </row>
    <row r="448" spans="1:65" s="2" customFormat="1" ht="19.5">
      <c r="A448" s="39"/>
      <c r="B448" s="40"/>
      <c r="C448" s="41"/>
      <c r="D448" s="201" t="s">
        <v>163</v>
      </c>
      <c r="E448" s="41"/>
      <c r="F448" s="202" t="s">
        <v>762</v>
      </c>
      <c r="G448" s="41"/>
      <c r="H448" s="41"/>
      <c r="I448" s="198"/>
      <c r="J448" s="41"/>
      <c r="K448" s="41"/>
      <c r="L448" s="44"/>
      <c r="M448" s="199"/>
      <c r="N448" s="200"/>
      <c r="O448" s="69"/>
      <c r="P448" s="69"/>
      <c r="Q448" s="69"/>
      <c r="R448" s="69"/>
      <c r="S448" s="69"/>
      <c r="T448" s="70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T448" s="21" t="s">
        <v>163</v>
      </c>
      <c r="AU448" s="21" t="s">
        <v>88</v>
      </c>
    </row>
    <row r="449" spans="1:65" s="13" customFormat="1" ht="11.25">
      <c r="B449" s="208"/>
      <c r="C449" s="209"/>
      <c r="D449" s="201" t="s">
        <v>320</v>
      </c>
      <c r="E449" s="210" t="s">
        <v>32</v>
      </c>
      <c r="F449" s="211" t="s">
        <v>763</v>
      </c>
      <c r="G449" s="209"/>
      <c r="H449" s="210" t="s">
        <v>32</v>
      </c>
      <c r="I449" s="212"/>
      <c r="J449" s="209"/>
      <c r="K449" s="209"/>
      <c r="L449" s="213"/>
      <c r="M449" s="214"/>
      <c r="N449" s="215"/>
      <c r="O449" s="215"/>
      <c r="P449" s="215"/>
      <c r="Q449" s="215"/>
      <c r="R449" s="215"/>
      <c r="S449" s="215"/>
      <c r="T449" s="216"/>
      <c r="AT449" s="217" t="s">
        <v>320</v>
      </c>
      <c r="AU449" s="217" t="s">
        <v>88</v>
      </c>
      <c r="AV449" s="13" t="s">
        <v>86</v>
      </c>
      <c r="AW449" s="13" t="s">
        <v>39</v>
      </c>
      <c r="AX449" s="13" t="s">
        <v>78</v>
      </c>
      <c r="AY449" s="217" t="s">
        <v>151</v>
      </c>
    </row>
    <row r="450" spans="1:65" s="14" customFormat="1" ht="11.25">
      <c r="B450" s="218"/>
      <c r="C450" s="219"/>
      <c r="D450" s="201" t="s">
        <v>320</v>
      </c>
      <c r="E450" s="220" t="s">
        <v>32</v>
      </c>
      <c r="F450" s="221" t="s">
        <v>764</v>
      </c>
      <c r="G450" s="219"/>
      <c r="H450" s="222">
        <v>0.10100000000000001</v>
      </c>
      <c r="I450" s="223"/>
      <c r="J450" s="219"/>
      <c r="K450" s="219"/>
      <c r="L450" s="224"/>
      <c r="M450" s="225"/>
      <c r="N450" s="226"/>
      <c r="O450" s="226"/>
      <c r="P450" s="226"/>
      <c r="Q450" s="226"/>
      <c r="R450" s="226"/>
      <c r="S450" s="226"/>
      <c r="T450" s="227"/>
      <c r="AT450" s="228" t="s">
        <v>320</v>
      </c>
      <c r="AU450" s="228" t="s">
        <v>88</v>
      </c>
      <c r="AV450" s="14" t="s">
        <v>88</v>
      </c>
      <c r="AW450" s="14" t="s">
        <v>39</v>
      </c>
      <c r="AX450" s="14" t="s">
        <v>78</v>
      </c>
      <c r="AY450" s="228" t="s">
        <v>151</v>
      </c>
    </row>
    <row r="451" spans="1:65" s="15" customFormat="1" ht="11.25">
      <c r="B451" s="229"/>
      <c r="C451" s="230"/>
      <c r="D451" s="201" t="s">
        <v>320</v>
      </c>
      <c r="E451" s="231" t="s">
        <v>32</v>
      </c>
      <c r="F451" s="232" t="s">
        <v>323</v>
      </c>
      <c r="G451" s="230"/>
      <c r="H451" s="233">
        <v>0.10100000000000001</v>
      </c>
      <c r="I451" s="234"/>
      <c r="J451" s="230"/>
      <c r="K451" s="230"/>
      <c r="L451" s="235"/>
      <c r="M451" s="236"/>
      <c r="N451" s="237"/>
      <c r="O451" s="237"/>
      <c r="P451" s="237"/>
      <c r="Q451" s="237"/>
      <c r="R451" s="237"/>
      <c r="S451" s="237"/>
      <c r="T451" s="238"/>
      <c r="AT451" s="239" t="s">
        <v>320</v>
      </c>
      <c r="AU451" s="239" t="s">
        <v>88</v>
      </c>
      <c r="AV451" s="15" t="s">
        <v>159</v>
      </c>
      <c r="AW451" s="15" t="s">
        <v>39</v>
      </c>
      <c r="AX451" s="15" t="s">
        <v>86</v>
      </c>
      <c r="AY451" s="239" t="s">
        <v>151</v>
      </c>
    </row>
    <row r="452" spans="1:65" s="2" customFormat="1" ht="16.5" customHeight="1">
      <c r="A452" s="39"/>
      <c r="B452" s="40"/>
      <c r="C452" s="251" t="s">
        <v>765</v>
      </c>
      <c r="D452" s="251" t="s">
        <v>445</v>
      </c>
      <c r="E452" s="252" t="s">
        <v>766</v>
      </c>
      <c r="F452" s="253" t="s">
        <v>767</v>
      </c>
      <c r="G452" s="254" t="s">
        <v>428</v>
      </c>
      <c r="H452" s="255">
        <v>0.111</v>
      </c>
      <c r="I452" s="256"/>
      <c r="J452" s="257">
        <f>ROUND(I452*H452,2)</f>
        <v>0</v>
      </c>
      <c r="K452" s="253" t="s">
        <v>158</v>
      </c>
      <c r="L452" s="258"/>
      <c r="M452" s="259" t="s">
        <v>32</v>
      </c>
      <c r="N452" s="260" t="s">
        <v>49</v>
      </c>
      <c r="O452" s="69"/>
      <c r="P452" s="192">
        <f>O452*H452</f>
        <v>0</v>
      </c>
      <c r="Q452" s="192">
        <v>1</v>
      </c>
      <c r="R452" s="192">
        <f>Q452*H452</f>
        <v>0.111</v>
      </c>
      <c r="S452" s="192">
        <v>0</v>
      </c>
      <c r="T452" s="193">
        <f>S452*H452</f>
        <v>0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194" t="s">
        <v>202</v>
      </c>
      <c r="AT452" s="194" t="s">
        <v>445</v>
      </c>
      <c r="AU452" s="194" t="s">
        <v>88</v>
      </c>
      <c r="AY452" s="21" t="s">
        <v>151</v>
      </c>
      <c r="BE452" s="195">
        <f>IF(N452="základní",J452,0)</f>
        <v>0</v>
      </c>
      <c r="BF452" s="195">
        <f>IF(N452="snížená",J452,0)</f>
        <v>0</v>
      </c>
      <c r="BG452" s="195">
        <f>IF(N452="zákl. přenesená",J452,0)</f>
        <v>0</v>
      </c>
      <c r="BH452" s="195">
        <f>IF(N452="sníž. přenesená",J452,0)</f>
        <v>0</v>
      </c>
      <c r="BI452" s="195">
        <f>IF(N452="nulová",J452,0)</f>
        <v>0</v>
      </c>
      <c r="BJ452" s="21" t="s">
        <v>86</v>
      </c>
      <c r="BK452" s="195">
        <f>ROUND(I452*H452,2)</f>
        <v>0</v>
      </c>
      <c r="BL452" s="21" t="s">
        <v>159</v>
      </c>
      <c r="BM452" s="194" t="s">
        <v>768</v>
      </c>
    </row>
    <row r="453" spans="1:65" s="14" customFormat="1" ht="11.25">
      <c r="B453" s="218"/>
      <c r="C453" s="219"/>
      <c r="D453" s="201" t="s">
        <v>320</v>
      </c>
      <c r="E453" s="219"/>
      <c r="F453" s="221" t="s">
        <v>769</v>
      </c>
      <c r="G453" s="219"/>
      <c r="H453" s="222">
        <v>0.111</v>
      </c>
      <c r="I453" s="223"/>
      <c r="J453" s="219"/>
      <c r="K453" s="219"/>
      <c r="L453" s="224"/>
      <c r="M453" s="225"/>
      <c r="N453" s="226"/>
      <c r="O453" s="226"/>
      <c r="P453" s="226"/>
      <c r="Q453" s="226"/>
      <c r="R453" s="226"/>
      <c r="S453" s="226"/>
      <c r="T453" s="227"/>
      <c r="AT453" s="228" t="s">
        <v>320</v>
      </c>
      <c r="AU453" s="228" t="s">
        <v>88</v>
      </c>
      <c r="AV453" s="14" t="s">
        <v>88</v>
      </c>
      <c r="AW453" s="14" t="s">
        <v>4</v>
      </c>
      <c r="AX453" s="14" t="s">
        <v>86</v>
      </c>
      <c r="AY453" s="228" t="s">
        <v>151</v>
      </c>
    </row>
    <row r="454" spans="1:65" s="2" customFormat="1" ht="16.5" customHeight="1">
      <c r="A454" s="39"/>
      <c r="B454" s="40"/>
      <c r="C454" s="183" t="s">
        <v>770</v>
      </c>
      <c r="D454" s="183" t="s">
        <v>154</v>
      </c>
      <c r="E454" s="184" t="s">
        <v>771</v>
      </c>
      <c r="F454" s="185" t="s">
        <v>772</v>
      </c>
      <c r="G454" s="186" t="s">
        <v>253</v>
      </c>
      <c r="H454" s="187">
        <v>9.6609999999999996</v>
      </c>
      <c r="I454" s="188"/>
      <c r="J454" s="189">
        <f>ROUND(I454*H454,2)</f>
        <v>0</v>
      </c>
      <c r="K454" s="185" t="s">
        <v>158</v>
      </c>
      <c r="L454" s="44"/>
      <c r="M454" s="190" t="s">
        <v>32</v>
      </c>
      <c r="N454" s="191" t="s">
        <v>49</v>
      </c>
      <c r="O454" s="69"/>
      <c r="P454" s="192">
        <f>O454*H454</f>
        <v>0</v>
      </c>
      <c r="Q454" s="192">
        <v>2.5019800000000001</v>
      </c>
      <c r="R454" s="192">
        <f>Q454*H454</f>
        <v>24.171628779999999</v>
      </c>
      <c r="S454" s="192">
        <v>0</v>
      </c>
      <c r="T454" s="193">
        <f>S454*H454</f>
        <v>0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194" t="s">
        <v>159</v>
      </c>
      <c r="AT454" s="194" t="s">
        <v>154</v>
      </c>
      <c r="AU454" s="194" t="s">
        <v>88</v>
      </c>
      <c r="AY454" s="21" t="s">
        <v>151</v>
      </c>
      <c r="BE454" s="195">
        <f>IF(N454="základní",J454,0)</f>
        <v>0</v>
      </c>
      <c r="BF454" s="195">
        <f>IF(N454="snížená",J454,0)</f>
        <v>0</v>
      </c>
      <c r="BG454" s="195">
        <f>IF(N454="zákl. přenesená",J454,0)</f>
        <v>0</v>
      </c>
      <c r="BH454" s="195">
        <f>IF(N454="sníž. přenesená",J454,0)</f>
        <v>0</v>
      </c>
      <c r="BI454" s="195">
        <f>IF(N454="nulová",J454,0)</f>
        <v>0</v>
      </c>
      <c r="BJ454" s="21" t="s">
        <v>86</v>
      </c>
      <c r="BK454" s="195">
        <f>ROUND(I454*H454,2)</f>
        <v>0</v>
      </c>
      <c r="BL454" s="21" t="s">
        <v>159</v>
      </c>
      <c r="BM454" s="194" t="s">
        <v>773</v>
      </c>
    </row>
    <row r="455" spans="1:65" s="2" customFormat="1" ht="11.25">
      <c r="A455" s="39"/>
      <c r="B455" s="40"/>
      <c r="C455" s="41"/>
      <c r="D455" s="196" t="s">
        <v>161</v>
      </c>
      <c r="E455" s="41"/>
      <c r="F455" s="197" t="s">
        <v>774</v>
      </c>
      <c r="G455" s="41"/>
      <c r="H455" s="41"/>
      <c r="I455" s="198"/>
      <c r="J455" s="41"/>
      <c r="K455" s="41"/>
      <c r="L455" s="44"/>
      <c r="M455" s="199"/>
      <c r="N455" s="200"/>
      <c r="O455" s="69"/>
      <c r="P455" s="69"/>
      <c r="Q455" s="69"/>
      <c r="R455" s="69"/>
      <c r="S455" s="69"/>
      <c r="T455" s="70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T455" s="21" t="s">
        <v>161</v>
      </c>
      <c r="AU455" s="21" t="s">
        <v>88</v>
      </c>
    </row>
    <row r="456" spans="1:65" s="13" customFormat="1" ht="11.25">
      <c r="B456" s="208"/>
      <c r="C456" s="209"/>
      <c r="D456" s="201" t="s">
        <v>320</v>
      </c>
      <c r="E456" s="210" t="s">
        <v>32</v>
      </c>
      <c r="F456" s="211" t="s">
        <v>775</v>
      </c>
      <c r="G456" s="209"/>
      <c r="H456" s="210" t="s">
        <v>32</v>
      </c>
      <c r="I456" s="212"/>
      <c r="J456" s="209"/>
      <c r="K456" s="209"/>
      <c r="L456" s="213"/>
      <c r="M456" s="214"/>
      <c r="N456" s="215"/>
      <c r="O456" s="215"/>
      <c r="P456" s="215"/>
      <c r="Q456" s="215"/>
      <c r="R456" s="215"/>
      <c r="S456" s="215"/>
      <c r="T456" s="216"/>
      <c r="AT456" s="217" t="s">
        <v>320</v>
      </c>
      <c r="AU456" s="217" t="s">
        <v>88</v>
      </c>
      <c r="AV456" s="13" t="s">
        <v>86</v>
      </c>
      <c r="AW456" s="13" t="s">
        <v>39</v>
      </c>
      <c r="AX456" s="13" t="s">
        <v>78</v>
      </c>
      <c r="AY456" s="217" t="s">
        <v>151</v>
      </c>
    </row>
    <row r="457" spans="1:65" s="14" customFormat="1" ht="11.25">
      <c r="B457" s="218"/>
      <c r="C457" s="219"/>
      <c r="D457" s="201" t="s">
        <v>320</v>
      </c>
      <c r="E457" s="220" t="s">
        <v>32</v>
      </c>
      <c r="F457" s="221" t="s">
        <v>776</v>
      </c>
      <c r="G457" s="219"/>
      <c r="H457" s="222">
        <v>1.03</v>
      </c>
      <c r="I457" s="223"/>
      <c r="J457" s="219"/>
      <c r="K457" s="219"/>
      <c r="L457" s="224"/>
      <c r="M457" s="225"/>
      <c r="N457" s="226"/>
      <c r="O457" s="226"/>
      <c r="P457" s="226"/>
      <c r="Q457" s="226"/>
      <c r="R457" s="226"/>
      <c r="S457" s="226"/>
      <c r="T457" s="227"/>
      <c r="AT457" s="228" t="s">
        <v>320</v>
      </c>
      <c r="AU457" s="228" t="s">
        <v>88</v>
      </c>
      <c r="AV457" s="14" t="s">
        <v>88</v>
      </c>
      <c r="AW457" s="14" t="s">
        <v>39</v>
      </c>
      <c r="AX457" s="14" t="s">
        <v>78</v>
      </c>
      <c r="AY457" s="228" t="s">
        <v>151</v>
      </c>
    </row>
    <row r="458" spans="1:65" s="13" customFormat="1" ht="11.25">
      <c r="B458" s="208"/>
      <c r="C458" s="209"/>
      <c r="D458" s="201" t="s">
        <v>320</v>
      </c>
      <c r="E458" s="210" t="s">
        <v>32</v>
      </c>
      <c r="F458" s="211" t="s">
        <v>777</v>
      </c>
      <c r="G458" s="209"/>
      <c r="H458" s="210" t="s">
        <v>32</v>
      </c>
      <c r="I458" s="212"/>
      <c r="J458" s="209"/>
      <c r="K458" s="209"/>
      <c r="L458" s="213"/>
      <c r="M458" s="214"/>
      <c r="N458" s="215"/>
      <c r="O458" s="215"/>
      <c r="P458" s="215"/>
      <c r="Q458" s="215"/>
      <c r="R458" s="215"/>
      <c r="S458" s="215"/>
      <c r="T458" s="216"/>
      <c r="AT458" s="217" t="s">
        <v>320</v>
      </c>
      <c r="AU458" s="217" t="s">
        <v>88</v>
      </c>
      <c r="AV458" s="13" t="s">
        <v>86</v>
      </c>
      <c r="AW458" s="13" t="s">
        <v>39</v>
      </c>
      <c r="AX458" s="13" t="s">
        <v>78</v>
      </c>
      <c r="AY458" s="217" t="s">
        <v>151</v>
      </c>
    </row>
    <row r="459" spans="1:65" s="14" customFormat="1" ht="11.25">
      <c r="B459" s="218"/>
      <c r="C459" s="219"/>
      <c r="D459" s="201" t="s">
        <v>320</v>
      </c>
      <c r="E459" s="220" t="s">
        <v>32</v>
      </c>
      <c r="F459" s="221" t="s">
        <v>778</v>
      </c>
      <c r="G459" s="219"/>
      <c r="H459" s="222">
        <v>1.5629999999999999</v>
      </c>
      <c r="I459" s="223"/>
      <c r="J459" s="219"/>
      <c r="K459" s="219"/>
      <c r="L459" s="224"/>
      <c r="M459" s="225"/>
      <c r="N459" s="226"/>
      <c r="O459" s="226"/>
      <c r="P459" s="226"/>
      <c r="Q459" s="226"/>
      <c r="R459" s="226"/>
      <c r="S459" s="226"/>
      <c r="T459" s="227"/>
      <c r="AT459" s="228" t="s">
        <v>320</v>
      </c>
      <c r="AU459" s="228" t="s">
        <v>88</v>
      </c>
      <c r="AV459" s="14" t="s">
        <v>88</v>
      </c>
      <c r="AW459" s="14" t="s">
        <v>39</v>
      </c>
      <c r="AX459" s="14" t="s">
        <v>78</v>
      </c>
      <c r="AY459" s="228" t="s">
        <v>151</v>
      </c>
    </row>
    <row r="460" spans="1:65" s="13" customFormat="1" ht="11.25">
      <c r="B460" s="208"/>
      <c r="C460" s="209"/>
      <c r="D460" s="201" t="s">
        <v>320</v>
      </c>
      <c r="E460" s="210" t="s">
        <v>32</v>
      </c>
      <c r="F460" s="211" t="s">
        <v>779</v>
      </c>
      <c r="G460" s="209"/>
      <c r="H460" s="210" t="s">
        <v>32</v>
      </c>
      <c r="I460" s="212"/>
      <c r="J460" s="209"/>
      <c r="K460" s="209"/>
      <c r="L460" s="213"/>
      <c r="M460" s="214"/>
      <c r="N460" s="215"/>
      <c r="O460" s="215"/>
      <c r="P460" s="215"/>
      <c r="Q460" s="215"/>
      <c r="R460" s="215"/>
      <c r="S460" s="215"/>
      <c r="T460" s="216"/>
      <c r="AT460" s="217" t="s">
        <v>320</v>
      </c>
      <c r="AU460" s="217" t="s">
        <v>88</v>
      </c>
      <c r="AV460" s="13" t="s">
        <v>86</v>
      </c>
      <c r="AW460" s="13" t="s">
        <v>39</v>
      </c>
      <c r="AX460" s="13" t="s">
        <v>78</v>
      </c>
      <c r="AY460" s="217" t="s">
        <v>151</v>
      </c>
    </row>
    <row r="461" spans="1:65" s="14" customFormat="1" ht="11.25">
      <c r="B461" s="218"/>
      <c r="C461" s="219"/>
      <c r="D461" s="201" t="s">
        <v>320</v>
      </c>
      <c r="E461" s="220" t="s">
        <v>32</v>
      </c>
      <c r="F461" s="221" t="s">
        <v>780</v>
      </c>
      <c r="G461" s="219"/>
      <c r="H461" s="222">
        <v>0.85799999999999998</v>
      </c>
      <c r="I461" s="223"/>
      <c r="J461" s="219"/>
      <c r="K461" s="219"/>
      <c r="L461" s="224"/>
      <c r="M461" s="225"/>
      <c r="N461" s="226"/>
      <c r="O461" s="226"/>
      <c r="P461" s="226"/>
      <c r="Q461" s="226"/>
      <c r="R461" s="226"/>
      <c r="S461" s="226"/>
      <c r="T461" s="227"/>
      <c r="AT461" s="228" t="s">
        <v>320</v>
      </c>
      <c r="AU461" s="228" t="s">
        <v>88</v>
      </c>
      <c r="AV461" s="14" t="s">
        <v>88</v>
      </c>
      <c r="AW461" s="14" t="s">
        <v>39</v>
      </c>
      <c r="AX461" s="14" t="s">
        <v>78</v>
      </c>
      <c r="AY461" s="228" t="s">
        <v>151</v>
      </c>
    </row>
    <row r="462" spans="1:65" s="13" customFormat="1" ht="11.25">
      <c r="B462" s="208"/>
      <c r="C462" s="209"/>
      <c r="D462" s="201" t="s">
        <v>320</v>
      </c>
      <c r="E462" s="210" t="s">
        <v>32</v>
      </c>
      <c r="F462" s="211" t="s">
        <v>781</v>
      </c>
      <c r="G462" s="209"/>
      <c r="H462" s="210" t="s">
        <v>32</v>
      </c>
      <c r="I462" s="212"/>
      <c r="J462" s="209"/>
      <c r="K462" s="209"/>
      <c r="L462" s="213"/>
      <c r="M462" s="214"/>
      <c r="N462" s="215"/>
      <c r="O462" s="215"/>
      <c r="P462" s="215"/>
      <c r="Q462" s="215"/>
      <c r="R462" s="215"/>
      <c r="S462" s="215"/>
      <c r="T462" s="216"/>
      <c r="AT462" s="217" t="s">
        <v>320</v>
      </c>
      <c r="AU462" s="217" t="s">
        <v>88</v>
      </c>
      <c r="AV462" s="13" t="s">
        <v>86</v>
      </c>
      <c r="AW462" s="13" t="s">
        <v>39</v>
      </c>
      <c r="AX462" s="13" t="s">
        <v>78</v>
      </c>
      <c r="AY462" s="217" t="s">
        <v>151</v>
      </c>
    </row>
    <row r="463" spans="1:65" s="14" customFormat="1" ht="11.25">
      <c r="B463" s="218"/>
      <c r="C463" s="219"/>
      <c r="D463" s="201" t="s">
        <v>320</v>
      </c>
      <c r="E463" s="220" t="s">
        <v>32</v>
      </c>
      <c r="F463" s="221" t="s">
        <v>782</v>
      </c>
      <c r="G463" s="219"/>
      <c r="H463" s="222">
        <v>2.62</v>
      </c>
      <c r="I463" s="223"/>
      <c r="J463" s="219"/>
      <c r="K463" s="219"/>
      <c r="L463" s="224"/>
      <c r="M463" s="225"/>
      <c r="N463" s="226"/>
      <c r="O463" s="226"/>
      <c r="P463" s="226"/>
      <c r="Q463" s="226"/>
      <c r="R463" s="226"/>
      <c r="S463" s="226"/>
      <c r="T463" s="227"/>
      <c r="AT463" s="228" t="s">
        <v>320</v>
      </c>
      <c r="AU463" s="228" t="s">
        <v>88</v>
      </c>
      <c r="AV463" s="14" t="s">
        <v>88</v>
      </c>
      <c r="AW463" s="14" t="s">
        <v>39</v>
      </c>
      <c r="AX463" s="14" t="s">
        <v>78</v>
      </c>
      <c r="AY463" s="228" t="s">
        <v>151</v>
      </c>
    </row>
    <row r="464" spans="1:65" s="13" customFormat="1" ht="11.25">
      <c r="B464" s="208"/>
      <c r="C464" s="209"/>
      <c r="D464" s="201" t="s">
        <v>320</v>
      </c>
      <c r="E464" s="210" t="s">
        <v>32</v>
      </c>
      <c r="F464" s="211" t="s">
        <v>783</v>
      </c>
      <c r="G464" s="209"/>
      <c r="H464" s="210" t="s">
        <v>32</v>
      </c>
      <c r="I464" s="212"/>
      <c r="J464" s="209"/>
      <c r="K464" s="209"/>
      <c r="L464" s="213"/>
      <c r="M464" s="214"/>
      <c r="N464" s="215"/>
      <c r="O464" s="215"/>
      <c r="P464" s="215"/>
      <c r="Q464" s="215"/>
      <c r="R464" s="215"/>
      <c r="S464" s="215"/>
      <c r="T464" s="216"/>
      <c r="AT464" s="217" t="s">
        <v>320</v>
      </c>
      <c r="AU464" s="217" t="s">
        <v>88</v>
      </c>
      <c r="AV464" s="13" t="s">
        <v>86</v>
      </c>
      <c r="AW464" s="13" t="s">
        <v>39</v>
      </c>
      <c r="AX464" s="13" t="s">
        <v>78</v>
      </c>
      <c r="AY464" s="217" t="s">
        <v>151</v>
      </c>
    </row>
    <row r="465" spans="1:65" s="14" customFormat="1" ht="11.25">
      <c r="B465" s="218"/>
      <c r="C465" s="219"/>
      <c r="D465" s="201" t="s">
        <v>320</v>
      </c>
      <c r="E465" s="220" t="s">
        <v>32</v>
      </c>
      <c r="F465" s="221" t="s">
        <v>784</v>
      </c>
      <c r="G465" s="219"/>
      <c r="H465" s="222">
        <v>3.59</v>
      </c>
      <c r="I465" s="223"/>
      <c r="J465" s="219"/>
      <c r="K465" s="219"/>
      <c r="L465" s="224"/>
      <c r="M465" s="225"/>
      <c r="N465" s="226"/>
      <c r="O465" s="226"/>
      <c r="P465" s="226"/>
      <c r="Q465" s="226"/>
      <c r="R465" s="226"/>
      <c r="S465" s="226"/>
      <c r="T465" s="227"/>
      <c r="AT465" s="228" t="s">
        <v>320</v>
      </c>
      <c r="AU465" s="228" t="s">
        <v>88</v>
      </c>
      <c r="AV465" s="14" t="s">
        <v>88</v>
      </c>
      <c r="AW465" s="14" t="s">
        <v>39</v>
      </c>
      <c r="AX465" s="14" t="s">
        <v>78</v>
      </c>
      <c r="AY465" s="228" t="s">
        <v>151</v>
      </c>
    </row>
    <row r="466" spans="1:65" s="15" customFormat="1" ht="11.25">
      <c r="B466" s="229"/>
      <c r="C466" s="230"/>
      <c r="D466" s="201" t="s">
        <v>320</v>
      </c>
      <c r="E466" s="231" t="s">
        <v>32</v>
      </c>
      <c r="F466" s="232" t="s">
        <v>323</v>
      </c>
      <c r="G466" s="230"/>
      <c r="H466" s="233">
        <v>9.6609999999999996</v>
      </c>
      <c r="I466" s="234"/>
      <c r="J466" s="230"/>
      <c r="K466" s="230"/>
      <c r="L466" s="235"/>
      <c r="M466" s="236"/>
      <c r="N466" s="237"/>
      <c r="O466" s="237"/>
      <c r="P466" s="237"/>
      <c r="Q466" s="237"/>
      <c r="R466" s="237"/>
      <c r="S466" s="237"/>
      <c r="T466" s="238"/>
      <c r="AT466" s="239" t="s">
        <v>320</v>
      </c>
      <c r="AU466" s="239" t="s">
        <v>88</v>
      </c>
      <c r="AV466" s="15" t="s">
        <v>159</v>
      </c>
      <c r="AW466" s="15" t="s">
        <v>39</v>
      </c>
      <c r="AX466" s="15" t="s">
        <v>86</v>
      </c>
      <c r="AY466" s="239" t="s">
        <v>151</v>
      </c>
    </row>
    <row r="467" spans="1:65" s="2" customFormat="1" ht="16.5" customHeight="1">
      <c r="A467" s="39"/>
      <c r="B467" s="40"/>
      <c r="C467" s="183" t="s">
        <v>785</v>
      </c>
      <c r="D467" s="183" t="s">
        <v>154</v>
      </c>
      <c r="E467" s="184" t="s">
        <v>786</v>
      </c>
      <c r="F467" s="185" t="s">
        <v>787</v>
      </c>
      <c r="G467" s="186" t="s">
        <v>209</v>
      </c>
      <c r="H467" s="187">
        <v>66.655000000000001</v>
      </c>
      <c r="I467" s="188"/>
      <c r="J467" s="189">
        <f>ROUND(I467*H467,2)</f>
        <v>0</v>
      </c>
      <c r="K467" s="185" t="s">
        <v>158</v>
      </c>
      <c r="L467" s="44"/>
      <c r="M467" s="190" t="s">
        <v>32</v>
      </c>
      <c r="N467" s="191" t="s">
        <v>49</v>
      </c>
      <c r="O467" s="69"/>
      <c r="P467" s="192">
        <f>O467*H467</f>
        <v>0</v>
      </c>
      <c r="Q467" s="192">
        <v>1.1169999999999999E-2</v>
      </c>
      <c r="R467" s="192">
        <f>Q467*H467</f>
        <v>0.74453634999999996</v>
      </c>
      <c r="S467" s="192">
        <v>0</v>
      </c>
      <c r="T467" s="193">
        <f>S467*H467</f>
        <v>0</v>
      </c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R467" s="194" t="s">
        <v>159</v>
      </c>
      <c r="AT467" s="194" t="s">
        <v>154</v>
      </c>
      <c r="AU467" s="194" t="s">
        <v>88</v>
      </c>
      <c r="AY467" s="21" t="s">
        <v>151</v>
      </c>
      <c r="BE467" s="195">
        <f>IF(N467="základní",J467,0)</f>
        <v>0</v>
      </c>
      <c r="BF467" s="195">
        <f>IF(N467="snížená",J467,0)</f>
        <v>0</v>
      </c>
      <c r="BG467" s="195">
        <f>IF(N467="zákl. přenesená",J467,0)</f>
        <v>0</v>
      </c>
      <c r="BH467" s="195">
        <f>IF(N467="sníž. přenesená",J467,0)</f>
        <v>0</v>
      </c>
      <c r="BI467" s="195">
        <f>IF(N467="nulová",J467,0)</f>
        <v>0</v>
      </c>
      <c r="BJ467" s="21" t="s">
        <v>86</v>
      </c>
      <c r="BK467" s="195">
        <f>ROUND(I467*H467,2)</f>
        <v>0</v>
      </c>
      <c r="BL467" s="21" t="s">
        <v>159</v>
      </c>
      <c r="BM467" s="194" t="s">
        <v>788</v>
      </c>
    </row>
    <row r="468" spans="1:65" s="2" customFormat="1" ht="11.25">
      <c r="A468" s="39"/>
      <c r="B468" s="40"/>
      <c r="C468" s="41"/>
      <c r="D468" s="196" t="s">
        <v>161</v>
      </c>
      <c r="E468" s="41"/>
      <c r="F468" s="197" t="s">
        <v>789</v>
      </c>
      <c r="G468" s="41"/>
      <c r="H468" s="41"/>
      <c r="I468" s="198"/>
      <c r="J468" s="41"/>
      <c r="K468" s="41"/>
      <c r="L468" s="44"/>
      <c r="M468" s="199"/>
      <c r="N468" s="200"/>
      <c r="O468" s="69"/>
      <c r="P468" s="69"/>
      <c r="Q468" s="69"/>
      <c r="R468" s="69"/>
      <c r="S468" s="69"/>
      <c r="T468" s="70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T468" s="21" t="s">
        <v>161</v>
      </c>
      <c r="AU468" s="21" t="s">
        <v>88</v>
      </c>
    </row>
    <row r="469" spans="1:65" s="13" customFormat="1" ht="11.25">
      <c r="B469" s="208"/>
      <c r="C469" s="209"/>
      <c r="D469" s="201" t="s">
        <v>320</v>
      </c>
      <c r="E469" s="210" t="s">
        <v>32</v>
      </c>
      <c r="F469" s="211" t="s">
        <v>775</v>
      </c>
      <c r="G469" s="209"/>
      <c r="H469" s="210" t="s">
        <v>32</v>
      </c>
      <c r="I469" s="212"/>
      <c r="J469" s="209"/>
      <c r="K469" s="209"/>
      <c r="L469" s="213"/>
      <c r="M469" s="214"/>
      <c r="N469" s="215"/>
      <c r="O469" s="215"/>
      <c r="P469" s="215"/>
      <c r="Q469" s="215"/>
      <c r="R469" s="215"/>
      <c r="S469" s="215"/>
      <c r="T469" s="216"/>
      <c r="AT469" s="217" t="s">
        <v>320</v>
      </c>
      <c r="AU469" s="217" t="s">
        <v>88</v>
      </c>
      <c r="AV469" s="13" t="s">
        <v>86</v>
      </c>
      <c r="AW469" s="13" t="s">
        <v>39</v>
      </c>
      <c r="AX469" s="13" t="s">
        <v>78</v>
      </c>
      <c r="AY469" s="217" t="s">
        <v>151</v>
      </c>
    </row>
    <row r="470" spans="1:65" s="14" customFormat="1" ht="11.25">
      <c r="B470" s="218"/>
      <c r="C470" s="219"/>
      <c r="D470" s="201" t="s">
        <v>320</v>
      </c>
      <c r="E470" s="220" t="s">
        <v>32</v>
      </c>
      <c r="F470" s="221" t="s">
        <v>790</v>
      </c>
      <c r="G470" s="219"/>
      <c r="H470" s="222">
        <v>6.4349999999999996</v>
      </c>
      <c r="I470" s="223"/>
      <c r="J470" s="219"/>
      <c r="K470" s="219"/>
      <c r="L470" s="224"/>
      <c r="M470" s="225"/>
      <c r="N470" s="226"/>
      <c r="O470" s="226"/>
      <c r="P470" s="226"/>
      <c r="Q470" s="226"/>
      <c r="R470" s="226"/>
      <c r="S470" s="226"/>
      <c r="T470" s="227"/>
      <c r="AT470" s="228" t="s">
        <v>320</v>
      </c>
      <c r="AU470" s="228" t="s">
        <v>88</v>
      </c>
      <c r="AV470" s="14" t="s">
        <v>88</v>
      </c>
      <c r="AW470" s="14" t="s">
        <v>39</v>
      </c>
      <c r="AX470" s="14" t="s">
        <v>78</v>
      </c>
      <c r="AY470" s="228" t="s">
        <v>151</v>
      </c>
    </row>
    <row r="471" spans="1:65" s="13" customFormat="1" ht="11.25">
      <c r="B471" s="208"/>
      <c r="C471" s="209"/>
      <c r="D471" s="201" t="s">
        <v>320</v>
      </c>
      <c r="E471" s="210" t="s">
        <v>32</v>
      </c>
      <c r="F471" s="211" t="s">
        <v>777</v>
      </c>
      <c r="G471" s="209"/>
      <c r="H471" s="210" t="s">
        <v>32</v>
      </c>
      <c r="I471" s="212"/>
      <c r="J471" s="209"/>
      <c r="K471" s="209"/>
      <c r="L471" s="213"/>
      <c r="M471" s="214"/>
      <c r="N471" s="215"/>
      <c r="O471" s="215"/>
      <c r="P471" s="215"/>
      <c r="Q471" s="215"/>
      <c r="R471" s="215"/>
      <c r="S471" s="215"/>
      <c r="T471" s="216"/>
      <c r="AT471" s="217" t="s">
        <v>320</v>
      </c>
      <c r="AU471" s="217" t="s">
        <v>88</v>
      </c>
      <c r="AV471" s="13" t="s">
        <v>86</v>
      </c>
      <c r="AW471" s="13" t="s">
        <v>39</v>
      </c>
      <c r="AX471" s="13" t="s">
        <v>78</v>
      </c>
      <c r="AY471" s="217" t="s">
        <v>151</v>
      </c>
    </row>
    <row r="472" spans="1:65" s="14" customFormat="1" ht="11.25">
      <c r="B472" s="218"/>
      <c r="C472" s="219"/>
      <c r="D472" s="201" t="s">
        <v>320</v>
      </c>
      <c r="E472" s="220" t="s">
        <v>32</v>
      </c>
      <c r="F472" s="221" t="s">
        <v>791</v>
      </c>
      <c r="G472" s="219"/>
      <c r="H472" s="222">
        <v>9.7669999999999995</v>
      </c>
      <c r="I472" s="223"/>
      <c r="J472" s="219"/>
      <c r="K472" s="219"/>
      <c r="L472" s="224"/>
      <c r="M472" s="225"/>
      <c r="N472" s="226"/>
      <c r="O472" s="226"/>
      <c r="P472" s="226"/>
      <c r="Q472" s="226"/>
      <c r="R472" s="226"/>
      <c r="S472" s="226"/>
      <c r="T472" s="227"/>
      <c r="AT472" s="228" t="s">
        <v>320</v>
      </c>
      <c r="AU472" s="228" t="s">
        <v>88</v>
      </c>
      <c r="AV472" s="14" t="s">
        <v>88</v>
      </c>
      <c r="AW472" s="14" t="s">
        <v>39</v>
      </c>
      <c r="AX472" s="14" t="s">
        <v>78</v>
      </c>
      <c r="AY472" s="228" t="s">
        <v>151</v>
      </c>
    </row>
    <row r="473" spans="1:65" s="13" customFormat="1" ht="11.25">
      <c r="B473" s="208"/>
      <c r="C473" s="209"/>
      <c r="D473" s="201" t="s">
        <v>320</v>
      </c>
      <c r="E473" s="210" t="s">
        <v>32</v>
      </c>
      <c r="F473" s="211" t="s">
        <v>779</v>
      </c>
      <c r="G473" s="209"/>
      <c r="H473" s="210" t="s">
        <v>32</v>
      </c>
      <c r="I473" s="212"/>
      <c r="J473" s="209"/>
      <c r="K473" s="209"/>
      <c r="L473" s="213"/>
      <c r="M473" s="214"/>
      <c r="N473" s="215"/>
      <c r="O473" s="215"/>
      <c r="P473" s="215"/>
      <c r="Q473" s="215"/>
      <c r="R473" s="215"/>
      <c r="S473" s="215"/>
      <c r="T473" s="216"/>
      <c r="AT473" s="217" t="s">
        <v>320</v>
      </c>
      <c r="AU473" s="217" t="s">
        <v>88</v>
      </c>
      <c r="AV473" s="13" t="s">
        <v>86</v>
      </c>
      <c r="AW473" s="13" t="s">
        <v>39</v>
      </c>
      <c r="AX473" s="13" t="s">
        <v>78</v>
      </c>
      <c r="AY473" s="217" t="s">
        <v>151</v>
      </c>
    </row>
    <row r="474" spans="1:65" s="14" customFormat="1" ht="11.25">
      <c r="B474" s="218"/>
      <c r="C474" s="219"/>
      <c r="D474" s="201" t="s">
        <v>320</v>
      </c>
      <c r="E474" s="220" t="s">
        <v>32</v>
      </c>
      <c r="F474" s="221" t="s">
        <v>792</v>
      </c>
      <c r="G474" s="219"/>
      <c r="H474" s="222">
        <v>5.36</v>
      </c>
      <c r="I474" s="223"/>
      <c r="J474" s="219"/>
      <c r="K474" s="219"/>
      <c r="L474" s="224"/>
      <c r="M474" s="225"/>
      <c r="N474" s="226"/>
      <c r="O474" s="226"/>
      <c r="P474" s="226"/>
      <c r="Q474" s="226"/>
      <c r="R474" s="226"/>
      <c r="S474" s="226"/>
      <c r="T474" s="227"/>
      <c r="AT474" s="228" t="s">
        <v>320</v>
      </c>
      <c r="AU474" s="228" t="s">
        <v>88</v>
      </c>
      <c r="AV474" s="14" t="s">
        <v>88</v>
      </c>
      <c r="AW474" s="14" t="s">
        <v>39</v>
      </c>
      <c r="AX474" s="14" t="s">
        <v>78</v>
      </c>
      <c r="AY474" s="228" t="s">
        <v>151</v>
      </c>
    </row>
    <row r="475" spans="1:65" s="13" customFormat="1" ht="11.25">
      <c r="B475" s="208"/>
      <c r="C475" s="209"/>
      <c r="D475" s="201" t="s">
        <v>320</v>
      </c>
      <c r="E475" s="210" t="s">
        <v>32</v>
      </c>
      <c r="F475" s="211" t="s">
        <v>781</v>
      </c>
      <c r="G475" s="209"/>
      <c r="H475" s="210" t="s">
        <v>32</v>
      </c>
      <c r="I475" s="212"/>
      <c r="J475" s="209"/>
      <c r="K475" s="209"/>
      <c r="L475" s="213"/>
      <c r="M475" s="214"/>
      <c r="N475" s="215"/>
      <c r="O475" s="215"/>
      <c r="P475" s="215"/>
      <c r="Q475" s="215"/>
      <c r="R475" s="215"/>
      <c r="S475" s="215"/>
      <c r="T475" s="216"/>
      <c r="AT475" s="217" t="s">
        <v>320</v>
      </c>
      <c r="AU475" s="217" t="s">
        <v>88</v>
      </c>
      <c r="AV475" s="13" t="s">
        <v>86</v>
      </c>
      <c r="AW475" s="13" t="s">
        <v>39</v>
      </c>
      <c r="AX475" s="13" t="s">
        <v>78</v>
      </c>
      <c r="AY475" s="217" t="s">
        <v>151</v>
      </c>
    </row>
    <row r="476" spans="1:65" s="14" customFormat="1" ht="11.25">
      <c r="B476" s="218"/>
      <c r="C476" s="219"/>
      <c r="D476" s="201" t="s">
        <v>320</v>
      </c>
      <c r="E476" s="220" t="s">
        <v>32</v>
      </c>
      <c r="F476" s="221" t="s">
        <v>793</v>
      </c>
      <c r="G476" s="219"/>
      <c r="H476" s="222">
        <v>16.375</v>
      </c>
      <c r="I476" s="223"/>
      <c r="J476" s="219"/>
      <c r="K476" s="219"/>
      <c r="L476" s="224"/>
      <c r="M476" s="225"/>
      <c r="N476" s="226"/>
      <c r="O476" s="226"/>
      <c r="P476" s="226"/>
      <c r="Q476" s="226"/>
      <c r="R476" s="226"/>
      <c r="S476" s="226"/>
      <c r="T476" s="227"/>
      <c r="AT476" s="228" t="s">
        <v>320</v>
      </c>
      <c r="AU476" s="228" t="s">
        <v>88</v>
      </c>
      <c r="AV476" s="14" t="s">
        <v>88</v>
      </c>
      <c r="AW476" s="14" t="s">
        <v>39</v>
      </c>
      <c r="AX476" s="14" t="s">
        <v>78</v>
      </c>
      <c r="AY476" s="228" t="s">
        <v>151</v>
      </c>
    </row>
    <row r="477" spans="1:65" s="13" customFormat="1" ht="11.25">
      <c r="B477" s="208"/>
      <c r="C477" s="209"/>
      <c r="D477" s="201" t="s">
        <v>320</v>
      </c>
      <c r="E477" s="210" t="s">
        <v>32</v>
      </c>
      <c r="F477" s="211" t="s">
        <v>783</v>
      </c>
      <c r="G477" s="209"/>
      <c r="H477" s="210" t="s">
        <v>32</v>
      </c>
      <c r="I477" s="212"/>
      <c r="J477" s="209"/>
      <c r="K477" s="209"/>
      <c r="L477" s="213"/>
      <c r="M477" s="214"/>
      <c r="N477" s="215"/>
      <c r="O477" s="215"/>
      <c r="P477" s="215"/>
      <c r="Q477" s="215"/>
      <c r="R477" s="215"/>
      <c r="S477" s="215"/>
      <c r="T477" s="216"/>
      <c r="AT477" s="217" t="s">
        <v>320</v>
      </c>
      <c r="AU477" s="217" t="s">
        <v>88</v>
      </c>
      <c r="AV477" s="13" t="s">
        <v>86</v>
      </c>
      <c r="AW477" s="13" t="s">
        <v>39</v>
      </c>
      <c r="AX477" s="13" t="s">
        <v>78</v>
      </c>
      <c r="AY477" s="217" t="s">
        <v>151</v>
      </c>
    </row>
    <row r="478" spans="1:65" s="14" customFormat="1" ht="11.25">
      <c r="B478" s="218"/>
      <c r="C478" s="219"/>
      <c r="D478" s="201" t="s">
        <v>320</v>
      </c>
      <c r="E478" s="220" t="s">
        <v>32</v>
      </c>
      <c r="F478" s="221" t="s">
        <v>794</v>
      </c>
      <c r="G478" s="219"/>
      <c r="H478" s="222">
        <v>28.718</v>
      </c>
      <c r="I478" s="223"/>
      <c r="J478" s="219"/>
      <c r="K478" s="219"/>
      <c r="L478" s="224"/>
      <c r="M478" s="225"/>
      <c r="N478" s="226"/>
      <c r="O478" s="226"/>
      <c r="P478" s="226"/>
      <c r="Q478" s="226"/>
      <c r="R478" s="226"/>
      <c r="S478" s="226"/>
      <c r="T478" s="227"/>
      <c r="AT478" s="228" t="s">
        <v>320</v>
      </c>
      <c r="AU478" s="228" t="s">
        <v>88</v>
      </c>
      <c r="AV478" s="14" t="s">
        <v>88</v>
      </c>
      <c r="AW478" s="14" t="s">
        <v>39</v>
      </c>
      <c r="AX478" s="14" t="s">
        <v>78</v>
      </c>
      <c r="AY478" s="228" t="s">
        <v>151</v>
      </c>
    </row>
    <row r="479" spans="1:65" s="15" customFormat="1" ht="11.25">
      <c r="B479" s="229"/>
      <c r="C479" s="230"/>
      <c r="D479" s="201" t="s">
        <v>320</v>
      </c>
      <c r="E479" s="231" t="s">
        <v>32</v>
      </c>
      <c r="F479" s="232" t="s">
        <v>323</v>
      </c>
      <c r="G479" s="230"/>
      <c r="H479" s="233">
        <v>66.655000000000001</v>
      </c>
      <c r="I479" s="234"/>
      <c r="J479" s="230"/>
      <c r="K479" s="230"/>
      <c r="L479" s="235"/>
      <c r="M479" s="236"/>
      <c r="N479" s="237"/>
      <c r="O479" s="237"/>
      <c r="P479" s="237"/>
      <c r="Q479" s="237"/>
      <c r="R479" s="237"/>
      <c r="S479" s="237"/>
      <c r="T479" s="238"/>
      <c r="AT479" s="239" t="s">
        <v>320</v>
      </c>
      <c r="AU479" s="239" t="s">
        <v>88</v>
      </c>
      <c r="AV479" s="15" t="s">
        <v>159</v>
      </c>
      <c r="AW479" s="15" t="s">
        <v>39</v>
      </c>
      <c r="AX479" s="15" t="s">
        <v>86</v>
      </c>
      <c r="AY479" s="239" t="s">
        <v>151</v>
      </c>
    </row>
    <row r="480" spans="1:65" s="2" customFormat="1" ht="16.5" customHeight="1">
      <c r="A480" s="39"/>
      <c r="B480" s="40"/>
      <c r="C480" s="183" t="s">
        <v>795</v>
      </c>
      <c r="D480" s="183" t="s">
        <v>154</v>
      </c>
      <c r="E480" s="184" t="s">
        <v>796</v>
      </c>
      <c r="F480" s="185" t="s">
        <v>797</v>
      </c>
      <c r="G480" s="186" t="s">
        <v>209</v>
      </c>
      <c r="H480" s="187">
        <v>66.655000000000001</v>
      </c>
      <c r="I480" s="188"/>
      <c r="J480" s="189">
        <f>ROUND(I480*H480,2)</f>
        <v>0</v>
      </c>
      <c r="K480" s="185" t="s">
        <v>158</v>
      </c>
      <c r="L480" s="44"/>
      <c r="M480" s="190" t="s">
        <v>32</v>
      </c>
      <c r="N480" s="191" t="s">
        <v>49</v>
      </c>
      <c r="O480" s="69"/>
      <c r="P480" s="192">
        <f>O480*H480</f>
        <v>0</v>
      </c>
      <c r="Q480" s="192">
        <v>0</v>
      </c>
      <c r="R480" s="192">
        <f>Q480*H480</f>
        <v>0</v>
      </c>
      <c r="S480" s="192">
        <v>0</v>
      </c>
      <c r="T480" s="193">
        <f>S480*H480</f>
        <v>0</v>
      </c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R480" s="194" t="s">
        <v>159</v>
      </c>
      <c r="AT480" s="194" t="s">
        <v>154</v>
      </c>
      <c r="AU480" s="194" t="s">
        <v>88</v>
      </c>
      <c r="AY480" s="21" t="s">
        <v>151</v>
      </c>
      <c r="BE480" s="195">
        <f>IF(N480="základní",J480,0)</f>
        <v>0</v>
      </c>
      <c r="BF480" s="195">
        <f>IF(N480="snížená",J480,0)</f>
        <v>0</v>
      </c>
      <c r="BG480" s="195">
        <f>IF(N480="zákl. přenesená",J480,0)</f>
        <v>0</v>
      </c>
      <c r="BH480" s="195">
        <f>IF(N480="sníž. přenesená",J480,0)</f>
        <v>0</v>
      </c>
      <c r="BI480" s="195">
        <f>IF(N480="nulová",J480,0)</f>
        <v>0</v>
      </c>
      <c r="BJ480" s="21" t="s">
        <v>86</v>
      </c>
      <c r="BK480" s="195">
        <f>ROUND(I480*H480,2)</f>
        <v>0</v>
      </c>
      <c r="BL480" s="21" t="s">
        <v>159</v>
      </c>
      <c r="BM480" s="194" t="s">
        <v>798</v>
      </c>
    </row>
    <row r="481" spans="1:65" s="2" customFormat="1" ht="11.25">
      <c r="A481" s="39"/>
      <c r="B481" s="40"/>
      <c r="C481" s="41"/>
      <c r="D481" s="196" t="s">
        <v>161</v>
      </c>
      <c r="E481" s="41"/>
      <c r="F481" s="197" t="s">
        <v>799</v>
      </c>
      <c r="G481" s="41"/>
      <c r="H481" s="41"/>
      <c r="I481" s="198"/>
      <c r="J481" s="41"/>
      <c r="K481" s="41"/>
      <c r="L481" s="44"/>
      <c r="M481" s="199"/>
      <c r="N481" s="200"/>
      <c r="O481" s="69"/>
      <c r="P481" s="69"/>
      <c r="Q481" s="69"/>
      <c r="R481" s="69"/>
      <c r="S481" s="69"/>
      <c r="T481" s="70"/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T481" s="21" t="s">
        <v>161</v>
      </c>
      <c r="AU481" s="21" t="s">
        <v>88</v>
      </c>
    </row>
    <row r="482" spans="1:65" s="2" customFormat="1" ht="33" customHeight="1">
      <c r="A482" s="39"/>
      <c r="B482" s="40"/>
      <c r="C482" s="183" t="s">
        <v>800</v>
      </c>
      <c r="D482" s="183" t="s">
        <v>154</v>
      </c>
      <c r="E482" s="184" t="s">
        <v>801</v>
      </c>
      <c r="F482" s="185" t="s">
        <v>802</v>
      </c>
      <c r="G482" s="186" t="s">
        <v>209</v>
      </c>
      <c r="H482" s="187">
        <v>2.4129999999999998</v>
      </c>
      <c r="I482" s="188"/>
      <c r="J482" s="189">
        <f>ROUND(I482*H482,2)</f>
        <v>0</v>
      </c>
      <c r="K482" s="185" t="s">
        <v>158</v>
      </c>
      <c r="L482" s="44"/>
      <c r="M482" s="190" t="s">
        <v>32</v>
      </c>
      <c r="N482" s="191" t="s">
        <v>49</v>
      </c>
      <c r="O482" s="69"/>
      <c r="P482" s="192">
        <f>O482*H482</f>
        <v>0</v>
      </c>
      <c r="Q482" s="192">
        <v>1.409E-2</v>
      </c>
      <c r="R482" s="192">
        <f>Q482*H482</f>
        <v>3.3999169999999995E-2</v>
      </c>
      <c r="S482" s="192">
        <v>0</v>
      </c>
      <c r="T482" s="193">
        <f>S482*H482</f>
        <v>0</v>
      </c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R482" s="194" t="s">
        <v>159</v>
      </c>
      <c r="AT482" s="194" t="s">
        <v>154</v>
      </c>
      <c r="AU482" s="194" t="s">
        <v>88</v>
      </c>
      <c r="AY482" s="21" t="s">
        <v>151</v>
      </c>
      <c r="BE482" s="195">
        <f>IF(N482="základní",J482,0)</f>
        <v>0</v>
      </c>
      <c r="BF482" s="195">
        <f>IF(N482="snížená",J482,0)</f>
        <v>0</v>
      </c>
      <c r="BG482" s="195">
        <f>IF(N482="zákl. přenesená",J482,0)</f>
        <v>0</v>
      </c>
      <c r="BH482" s="195">
        <f>IF(N482="sníž. přenesená",J482,0)</f>
        <v>0</v>
      </c>
      <c r="BI482" s="195">
        <f>IF(N482="nulová",J482,0)</f>
        <v>0</v>
      </c>
      <c r="BJ482" s="21" t="s">
        <v>86</v>
      </c>
      <c r="BK482" s="195">
        <f>ROUND(I482*H482,2)</f>
        <v>0</v>
      </c>
      <c r="BL482" s="21" t="s">
        <v>159</v>
      </c>
      <c r="BM482" s="194" t="s">
        <v>803</v>
      </c>
    </row>
    <row r="483" spans="1:65" s="2" customFormat="1" ht="11.25">
      <c r="A483" s="39"/>
      <c r="B483" s="40"/>
      <c r="C483" s="41"/>
      <c r="D483" s="196" t="s">
        <v>161</v>
      </c>
      <c r="E483" s="41"/>
      <c r="F483" s="197" t="s">
        <v>804</v>
      </c>
      <c r="G483" s="41"/>
      <c r="H483" s="41"/>
      <c r="I483" s="198"/>
      <c r="J483" s="41"/>
      <c r="K483" s="41"/>
      <c r="L483" s="44"/>
      <c r="M483" s="199"/>
      <c r="N483" s="200"/>
      <c r="O483" s="69"/>
      <c r="P483" s="69"/>
      <c r="Q483" s="69"/>
      <c r="R483" s="69"/>
      <c r="S483" s="69"/>
      <c r="T483" s="70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T483" s="21" t="s">
        <v>161</v>
      </c>
      <c r="AU483" s="21" t="s">
        <v>88</v>
      </c>
    </row>
    <row r="484" spans="1:65" s="13" customFormat="1" ht="11.25">
      <c r="B484" s="208"/>
      <c r="C484" s="209"/>
      <c r="D484" s="201" t="s">
        <v>320</v>
      </c>
      <c r="E484" s="210" t="s">
        <v>32</v>
      </c>
      <c r="F484" s="211" t="s">
        <v>805</v>
      </c>
      <c r="G484" s="209"/>
      <c r="H484" s="210" t="s">
        <v>32</v>
      </c>
      <c r="I484" s="212"/>
      <c r="J484" s="209"/>
      <c r="K484" s="209"/>
      <c r="L484" s="213"/>
      <c r="M484" s="214"/>
      <c r="N484" s="215"/>
      <c r="O484" s="215"/>
      <c r="P484" s="215"/>
      <c r="Q484" s="215"/>
      <c r="R484" s="215"/>
      <c r="S484" s="215"/>
      <c r="T484" s="216"/>
      <c r="AT484" s="217" t="s">
        <v>320</v>
      </c>
      <c r="AU484" s="217" t="s">
        <v>88</v>
      </c>
      <c r="AV484" s="13" t="s">
        <v>86</v>
      </c>
      <c r="AW484" s="13" t="s">
        <v>39</v>
      </c>
      <c r="AX484" s="13" t="s">
        <v>78</v>
      </c>
      <c r="AY484" s="217" t="s">
        <v>151</v>
      </c>
    </row>
    <row r="485" spans="1:65" s="14" customFormat="1" ht="11.25">
      <c r="B485" s="218"/>
      <c r="C485" s="219"/>
      <c r="D485" s="201" t="s">
        <v>320</v>
      </c>
      <c r="E485" s="220" t="s">
        <v>32</v>
      </c>
      <c r="F485" s="221" t="s">
        <v>806</v>
      </c>
      <c r="G485" s="219"/>
      <c r="H485" s="222">
        <v>2.4129999999999998</v>
      </c>
      <c r="I485" s="223"/>
      <c r="J485" s="219"/>
      <c r="K485" s="219"/>
      <c r="L485" s="224"/>
      <c r="M485" s="225"/>
      <c r="N485" s="226"/>
      <c r="O485" s="226"/>
      <c r="P485" s="226"/>
      <c r="Q485" s="226"/>
      <c r="R485" s="226"/>
      <c r="S485" s="226"/>
      <c r="T485" s="227"/>
      <c r="AT485" s="228" t="s">
        <v>320</v>
      </c>
      <c r="AU485" s="228" t="s">
        <v>88</v>
      </c>
      <c r="AV485" s="14" t="s">
        <v>88</v>
      </c>
      <c r="AW485" s="14" t="s">
        <v>39</v>
      </c>
      <c r="AX485" s="14" t="s">
        <v>78</v>
      </c>
      <c r="AY485" s="228" t="s">
        <v>151</v>
      </c>
    </row>
    <row r="486" spans="1:65" s="15" customFormat="1" ht="11.25">
      <c r="B486" s="229"/>
      <c r="C486" s="230"/>
      <c r="D486" s="201" t="s">
        <v>320</v>
      </c>
      <c r="E486" s="231" t="s">
        <v>32</v>
      </c>
      <c r="F486" s="232" t="s">
        <v>323</v>
      </c>
      <c r="G486" s="230"/>
      <c r="H486" s="233">
        <v>2.4129999999999998</v>
      </c>
      <c r="I486" s="234"/>
      <c r="J486" s="230"/>
      <c r="K486" s="230"/>
      <c r="L486" s="235"/>
      <c r="M486" s="236"/>
      <c r="N486" s="237"/>
      <c r="O486" s="237"/>
      <c r="P486" s="237"/>
      <c r="Q486" s="237"/>
      <c r="R486" s="237"/>
      <c r="S486" s="237"/>
      <c r="T486" s="238"/>
      <c r="AT486" s="239" t="s">
        <v>320</v>
      </c>
      <c r="AU486" s="239" t="s">
        <v>88</v>
      </c>
      <c r="AV486" s="15" t="s">
        <v>159</v>
      </c>
      <c r="AW486" s="15" t="s">
        <v>39</v>
      </c>
      <c r="AX486" s="15" t="s">
        <v>86</v>
      </c>
      <c r="AY486" s="239" t="s">
        <v>151</v>
      </c>
    </row>
    <row r="487" spans="1:65" s="2" customFormat="1" ht="33" customHeight="1">
      <c r="A487" s="39"/>
      <c r="B487" s="40"/>
      <c r="C487" s="183" t="s">
        <v>807</v>
      </c>
      <c r="D487" s="183" t="s">
        <v>154</v>
      </c>
      <c r="E487" s="184" t="s">
        <v>808</v>
      </c>
      <c r="F487" s="185" t="s">
        <v>809</v>
      </c>
      <c r="G487" s="186" t="s">
        <v>209</v>
      </c>
      <c r="H487" s="187">
        <v>2.4129999999999998</v>
      </c>
      <c r="I487" s="188"/>
      <c r="J487" s="189">
        <f>ROUND(I487*H487,2)</f>
        <v>0</v>
      </c>
      <c r="K487" s="185" t="s">
        <v>158</v>
      </c>
      <c r="L487" s="44"/>
      <c r="M487" s="190" t="s">
        <v>32</v>
      </c>
      <c r="N487" s="191" t="s">
        <v>49</v>
      </c>
      <c r="O487" s="69"/>
      <c r="P487" s="192">
        <f>O487*H487</f>
        <v>0</v>
      </c>
      <c r="Q487" s="192">
        <v>0</v>
      </c>
      <c r="R487" s="192">
        <f>Q487*H487</f>
        <v>0</v>
      </c>
      <c r="S487" s="192">
        <v>0</v>
      </c>
      <c r="T487" s="193">
        <f>S487*H487</f>
        <v>0</v>
      </c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R487" s="194" t="s">
        <v>159</v>
      </c>
      <c r="AT487" s="194" t="s">
        <v>154</v>
      </c>
      <c r="AU487" s="194" t="s">
        <v>88</v>
      </c>
      <c r="AY487" s="21" t="s">
        <v>151</v>
      </c>
      <c r="BE487" s="195">
        <f>IF(N487="základní",J487,0)</f>
        <v>0</v>
      </c>
      <c r="BF487" s="195">
        <f>IF(N487="snížená",J487,0)</f>
        <v>0</v>
      </c>
      <c r="BG487" s="195">
        <f>IF(N487="zákl. přenesená",J487,0)</f>
        <v>0</v>
      </c>
      <c r="BH487" s="195">
        <f>IF(N487="sníž. přenesená",J487,0)</f>
        <v>0</v>
      </c>
      <c r="BI487" s="195">
        <f>IF(N487="nulová",J487,0)</f>
        <v>0</v>
      </c>
      <c r="BJ487" s="21" t="s">
        <v>86</v>
      </c>
      <c r="BK487" s="195">
        <f>ROUND(I487*H487,2)</f>
        <v>0</v>
      </c>
      <c r="BL487" s="21" t="s">
        <v>159</v>
      </c>
      <c r="BM487" s="194" t="s">
        <v>810</v>
      </c>
    </row>
    <row r="488" spans="1:65" s="2" customFormat="1" ht="11.25">
      <c r="A488" s="39"/>
      <c r="B488" s="40"/>
      <c r="C488" s="41"/>
      <c r="D488" s="196" t="s">
        <v>161</v>
      </c>
      <c r="E488" s="41"/>
      <c r="F488" s="197" t="s">
        <v>811</v>
      </c>
      <c r="G488" s="41"/>
      <c r="H488" s="41"/>
      <c r="I488" s="198"/>
      <c r="J488" s="41"/>
      <c r="K488" s="41"/>
      <c r="L488" s="44"/>
      <c r="M488" s="199"/>
      <c r="N488" s="200"/>
      <c r="O488" s="69"/>
      <c r="P488" s="69"/>
      <c r="Q488" s="69"/>
      <c r="R488" s="69"/>
      <c r="S488" s="69"/>
      <c r="T488" s="70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T488" s="21" t="s">
        <v>161</v>
      </c>
      <c r="AU488" s="21" t="s">
        <v>88</v>
      </c>
    </row>
    <row r="489" spans="1:65" s="2" customFormat="1" ht="16.5" customHeight="1">
      <c r="A489" s="39"/>
      <c r="B489" s="40"/>
      <c r="C489" s="183" t="s">
        <v>812</v>
      </c>
      <c r="D489" s="183" t="s">
        <v>154</v>
      </c>
      <c r="E489" s="184" t="s">
        <v>813</v>
      </c>
      <c r="F489" s="185" t="s">
        <v>814</v>
      </c>
      <c r="G489" s="186" t="s">
        <v>428</v>
      </c>
      <c r="H489" s="187">
        <v>0.56699999999999995</v>
      </c>
      <c r="I489" s="188"/>
      <c r="J489" s="189">
        <f>ROUND(I489*H489,2)</f>
        <v>0</v>
      </c>
      <c r="K489" s="185" t="s">
        <v>158</v>
      </c>
      <c r="L489" s="44"/>
      <c r="M489" s="190" t="s">
        <v>32</v>
      </c>
      <c r="N489" s="191" t="s">
        <v>49</v>
      </c>
      <c r="O489" s="69"/>
      <c r="P489" s="192">
        <f>O489*H489</f>
        <v>0</v>
      </c>
      <c r="Q489" s="192">
        <v>1.05291</v>
      </c>
      <c r="R489" s="192">
        <f>Q489*H489</f>
        <v>0.59699996999999994</v>
      </c>
      <c r="S489" s="192">
        <v>0</v>
      </c>
      <c r="T489" s="193">
        <f>S489*H489</f>
        <v>0</v>
      </c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R489" s="194" t="s">
        <v>159</v>
      </c>
      <c r="AT489" s="194" t="s">
        <v>154</v>
      </c>
      <c r="AU489" s="194" t="s">
        <v>88</v>
      </c>
      <c r="AY489" s="21" t="s">
        <v>151</v>
      </c>
      <c r="BE489" s="195">
        <f>IF(N489="základní",J489,0)</f>
        <v>0</v>
      </c>
      <c r="BF489" s="195">
        <f>IF(N489="snížená",J489,0)</f>
        <v>0</v>
      </c>
      <c r="BG489" s="195">
        <f>IF(N489="zákl. přenesená",J489,0)</f>
        <v>0</v>
      </c>
      <c r="BH489" s="195">
        <f>IF(N489="sníž. přenesená",J489,0)</f>
        <v>0</v>
      </c>
      <c r="BI489" s="195">
        <f>IF(N489="nulová",J489,0)</f>
        <v>0</v>
      </c>
      <c r="BJ489" s="21" t="s">
        <v>86</v>
      </c>
      <c r="BK489" s="195">
        <f>ROUND(I489*H489,2)</f>
        <v>0</v>
      </c>
      <c r="BL489" s="21" t="s">
        <v>159</v>
      </c>
      <c r="BM489" s="194" t="s">
        <v>815</v>
      </c>
    </row>
    <row r="490" spans="1:65" s="2" customFormat="1" ht="11.25">
      <c r="A490" s="39"/>
      <c r="B490" s="40"/>
      <c r="C490" s="41"/>
      <c r="D490" s="196" t="s">
        <v>161</v>
      </c>
      <c r="E490" s="41"/>
      <c r="F490" s="197" t="s">
        <v>816</v>
      </c>
      <c r="G490" s="41"/>
      <c r="H490" s="41"/>
      <c r="I490" s="198"/>
      <c r="J490" s="41"/>
      <c r="K490" s="41"/>
      <c r="L490" s="44"/>
      <c r="M490" s="199"/>
      <c r="N490" s="200"/>
      <c r="O490" s="69"/>
      <c r="P490" s="69"/>
      <c r="Q490" s="69"/>
      <c r="R490" s="69"/>
      <c r="S490" s="69"/>
      <c r="T490" s="70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T490" s="21" t="s">
        <v>161</v>
      </c>
      <c r="AU490" s="21" t="s">
        <v>88</v>
      </c>
    </row>
    <row r="491" spans="1:65" s="13" customFormat="1" ht="11.25">
      <c r="B491" s="208"/>
      <c r="C491" s="209"/>
      <c r="D491" s="201" t="s">
        <v>320</v>
      </c>
      <c r="E491" s="210" t="s">
        <v>32</v>
      </c>
      <c r="F491" s="211" t="s">
        <v>817</v>
      </c>
      <c r="G491" s="209"/>
      <c r="H491" s="210" t="s">
        <v>32</v>
      </c>
      <c r="I491" s="212"/>
      <c r="J491" s="209"/>
      <c r="K491" s="209"/>
      <c r="L491" s="213"/>
      <c r="M491" s="214"/>
      <c r="N491" s="215"/>
      <c r="O491" s="215"/>
      <c r="P491" s="215"/>
      <c r="Q491" s="215"/>
      <c r="R491" s="215"/>
      <c r="S491" s="215"/>
      <c r="T491" s="216"/>
      <c r="AT491" s="217" t="s">
        <v>320</v>
      </c>
      <c r="AU491" s="217" t="s">
        <v>88</v>
      </c>
      <c r="AV491" s="13" t="s">
        <v>86</v>
      </c>
      <c r="AW491" s="13" t="s">
        <v>39</v>
      </c>
      <c r="AX491" s="13" t="s">
        <v>78</v>
      </c>
      <c r="AY491" s="217" t="s">
        <v>151</v>
      </c>
    </row>
    <row r="492" spans="1:65" s="14" customFormat="1" ht="11.25">
      <c r="B492" s="218"/>
      <c r="C492" s="219"/>
      <c r="D492" s="201" t="s">
        <v>320</v>
      </c>
      <c r="E492" s="220" t="s">
        <v>32</v>
      </c>
      <c r="F492" s="221" t="s">
        <v>818</v>
      </c>
      <c r="G492" s="219"/>
      <c r="H492" s="222">
        <v>0.56699999999999995</v>
      </c>
      <c r="I492" s="223"/>
      <c r="J492" s="219"/>
      <c r="K492" s="219"/>
      <c r="L492" s="224"/>
      <c r="M492" s="225"/>
      <c r="N492" s="226"/>
      <c r="O492" s="226"/>
      <c r="P492" s="226"/>
      <c r="Q492" s="226"/>
      <c r="R492" s="226"/>
      <c r="S492" s="226"/>
      <c r="T492" s="227"/>
      <c r="AT492" s="228" t="s">
        <v>320</v>
      </c>
      <c r="AU492" s="228" t="s">
        <v>88</v>
      </c>
      <c r="AV492" s="14" t="s">
        <v>88</v>
      </c>
      <c r="AW492" s="14" t="s">
        <v>39</v>
      </c>
      <c r="AX492" s="14" t="s">
        <v>78</v>
      </c>
      <c r="AY492" s="228" t="s">
        <v>151</v>
      </c>
    </row>
    <row r="493" spans="1:65" s="15" customFormat="1" ht="11.25">
      <c r="B493" s="229"/>
      <c r="C493" s="230"/>
      <c r="D493" s="201" t="s">
        <v>320</v>
      </c>
      <c r="E493" s="231" t="s">
        <v>32</v>
      </c>
      <c r="F493" s="232" t="s">
        <v>323</v>
      </c>
      <c r="G493" s="230"/>
      <c r="H493" s="233">
        <v>0.56699999999999995</v>
      </c>
      <c r="I493" s="234"/>
      <c r="J493" s="230"/>
      <c r="K493" s="230"/>
      <c r="L493" s="235"/>
      <c r="M493" s="236"/>
      <c r="N493" s="237"/>
      <c r="O493" s="237"/>
      <c r="P493" s="237"/>
      <c r="Q493" s="237"/>
      <c r="R493" s="237"/>
      <c r="S493" s="237"/>
      <c r="T493" s="238"/>
      <c r="AT493" s="239" t="s">
        <v>320</v>
      </c>
      <c r="AU493" s="239" t="s">
        <v>88</v>
      </c>
      <c r="AV493" s="15" t="s">
        <v>159</v>
      </c>
      <c r="AW493" s="15" t="s">
        <v>39</v>
      </c>
      <c r="AX493" s="15" t="s">
        <v>86</v>
      </c>
      <c r="AY493" s="239" t="s">
        <v>151</v>
      </c>
    </row>
    <row r="494" spans="1:65" s="2" customFormat="1" ht="21.75" customHeight="1">
      <c r="A494" s="39"/>
      <c r="B494" s="40"/>
      <c r="C494" s="183" t="s">
        <v>819</v>
      </c>
      <c r="D494" s="183" t="s">
        <v>154</v>
      </c>
      <c r="E494" s="184" t="s">
        <v>820</v>
      </c>
      <c r="F494" s="185" t="s">
        <v>821</v>
      </c>
      <c r="G494" s="186" t="s">
        <v>253</v>
      </c>
      <c r="H494" s="187">
        <v>0.28000000000000003</v>
      </c>
      <c r="I494" s="188"/>
      <c r="J494" s="189">
        <f>ROUND(I494*H494,2)</f>
        <v>0</v>
      </c>
      <c r="K494" s="185" t="s">
        <v>158</v>
      </c>
      <c r="L494" s="44"/>
      <c r="M494" s="190" t="s">
        <v>32</v>
      </c>
      <c r="N494" s="191" t="s">
        <v>49</v>
      </c>
      <c r="O494" s="69"/>
      <c r="P494" s="192">
        <f>O494*H494</f>
        <v>0</v>
      </c>
      <c r="Q494" s="192">
        <v>0</v>
      </c>
      <c r="R494" s="192">
        <f>Q494*H494</f>
        <v>0</v>
      </c>
      <c r="S494" s="192">
        <v>0</v>
      </c>
      <c r="T494" s="193">
        <f>S494*H494</f>
        <v>0</v>
      </c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R494" s="194" t="s">
        <v>159</v>
      </c>
      <c r="AT494" s="194" t="s">
        <v>154</v>
      </c>
      <c r="AU494" s="194" t="s">
        <v>88</v>
      </c>
      <c r="AY494" s="21" t="s">
        <v>151</v>
      </c>
      <c r="BE494" s="195">
        <f>IF(N494="základní",J494,0)</f>
        <v>0</v>
      </c>
      <c r="BF494" s="195">
        <f>IF(N494="snížená",J494,0)</f>
        <v>0</v>
      </c>
      <c r="BG494" s="195">
        <f>IF(N494="zákl. přenesená",J494,0)</f>
        <v>0</v>
      </c>
      <c r="BH494" s="195">
        <f>IF(N494="sníž. přenesená",J494,0)</f>
        <v>0</v>
      </c>
      <c r="BI494" s="195">
        <f>IF(N494="nulová",J494,0)</f>
        <v>0</v>
      </c>
      <c r="BJ494" s="21" t="s">
        <v>86</v>
      </c>
      <c r="BK494" s="195">
        <f>ROUND(I494*H494,2)</f>
        <v>0</v>
      </c>
      <c r="BL494" s="21" t="s">
        <v>159</v>
      </c>
      <c r="BM494" s="194" t="s">
        <v>822</v>
      </c>
    </row>
    <row r="495" spans="1:65" s="2" customFormat="1" ht="11.25">
      <c r="A495" s="39"/>
      <c r="B495" s="40"/>
      <c r="C495" s="41"/>
      <c r="D495" s="196" t="s">
        <v>161</v>
      </c>
      <c r="E495" s="41"/>
      <c r="F495" s="197" t="s">
        <v>823</v>
      </c>
      <c r="G495" s="41"/>
      <c r="H495" s="41"/>
      <c r="I495" s="198"/>
      <c r="J495" s="41"/>
      <c r="K495" s="41"/>
      <c r="L495" s="44"/>
      <c r="M495" s="199"/>
      <c r="N495" s="200"/>
      <c r="O495" s="69"/>
      <c r="P495" s="69"/>
      <c r="Q495" s="69"/>
      <c r="R495" s="69"/>
      <c r="S495" s="69"/>
      <c r="T495" s="70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T495" s="21" t="s">
        <v>161</v>
      </c>
      <c r="AU495" s="21" t="s">
        <v>88</v>
      </c>
    </row>
    <row r="496" spans="1:65" s="13" customFormat="1" ht="11.25">
      <c r="B496" s="208"/>
      <c r="C496" s="209"/>
      <c r="D496" s="201" t="s">
        <v>320</v>
      </c>
      <c r="E496" s="210" t="s">
        <v>32</v>
      </c>
      <c r="F496" s="211" t="s">
        <v>824</v>
      </c>
      <c r="G496" s="209"/>
      <c r="H496" s="210" t="s">
        <v>32</v>
      </c>
      <c r="I496" s="212"/>
      <c r="J496" s="209"/>
      <c r="K496" s="209"/>
      <c r="L496" s="213"/>
      <c r="M496" s="214"/>
      <c r="N496" s="215"/>
      <c r="O496" s="215"/>
      <c r="P496" s="215"/>
      <c r="Q496" s="215"/>
      <c r="R496" s="215"/>
      <c r="S496" s="215"/>
      <c r="T496" s="216"/>
      <c r="AT496" s="217" t="s">
        <v>320</v>
      </c>
      <c r="AU496" s="217" t="s">
        <v>88</v>
      </c>
      <c r="AV496" s="13" t="s">
        <v>86</v>
      </c>
      <c r="AW496" s="13" t="s">
        <v>39</v>
      </c>
      <c r="AX496" s="13" t="s">
        <v>78</v>
      </c>
      <c r="AY496" s="217" t="s">
        <v>151</v>
      </c>
    </row>
    <row r="497" spans="1:65" s="14" customFormat="1" ht="11.25">
      <c r="B497" s="218"/>
      <c r="C497" s="219"/>
      <c r="D497" s="201" t="s">
        <v>320</v>
      </c>
      <c r="E497" s="220" t="s">
        <v>32</v>
      </c>
      <c r="F497" s="221" t="s">
        <v>825</v>
      </c>
      <c r="G497" s="219"/>
      <c r="H497" s="222">
        <v>0.28000000000000003</v>
      </c>
      <c r="I497" s="223"/>
      <c r="J497" s="219"/>
      <c r="K497" s="219"/>
      <c r="L497" s="224"/>
      <c r="M497" s="225"/>
      <c r="N497" s="226"/>
      <c r="O497" s="226"/>
      <c r="P497" s="226"/>
      <c r="Q497" s="226"/>
      <c r="R497" s="226"/>
      <c r="S497" s="226"/>
      <c r="T497" s="227"/>
      <c r="AT497" s="228" t="s">
        <v>320</v>
      </c>
      <c r="AU497" s="228" t="s">
        <v>88</v>
      </c>
      <c r="AV497" s="14" t="s">
        <v>88</v>
      </c>
      <c r="AW497" s="14" t="s">
        <v>39</v>
      </c>
      <c r="AX497" s="14" t="s">
        <v>78</v>
      </c>
      <c r="AY497" s="228" t="s">
        <v>151</v>
      </c>
    </row>
    <row r="498" spans="1:65" s="15" customFormat="1" ht="11.25">
      <c r="B498" s="229"/>
      <c r="C498" s="230"/>
      <c r="D498" s="201" t="s">
        <v>320</v>
      </c>
      <c r="E498" s="231" t="s">
        <v>32</v>
      </c>
      <c r="F498" s="232" t="s">
        <v>323</v>
      </c>
      <c r="G498" s="230"/>
      <c r="H498" s="233">
        <v>0.28000000000000003</v>
      </c>
      <c r="I498" s="234"/>
      <c r="J498" s="230"/>
      <c r="K498" s="230"/>
      <c r="L498" s="235"/>
      <c r="M498" s="236"/>
      <c r="N498" s="237"/>
      <c r="O498" s="237"/>
      <c r="P498" s="237"/>
      <c r="Q498" s="237"/>
      <c r="R498" s="237"/>
      <c r="S498" s="237"/>
      <c r="T498" s="238"/>
      <c r="AT498" s="239" t="s">
        <v>320</v>
      </c>
      <c r="AU498" s="239" t="s">
        <v>88</v>
      </c>
      <c r="AV498" s="15" t="s">
        <v>159</v>
      </c>
      <c r="AW498" s="15" t="s">
        <v>39</v>
      </c>
      <c r="AX498" s="15" t="s">
        <v>86</v>
      </c>
      <c r="AY498" s="239" t="s">
        <v>151</v>
      </c>
    </row>
    <row r="499" spans="1:65" s="2" customFormat="1" ht="24.2" customHeight="1">
      <c r="A499" s="39"/>
      <c r="B499" s="40"/>
      <c r="C499" s="183" t="s">
        <v>826</v>
      </c>
      <c r="D499" s="183" t="s">
        <v>154</v>
      </c>
      <c r="E499" s="184" t="s">
        <v>827</v>
      </c>
      <c r="F499" s="185" t="s">
        <v>828</v>
      </c>
      <c r="G499" s="186" t="s">
        <v>253</v>
      </c>
      <c r="H499" s="187">
        <v>0.5</v>
      </c>
      <c r="I499" s="188"/>
      <c r="J499" s="189">
        <f>ROUND(I499*H499,2)</f>
        <v>0</v>
      </c>
      <c r="K499" s="185" t="s">
        <v>158</v>
      </c>
      <c r="L499" s="44"/>
      <c r="M499" s="190" t="s">
        <v>32</v>
      </c>
      <c r="N499" s="191" t="s">
        <v>49</v>
      </c>
      <c r="O499" s="69"/>
      <c r="P499" s="192">
        <f>O499*H499</f>
        <v>0</v>
      </c>
      <c r="Q499" s="192">
        <v>0</v>
      </c>
      <c r="R499" s="192">
        <f>Q499*H499</f>
        <v>0</v>
      </c>
      <c r="S499" s="192">
        <v>0</v>
      </c>
      <c r="T499" s="193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194" t="s">
        <v>159</v>
      </c>
      <c r="AT499" s="194" t="s">
        <v>154</v>
      </c>
      <c r="AU499" s="194" t="s">
        <v>88</v>
      </c>
      <c r="AY499" s="21" t="s">
        <v>151</v>
      </c>
      <c r="BE499" s="195">
        <f>IF(N499="základní",J499,0)</f>
        <v>0</v>
      </c>
      <c r="BF499" s="195">
        <f>IF(N499="snížená",J499,0)</f>
        <v>0</v>
      </c>
      <c r="BG499" s="195">
        <f>IF(N499="zákl. přenesená",J499,0)</f>
        <v>0</v>
      </c>
      <c r="BH499" s="195">
        <f>IF(N499="sníž. přenesená",J499,0)</f>
        <v>0</v>
      </c>
      <c r="BI499" s="195">
        <f>IF(N499="nulová",J499,0)</f>
        <v>0</v>
      </c>
      <c r="BJ499" s="21" t="s">
        <v>86</v>
      </c>
      <c r="BK499" s="195">
        <f>ROUND(I499*H499,2)</f>
        <v>0</v>
      </c>
      <c r="BL499" s="21" t="s">
        <v>159</v>
      </c>
      <c r="BM499" s="194" t="s">
        <v>829</v>
      </c>
    </row>
    <row r="500" spans="1:65" s="2" customFormat="1" ht="11.25">
      <c r="A500" s="39"/>
      <c r="B500" s="40"/>
      <c r="C500" s="41"/>
      <c r="D500" s="196" t="s">
        <v>161</v>
      </c>
      <c r="E500" s="41"/>
      <c r="F500" s="197" t="s">
        <v>830</v>
      </c>
      <c r="G500" s="41"/>
      <c r="H500" s="41"/>
      <c r="I500" s="198"/>
      <c r="J500" s="41"/>
      <c r="K500" s="41"/>
      <c r="L500" s="44"/>
      <c r="M500" s="199"/>
      <c r="N500" s="200"/>
      <c r="O500" s="69"/>
      <c r="P500" s="69"/>
      <c r="Q500" s="69"/>
      <c r="R500" s="69"/>
      <c r="S500" s="69"/>
      <c r="T500" s="70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T500" s="21" t="s">
        <v>161</v>
      </c>
      <c r="AU500" s="21" t="s">
        <v>88</v>
      </c>
    </row>
    <row r="501" spans="1:65" s="13" customFormat="1" ht="11.25">
      <c r="B501" s="208"/>
      <c r="C501" s="209"/>
      <c r="D501" s="201" t="s">
        <v>320</v>
      </c>
      <c r="E501" s="210" t="s">
        <v>32</v>
      </c>
      <c r="F501" s="211" t="s">
        <v>831</v>
      </c>
      <c r="G501" s="209"/>
      <c r="H501" s="210" t="s">
        <v>32</v>
      </c>
      <c r="I501" s="212"/>
      <c r="J501" s="209"/>
      <c r="K501" s="209"/>
      <c r="L501" s="213"/>
      <c r="M501" s="214"/>
      <c r="N501" s="215"/>
      <c r="O501" s="215"/>
      <c r="P501" s="215"/>
      <c r="Q501" s="215"/>
      <c r="R501" s="215"/>
      <c r="S501" s="215"/>
      <c r="T501" s="216"/>
      <c r="AT501" s="217" t="s">
        <v>320</v>
      </c>
      <c r="AU501" s="217" t="s">
        <v>88</v>
      </c>
      <c r="AV501" s="13" t="s">
        <v>86</v>
      </c>
      <c r="AW501" s="13" t="s">
        <v>39</v>
      </c>
      <c r="AX501" s="13" t="s">
        <v>78</v>
      </c>
      <c r="AY501" s="217" t="s">
        <v>151</v>
      </c>
    </row>
    <row r="502" spans="1:65" s="13" customFormat="1" ht="11.25">
      <c r="B502" s="208"/>
      <c r="C502" s="209"/>
      <c r="D502" s="201" t="s">
        <v>320</v>
      </c>
      <c r="E502" s="210" t="s">
        <v>32</v>
      </c>
      <c r="F502" s="211" t="s">
        <v>832</v>
      </c>
      <c r="G502" s="209"/>
      <c r="H502" s="210" t="s">
        <v>32</v>
      </c>
      <c r="I502" s="212"/>
      <c r="J502" s="209"/>
      <c r="K502" s="209"/>
      <c r="L502" s="213"/>
      <c r="M502" s="214"/>
      <c r="N502" s="215"/>
      <c r="O502" s="215"/>
      <c r="P502" s="215"/>
      <c r="Q502" s="215"/>
      <c r="R502" s="215"/>
      <c r="S502" s="215"/>
      <c r="T502" s="216"/>
      <c r="AT502" s="217" t="s">
        <v>320</v>
      </c>
      <c r="AU502" s="217" t="s">
        <v>88</v>
      </c>
      <c r="AV502" s="13" t="s">
        <v>86</v>
      </c>
      <c r="AW502" s="13" t="s">
        <v>39</v>
      </c>
      <c r="AX502" s="13" t="s">
        <v>78</v>
      </c>
      <c r="AY502" s="217" t="s">
        <v>151</v>
      </c>
    </row>
    <row r="503" spans="1:65" s="14" customFormat="1" ht="11.25">
      <c r="B503" s="218"/>
      <c r="C503" s="219"/>
      <c r="D503" s="201" t="s">
        <v>320</v>
      </c>
      <c r="E503" s="220" t="s">
        <v>32</v>
      </c>
      <c r="F503" s="221" t="s">
        <v>833</v>
      </c>
      <c r="G503" s="219"/>
      <c r="H503" s="222">
        <v>0.5</v>
      </c>
      <c r="I503" s="223"/>
      <c r="J503" s="219"/>
      <c r="K503" s="219"/>
      <c r="L503" s="224"/>
      <c r="M503" s="225"/>
      <c r="N503" s="226"/>
      <c r="O503" s="226"/>
      <c r="P503" s="226"/>
      <c r="Q503" s="226"/>
      <c r="R503" s="226"/>
      <c r="S503" s="226"/>
      <c r="T503" s="227"/>
      <c r="AT503" s="228" t="s">
        <v>320</v>
      </c>
      <c r="AU503" s="228" t="s">
        <v>88</v>
      </c>
      <c r="AV503" s="14" t="s">
        <v>88</v>
      </c>
      <c r="AW503" s="14" t="s">
        <v>39</v>
      </c>
      <c r="AX503" s="14" t="s">
        <v>78</v>
      </c>
      <c r="AY503" s="228" t="s">
        <v>151</v>
      </c>
    </row>
    <row r="504" spans="1:65" s="15" customFormat="1" ht="11.25">
      <c r="B504" s="229"/>
      <c r="C504" s="230"/>
      <c r="D504" s="201" t="s">
        <v>320</v>
      </c>
      <c r="E504" s="231" t="s">
        <v>32</v>
      </c>
      <c r="F504" s="232" t="s">
        <v>323</v>
      </c>
      <c r="G504" s="230"/>
      <c r="H504" s="233">
        <v>0.5</v>
      </c>
      <c r="I504" s="234"/>
      <c r="J504" s="230"/>
      <c r="K504" s="230"/>
      <c r="L504" s="235"/>
      <c r="M504" s="236"/>
      <c r="N504" s="237"/>
      <c r="O504" s="237"/>
      <c r="P504" s="237"/>
      <c r="Q504" s="237"/>
      <c r="R504" s="237"/>
      <c r="S504" s="237"/>
      <c r="T504" s="238"/>
      <c r="AT504" s="239" t="s">
        <v>320</v>
      </c>
      <c r="AU504" s="239" t="s">
        <v>88</v>
      </c>
      <c r="AV504" s="15" t="s">
        <v>159</v>
      </c>
      <c r="AW504" s="15" t="s">
        <v>39</v>
      </c>
      <c r="AX504" s="15" t="s">
        <v>86</v>
      </c>
      <c r="AY504" s="239" t="s">
        <v>151</v>
      </c>
    </row>
    <row r="505" spans="1:65" s="12" customFormat="1" ht="22.9" customHeight="1">
      <c r="B505" s="167"/>
      <c r="C505" s="168"/>
      <c r="D505" s="169" t="s">
        <v>77</v>
      </c>
      <c r="E505" s="181" t="s">
        <v>150</v>
      </c>
      <c r="F505" s="181" t="s">
        <v>834</v>
      </c>
      <c r="G505" s="168"/>
      <c r="H505" s="168"/>
      <c r="I505" s="171"/>
      <c r="J505" s="182">
        <f>BK505</f>
        <v>0</v>
      </c>
      <c r="K505" s="168"/>
      <c r="L505" s="173"/>
      <c r="M505" s="174"/>
      <c r="N505" s="175"/>
      <c r="O505" s="175"/>
      <c r="P505" s="176">
        <f>SUM(P506:P566)</f>
        <v>0</v>
      </c>
      <c r="Q505" s="175"/>
      <c r="R505" s="176">
        <f>SUM(R506:R566)</f>
        <v>6.8179894799999996</v>
      </c>
      <c r="S505" s="175"/>
      <c r="T505" s="177">
        <f>SUM(T506:T566)</f>
        <v>0</v>
      </c>
      <c r="AR505" s="178" t="s">
        <v>86</v>
      </c>
      <c r="AT505" s="179" t="s">
        <v>77</v>
      </c>
      <c r="AU505" s="179" t="s">
        <v>86</v>
      </c>
      <c r="AY505" s="178" t="s">
        <v>151</v>
      </c>
      <c r="BK505" s="180">
        <f>SUM(BK506:BK566)</f>
        <v>0</v>
      </c>
    </row>
    <row r="506" spans="1:65" s="2" customFormat="1" ht="21.75" customHeight="1">
      <c r="A506" s="39"/>
      <c r="B506" s="40"/>
      <c r="C506" s="183" t="s">
        <v>835</v>
      </c>
      <c r="D506" s="183" t="s">
        <v>154</v>
      </c>
      <c r="E506" s="184" t="s">
        <v>836</v>
      </c>
      <c r="F506" s="185" t="s">
        <v>837</v>
      </c>
      <c r="G506" s="186" t="s">
        <v>209</v>
      </c>
      <c r="H506" s="187">
        <v>80.153999999999996</v>
      </c>
      <c r="I506" s="188"/>
      <c r="J506" s="189">
        <f>ROUND(I506*H506,2)</f>
        <v>0</v>
      </c>
      <c r="K506" s="185" t="s">
        <v>158</v>
      </c>
      <c r="L506" s="44"/>
      <c r="M506" s="190" t="s">
        <v>32</v>
      </c>
      <c r="N506" s="191" t="s">
        <v>49</v>
      </c>
      <c r="O506" s="69"/>
      <c r="P506" s="192">
        <f>O506*H506</f>
        <v>0</v>
      </c>
      <c r="Q506" s="192">
        <v>0</v>
      </c>
      <c r="R506" s="192">
        <f>Q506*H506</f>
        <v>0</v>
      </c>
      <c r="S506" s="192">
        <v>0</v>
      </c>
      <c r="T506" s="193">
        <f>S506*H506</f>
        <v>0</v>
      </c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R506" s="194" t="s">
        <v>159</v>
      </c>
      <c r="AT506" s="194" t="s">
        <v>154</v>
      </c>
      <c r="AU506" s="194" t="s">
        <v>88</v>
      </c>
      <c r="AY506" s="21" t="s">
        <v>151</v>
      </c>
      <c r="BE506" s="195">
        <f>IF(N506="základní",J506,0)</f>
        <v>0</v>
      </c>
      <c r="BF506" s="195">
        <f>IF(N506="snížená",J506,0)</f>
        <v>0</v>
      </c>
      <c r="BG506" s="195">
        <f>IF(N506="zákl. přenesená",J506,0)</f>
        <v>0</v>
      </c>
      <c r="BH506" s="195">
        <f>IF(N506="sníž. přenesená",J506,0)</f>
        <v>0</v>
      </c>
      <c r="BI506" s="195">
        <f>IF(N506="nulová",J506,0)</f>
        <v>0</v>
      </c>
      <c r="BJ506" s="21" t="s">
        <v>86</v>
      </c>
      <c r="BK506" s="195">
        <f>ROUND(I506*H506,2)</f>
        <v>0</v>
      </c>
      <c r="BL506" s="21" t="s">
        <v>159</v>
      </c>
      <c r="BM506" s="194" t="s">
        <v>838</v>
      </c>
    </row>
    <row r="507" spans="1:65" s="2" customFormat="1" ht="11.25">
      <c r="A507" s="39"/>
      <c r="B507" s="40"/>
      <c r="C507" s="41"/>
      <c r="D507" s="196" t="s">
        <v>161</v>
      </c>
      <c r="E507" s="41"/>
      <c r="F507" s="197" t="s">
        <v>839</v>
      </c>
      <c r="G507" s="41"/>
      <c r="H507" s="41"/>
      <c r="I507" s="198"/>
      <c r="J507" s="41"/>
      <c r="K507" s="41"/>
      <c r="L507" s="44"/>
      <c r="M507" s="199"/>
      <c r="N507" s="200"/>
      <c r="O507" s="69"/>
      <c r="P507" s="69"/>
      <c r="Q507" s="69"/>
      <c r="R507" s="69"/>
      <c r="S507" s="69"/>
      <c r="T507" s="70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T507" s="21" t="s">
        <v>161</v>
      </c>
      <c r="AU507" s="21" t="s">
        <v>88</v>
      </c>
    </row>
    <row r="508" spans="1:65" s="2" customFormat="1" ht="19.5">
      <c r="A508" s="39"/>
      <c r="B508" s="40"/>
      <c r="C508" s="41"/>
      <c r="D508" s="201" t="s">
        <v>163</v>
      </c>
      <c r="E508" s="41"/>
      <c r="F508" s="202" t="s">
        <v>840</v>
      </c>
      <c r="G508" s="41"/>
      <c r="H508" s="41"/>
      <c r="I508" s="198"/>
      <c r="J508" s="41"/>
      <c r="K508" s="41"/>
      <c r="L508" s="44"/>
      <c r="M508" s="199"/>
      <c r="N508" s="200"/>
      <c r="O508" s="69"/>
      <c r="P508" s="69"/>
      <c r="Q508" s="69"/>
      <c r="R508" s="69"/>
      <c r="S508" s="69"/>
      <c r="T508" s="70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T508" s="21" t="s">
        <v>163</v>
      </c>
      <c r="AU508" s="21" t="s">
        <v>88</v>
      </c>
    </row>
    <row r="509" spans="1:65" s="14" customFormat="1" ht="11.25">
      <c r="B509" s="218"/>
      <c r="C509" s="219"/>
      <c r="D509" s="201" t="s">
        <v>320</v>
      </c>
      <c r="E509" s="220" t="s">
        <v>32</v>
      </c>
      <c r="F509" s="221" t="s">
        <v>841</v>
      </c>
      <c r="G509" s="219"/>
      <c r="H509" s="222">
        <v>76.994</v>
      </c>
      <c r="I509" s="223"/>
      <c r="J509" s="219"/>
      <c r="K509" s="219"/>
      <c r="L509" s="224"/>
      <c r="M509" s="225"/>
      <c r="N509" s="226"/>
      <c r="O509" s="226"/>
      <c r="P509" s="226"/>
      <c r="Q509" s="226"/>
      <c r="R509" s="226"/>
      <c r="S509" s="226"/>
      <c r="T509" s="227"/>
      <c r="AT509" s="228" t="s">
        <v>320</v>
      </c>
      <c r="AU509" s="228" t="s">
        <v>88</v>
      </c>
      <c r="AV509" s="14" t="s">
        <v>88</v>
      </c>
      <c r="AW509" s="14" t="s">
        <v>39</v>
      </c>
      <c r="AX509" s="14" t="s">
        <v>78</v>
      </c>
      <c r="AY509" s="228" t="s">
        <v>151</v>
      </c>
    </row>
    <row r="510" spans="1:65" s="14" customFormat="1" ht="11.25">
      <c r="B510" s="218"/>
      <c r="C510" s="219"/>
      <c r="D510" s="201" t="s">
        <v>320</v>
      </c>
      <c r="E510" s="220" t="s">
        <v>32</v>
      </c>
      <c r="F510" s="221" t="s">
        <v>842</v>
      </c>
      <c r="G510" s="219"/>
      <c r="H510" s="222">
        <v>3.16</v>
      </c>
      <c r="I510" s="223"/>
      <c r="J510" s="219"/>
      <c r="K510" s="219"/>
      <c r="L510" s="224"/>
      <c r="M510" s="225"/>
      <c r="N510" s="226"/>
      <c r="O510" s="226"/>
      <c r="P510" s="226"/>
      <c r="Q510" s="226"/>
      <c r="R510" s="226"/>
      <c r="S510" s="226"/>
      <c r="T510" s="227"/>
      <c r="AT510" s="228" t="s">
        <v>320</v>
      </c>
      <c r="AU510" s="228" t="s">
        <v>88</v>
      </c>
      <c r="AV510" s="14" t="s">
        <v>88</v>
      </c>
      <c r="AW510" s="14" t="s">
        <v>39</v>
      </c>
      <c r="AX510" s="14" t="s">
        <v>78</v>
      </c>
      <c r="AY510" s="228" t="s">
        <v>151</v>
      </c>
    </row>
    <row r="511" spans="1:65" s="15" customFormat="1" ht="11.25">
      <c r="B511" s="229"/>
      <c r="C511" s="230"/>
      <c r="D511" s="201" t="s">
        <v>320</v>
      </c>
      <c r="E511" s="231" t="s">
        <v>32</v>
      </c>
      <c r="F511" s="232" t="s">
        <v>323</v>
      </c>
      <c r="G511" s="230"/>
      <c r="H511" s="233">
        <v>80.153999999999996</v>
      </c>
      <c r="I511" s="234"/>
      <c r="J511" s="230"/>
      <c r="K511" s="230"/>
      <c r="L511" s="235"/>
      <c r="M511" s="236"/>
      <c r="N511" s="237"/>
      <c r="O511" s="237"/>
      <c r="P511" s="237"/>
      <c r="Q511" s="237"/>
      <c r="R511" s="237"/>
      <c r="S511" s="237"/>
      <c r="T511" s="238"/>
      <c r="AT511" s="239" t="s">
        <v>320</v>
      </c>
      <c r="AU511" s="239" t="s">
        <v>88</v>
      </c>
      <c r="AV511" s="15" t="s">
        <v>159</v>
      </c>
      <c r="AW511" s="15" t="s">
        <v>39</v>
      </c>
      <c r="AX511" s="15" t="s">
        <v>86</v>
      </c>
      <c r="AY511" s="239" t="s">
        <v>151</v>
      </c>
    </row>
    <row r="512" spans="1:65" s="2" customFormat="1" ht="24.2" customHeight="1">
      <c r="A512" s="39"/>
      <c r="B512" s="40"/>
      <c r="C512" s="183" t="s">
        <v>843</v>
      </c>
      <c r="D512" s="183" t="s">
        <v>154</v>
      </c>
      <c r="E512" s="184" t="s">
        <v>844</v>
      </c>
      <c r="F512" s="185" t="s">
        <v>845</v>
      </c>
      <c r="G512" s="186" t="s">
        <v>209</v>
      </c>
      <c r="H512" s="187">
        <v>52.01</v>
      </c>
      <c r="I512" s="188"/>
      <c r="J512" s="189">
        <f>ROUND(I512*H512,2)</f>
        <v>0</v>
      </c>
      <c r="K512" s="185" t="s">
        <v>158</v>
      </c>
      <c r="L512" s="44"/>
      <c r="M512" s="190" t="s">
        <v>32</v>
      </c>
      <c r="N512" s="191" t="s">
        <v>49</v>
      </c>
      <c r="O512" s="69"/>
      <c r="P512" s="192">
        <f>O512*H512</f>
        <v>0</v>
      </c>
      <c r="Q512" s="192">
        <v>0</v>
      </c>
      <c r="R512" s="192">
        <f>Q512*H512</f>
        <v>0</v>
      </c>
      <c r="S512" s="192">
        <v>0</v>
      </c>
      <c r="T512" s="193">
        <f>S512*H512</f>
        <v>0</v>
      </c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R512" s="194" t="s">
        <v>159</v>
      </c>
      <c r="AT512" s="194" t="s">
        <v>154</v>
      </c>
      <c r="AU512" s="194" t="s">
        <v>88</v>
      </c>
      <c r="AY512" s="21" t="s">
        <v>151</v>
      </c>
      <c r="BE512" s="195">
        <f>IF(N512="základní",J512,0)</f>
        <v>0</v>
      </c>
      <c r="BF512" s="195">
        <f>IF(N512="snížená",J512,0)</f>
        <v>0</v>
      </c>
      <c r="BG512" s="195">
        <f>IF(N512="zákl. přenesená",J512,0)</f>
        <v>0</v>
      </c>
      <c r="BH512" s="195">
        <f>IF(N512="sníž. přenesená",J512,0)</f>
        <v>0</v>
      </c>
      <c r="BI512" s="195">
        <f>IF(N512="nulová",J512,0)</f>
        <v>0</v>
      </c>
      <c r="BJ512" s="21" t="s">
        <v>86</v>
      </c>
      <c r="BK512" s="195">
        <f>ROUND(I512*H512,2)</f>
        <v>0</v>
      </c>
      <c r="BL512" s="21" t="s">
        <v>159</v>
      </c>
      <c r="BM512" s="194" t="s">
        <v>846</v>
      </c>
    </row>
    <row r="513" spans="1:65" s="2" customFormat="1" ht="11.25">
      <c r="A513" s="39"/>
      <c r="B513" s="40"/>
      <c r="C513" s="41"/>
      <c r="D513" s="196" t="s">
        <v>161</v>
      </c>
      <c r="E513" s="41"/>
      <c r="F513" s="197" t="s">
        <v>847</v>
      </c>
      <c r="G513" s="41"/>
      <c r="H513" s="41"/>
      <c r="I513" s="198"/>
      <c r="J513" s="41"/>
      <c r="K513" s="41"/>
      <c r="L513" s="44"/>
      <c r="M513" s="199"/>
      <c r="N513" s="200"/>
      <c r="O513" s="69"/>
      <c r="P513" s="69"/>
      <c r="Q513" s="69"/>
      <c r="R513" s="69"/>
      <c r="S513" s="69"/>
      <c r="T513" s="70"/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T513" s="21" t="s">
        <v>161</v>
      </c>
      <c r="AU513" s="21" t="s">
        <v>88</v>
      </c>
    </row>
    <row r="514" spans="1:65" s="2" customFormat="1" ht="19.5">
      <c r="A514" s="39"/>
      <c r="B514" s="40"/>
      <c r="C514" s="41"/>
      <c r="D514" s="201" t="s">
        <v>163</v>
      </c>
      <c r="E514" s="41"/>
      <c r="F514" s="202" t="s">
        <v>848</v>
      </c>
      <c r="G514" s="41"/>
      <c r="H514" s="41"/>
      <c r="I514" s="198"/>
      <c r="J514" s="41"/>
      <c r="K514" s="41"/>
      <c r="L514" s="44"/>
      <c r="M514" s="199"/>
      <c r="N514" s="200"/>
      <c r="O514" s="69"/>
      <c r="P514" s="69"/>
      <c r="Q514" s="69"/>
      <c r="R514" s="69"/>
      <c r="S514" s="69"/>
      <c r="T514" s="70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T514" s="21" t="s">
        <v>163</v>
      </c>
      <c r="AU514" s="21" t="s">
        <v>88</v>
      </c>
    </row>
    <row r="515" spans="1:65" s="13" customFormat="1" ht="11.25">
      <c r="B515" s="208"/>
      <c r="C515" s="209"/>
      <c r="D515" s="201" t="s">
        <v>320</v>
      </c>
      <c r="E515" s="210" t="s">
        <v>32</v>
      </c>
      <c r="F515" s="211" t="s">
        <v>849</v>
      </c>
      <c r="G515" s="209"/>
      <c r="H515" s="210" t="s">
        <v>32</v>
      </c>
      <c r="I515" s="212"/>
      <c r="J515" s="209"/>
      <c r="K515" s="209"/>
      <c r="L515" s="213"/>
      <c r="M515" s="214"/>
      <c r="N515" s="215"/>
      <c r="O515" s="215"/>
      <c r="P515" s="215"/>
      <c r="Q515" s="215"/>
      <c r="R515" s="215"/>
      <c r="S515" s="215"/>
      <c r="T515" s="216"/>
      <c r="AT515" s="217" t="s">
        <v>320</v>
      </c>
      <c r="AU515" s="217" t="s">
        <v>88</v>
      </c>
      <c r="AV515" s="13" t="s">
        <v>86</v>
      </c>
      <c r="AW515" s="13" t="s">
        <v>39</v>
      </c>
      <c r="AX515" s="13" t="s">
        <v>78</v>
      </c>
      <c r="AY515" s="217" t="s">
        <v>151</v>
      </c>
    </row>
    <row r="516" spans="1:65" s="14" customFormat="1" ht="11.25">
      <c r="B516" s="218"/>
      <c r="C516" s="219"/>
      <c r="D516" s="201" t="s">
        <v>320</v>
      </c>
      <c r="E516" s="220" t="s">
        <v>32</v>
      </c>
      <c r="F516" s="221" t="s">
        <v>230</v>
      </c>
      <c r="G516" s="219"/>
      <c r="H516" s="222">
        <v>52.01</v>
      </c>
      <c r="I516" s="223"/>
      <c r="J516" s="219"/>
      <c r="K516" s="219"/>
      <c r="L516" s="224"/>
      <c r="M516" s="225"/>
      <c r="N516" s="226"/>
      <c r="O516" s="226"/>
      <c r="P516" s="226"/>
      <c r="Q516" s="226"/>
      <c r="R516" s="226"/>
      <c r="S516" s="226"/>
      <c r="T516" s="227"/>
      <c r="AT516" s="228" t="s">
        <v>320</v>
      </c>
      <c r="AU516" s="228" t="s">
        <v>88</v>
      </c>
      <c r="AV516" s="14" t="s">
        <v>88</v>
      </c>
      <c r="AW516" s="14" t="s">
        <v>39</v>
      </c>
      <c r="AX516" s="14" t="s">
        <v>78</v>
      </c>
      <c r="AY516" s="228" t="s">
        <v>151</v>
      </c>
    </row>
    <row r="517" spans="1:65" s="15" customFormat="1" ht="11.25">
      <c r="B517" s="229"/>
      <c r="C517" s="230"/>
      <c r="D517" s="201" t="s">
        <v>320</v>
      </c>
      <c r="E517" s="231" t="s">
        <v>32</v>
      </c>
      <c r="F517" s="232" t="s">
        <v>323</v>
      </c>
      <c r="G517" s="230"/>
      <c r="H517" s="233">
        <v>52.01</v>
      </c>
      <c r="I517" s="234"/>
      <c r="J517" s="230"/>
      <c r="K517" s="230"/>
      <c r="L517" s="235"/>
      <c r="M517" s="236"/>
      <c r="N517" s="237"/>
      <c r="O517" s="237"/>
      <c r="P517" s="237"/>
      <c r="Q517" s="237"/>
      <c r="R517" s="237"/>
      <c r="S517" s="237"/>
      <c r="T517" s="238"/>
      <c r="AT517" s="239" t="s">
        <v>320</v>
      </c>
      <c r="AU517" s="239" t="s">
        <v>88</v>
      </c>
      <c r="AV517" s="15" t="s">
        <v>159</v>
      </c>
      <c r="AW517" s="15" t="s">
        <v>39</v>
      </c>
      <c r="AX517" s="15" t="s">
        <v>86</v>
      </c>
      <c r="AY517" s="239" t="s">
        <v>151</v>
      </c>
    </row>
    <row r="518" spans="1:65" s="2" customFormat="1" ht="16.5" customHeight="1">
      <c r="A518" s="39"/>
      <c r="B518" s="40"/>
      <c r="C518" s="183" t="s">
        <v>850</v>
      </c>
      <c r="D518" s="183" t="s">
        <v>154</v>
      </c>
      <c r="E518" s="184" t="s">
        <v>851</v>
      </c>
      <c r="F518" s="185" t="s">
        <v>852</v>
      </c>
      <c r="G518" s="186" t="s">
        <v>209</v>
      </c>
      <c r="H518" s="187">
        <v>52.01</v>
      </c>
      <c r="I518" s="188"/>
      <c r="J518" s="189">
        <f>ROUND(I518*H518,2)</f>
        <v>0</v>
      </c>
      <c r="K518" s="185" t="s">
        <v>158</v>
      </c>
      <c r="L518" s="44"/>
      <c r="M518" s="190" t="s">
        <v>32</v>
      </c>
      <c r="N518" s="191" t="s">
        <v>49</v>
      </c>
      <c r="O518" s="69"/>
      <c r="P518" s="192">
        <f>O518*H518</f>
        <v>0</v>
      </c>
      <c r="Q518" s="192">
        <v>0</v>
      </c>
      <c r="R518" s="192">
        <f>Q518*H518</f>
        <v>0</v>
      </c>
      <c r="S518" s="192">
        <v>0</v>
      </c>
      <c r="T518" s="193">
        <f>S518*H518</f>
        <v>0</v>
      </c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R518" s="194" t="s">
        <v>159</v>
      </c>
      <c r="AT518" s="194" t="s">
        <v>154</v>
      </c>
      <c r="AU518" s="194" t="s">
        <v>88</v>
      </c>
      <c r="AY518" s="21" t="s">
        <v>151</v>
      </c>
      <c r="BE518" s="195">
        <f>IF(N518="základní",J518,0)</f>
        <v>0</v>
      </c>
      <c r="BF518" s="195">
        <f>IF(N518="snížená",J518,0)</f>
        <v>0</v>
      </c>
      <c r="BG518" s="195">
        <f>IF(N518="zákl. přenesená",J518,0)</f>
        <v>0</v>
      </c>
      <c r="BH518" s="195">
        <f>IF(N518="sníž. přenesená",J518,0)</f>
        <v>0</v>
      </c>
      <c r="BI518" s="195">
        <f>IF(N518="nulová",J518,0)</f>
        <v>0</v>
      </c>
      <c r="BJ518" s="21" t="s">
        <v>86</v>
      </c>
      <c r="BK518" s="195">
        <f>ROUND(I518*H518,2)</f>
        <v>0</v>
      </c>
      <c r="BL518" s="21" t="s">
        <v>159</v>
      </c>
      <c r="BM518" s="194" t="s">
        <v>853</v>
      </c>
    </row>
    <row r="519" spans="1:65" s="2" customFormat="1" ht="11.25">
      <c r="A519" s="39"/>
      <c r="B519" s="40"/>
      <c r="C519" s="41"/>
      <c r="D519" s="196" t="s">
        <v>161</v>
      </c>
      <c r="E519" s="41"/>
      <c r="F519" s="197" t="s">
        <v>854</v>
      </c>
      <c r="G519" s="41"/>
      <c r="H519" s="41"/>
      <c r="I519" s="198"/>
      <c r="J519" s="41"/>
      <c r="K519" s="41"/>
      <c r="L519" s="44"/>
      <c r="M519" s="199"/>
      <c r="N519" s="200"/>
      <c r="O519" s="69"/>
      <c r="P519" s="69"/>
      <c r="Q519" s="69"/>
      <c r="R519" s="69"/>
      <c r="S519" s="69"/>
      <c r="T519" s="70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T519" s="21" t="s">
        <v>161</v>
      </c>
      <c r="AU519" s="21" t="s">
        <v>88</v>
      </c>
    </row>
    <row r="520" spans="1:65" s="2" customFormat="1" ht="19.5">
      <c r="A520" s="39"/>
      <c r="B520" s="40"/>
      <c r="C520" s="41"/>
      <c r="D520" s="201" t="s">
        <v>163</v>
      </c>
      <c r="E520" s="41"/>
      <c r="F520" s="202" t="s">
        <v>855</v>
      </c>
      <c r="G520" s="41"/>
      <c r="H520" s="41"/>
      <c r="I520" s="198"/>
      <c r="J520" s="41"/>
      <c r="K520" s="41"/>
      <c r="L520" s="44"/>
      <c r="M520" s="199"/>
      <c r="N520" s="200"/>
      <c r="O520" s="69"/>
      <c r="P520" s="69"/>
      <c r="Q520" s="69"/>
      <c r="R520" s="69"/>
      <c r="S520" s="69"/>
      <c r="T520" s="70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T520" s="21" t="s">
        <v>163</v>
      </c>
      <c r="AU520" s="21" t="s">
        <v>88</v>
      </c>
    </row>
    <row r="521" spans="1:65" s="13" customFormat="1" ht="11.25">
      <c r="B521" s="208"/>
      <c r="C521" s="209"/>
      <c r="D521" s="201" t="s">
        <v>320</v>
      </c>
      <c r="E521" s="210" t="s">
        <v>32</v>
      </c>
      <c r="F521" s="211" t="s">
        <v>856</v>
      </c>
      <c r="G521" s="209"/>
      <c r="H521" s="210" t="s">
        <v>32</v>
      </c>
      <c r="I521" s="212"/>
      <c r="J521" s="209"/>
      <c r="K521" s="209"/>
      <c r="L521" s="213"/>
      <c r="M521" s="214"/>
      <c r="N521" s="215"/>
      <c r="O521" s="215"/>
      <c r="P521" s="215"/>
      <c r="Q521" s="215"/>
      <c r="R521" s="215"/>
      <c r="S521" s="215"/>
      <c r="T521" s="216"/>
      <c r="AT521" s="217" t="s">
        <v>320</v>
      </c>
      <c r="AU521" s="217" t="s">
        <v>88</v>
      </c>
      <c r="AV521" s="13" t="s">
        <v>86</v>
      </c>
      <c r="AW521" s="13" t="s">
        <v>39</v>
      </c>
      <c r="AX521" s="13" t="s">
        <v>78</v>
      </c>
      <c r="AY521" s="217" t="s">
        <v>151</v>
      </c>
    </row>
    <row r="522" spans="1:65" s="14" customFormat="1" ht="11.25">
      <c r="B522" s="218"/>
      <c r="C522" s="219"/>
      <c r="D522" s="201" t="s">
        <v>320</v>
      </c>
      <c r="E522" s="220" t="s">
        <v>32</v>
      </c>
      <c r="F522" s="221" t="s">
        <v>230</v>
      </c>
      <c r="G522" s="219"/>
      <c r="H522" s="222">
        <v>52.01</v>
      </c>
      <c r="I522" s="223"/>
      <c r="J522" s="219"/>
      <c r="K522" s="219"/>
      <c r="L522" s="224"/>
      <c r="M522" s="225"/>
      <c r="N522" s="226"/>
      <c r="O522" s="226"/>
      <c r="P522" s="226"/>
      <c r="Q522" s="226"/>
      <c r="R522" s="226"/>
      <c r="S522" s="226"/>
      <c r="T522" s="227"/>
      <c r="AT522" s="228" t="s">
        <v>320</v>
      </c>
      <c r="AU522" s="228" t="s">
        <v>88</v>
      </c>
      <c r="AV522" s="14" t="s">
        <v>88</v>
      </c>
      <c r="AW522" s="14" t="s">
        <v>39</v>
      </c>
      <c r="AX522" s="14" t="s">
        <v>86</v>
      </c>
      <c r="AY522" s="228" t="s">
        <v>151</v>
      </c>
    </row>
    <row r="523" spans="1:65" s="2" customFormat="1" ht="24.2" customHeight="1">
      <c r="A523" s="39"/>
      <c r="B523" s="40"/>
      <c r="C523" s="183" t="s">
        <v>857</v>
      </c>
      <c r="D523" s="183" t="s">
        <v>154</v>
      </c>
      <c r="E523" s="184" t="s">
        <v>858</v>
      </c>
      <c r="F523" s="185" t="s">
        <v>859</v>
      </c>
      <c r="G523" s="186" t="s">
        <v>209</v>
      </c>
      <c r="H523" s="187">
        <v>52.01</v>
      </c>
      <c r="I523" s="188"/>
      <c r="J523" s="189">
        <f>ROUND(I523*H523,2)</f>
        <v>0</v>
      </c>
      <c r="K523" s="185" t="s">
        <v>158</v>
      </c>
      <c r="L523" s="44"/>
      <c r="M523" s="190" t="s">
        <v>32</v>
      </c>
      <c r="N523" s="191" t="s">
        <v>49</v>
      </c>
      <c r="O523" s="69"/>
      <c r="P523" s="192">
        <f>O523*H523</f>
        <v>0</v>
      </c>
      <c r="Q523" s="192">
        <v>0</v>
      </c>
      <c r="R523" s="192">
        <f>Q523*H523</f>
        <v>0</v>
      </c>
      <c r="S523" s="192">
        <v>0</v>
      </c>
      <c r="T523" s="193">
        <f>S523*H523</f>
        <v>0</v>
      </c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R523" s="194" t="s">
        <v>159</v>
      </c>
      <c r="AT523" s="194" t="s">
        <v>154</v>
      </c>
      <c r="AU523" s="194" t="s">
        <v>88</v>
      </c>
      <c r="AY523" s="21" t="s">
        <v>151</v>
      </c>
      <c r="BE523" s="195">
        <f>IF(N523="základní",J523,0)</f>
        <v>0</v>
      </c>
      <c r="BF523" s="195">
        <f>IF(N523="snížená",J523,0)</f>
        <v>0</v>
      </c>
      <c r="BG523" s="195">
        <f>IF(N523="zákl. přenesená",J523,0)</f>
        <v>0</v>
      </c>
      <c r="BH523" s="195">
        <f>IF(N523="sníž. přenesená",J523,0)</f>
        <v>0</v>
      </c>
      <c r="BI523" s="195">
        <f>IF(N523="nulová",J523,0)</f>
        <v>0</v>
      </c>
      <c r="BJ523" s="21" t="s">
        <v>86</v>
      </c>
      <c r="BK523" s="195">
        <f>ROUND(I523*H523,2)</f>
        <v>0</v>
      </c>
      <c r="BL523" s="21" t="s">
        <v>159</v>
      </c>
      <c r="BM523" s="194" t="s">
        <v>860</v>
      </c>
    </row>
    <row r="524" spans="1:65" s="2" customFormat="1" ht="11.25">
      <c r="A524" s="39"/>
      <c r="B524" s="40"/>
      <c r="C524" s="41"/>
      <c r="D524" s="196" t="s">
        <v>161</v>
      </c>
      <c r="E524" s="41"/>
      <c r="F524" s="197" t="s">
        <v>861</v>
      </c>
      <c r="G524" s="41"/>
      <c r="H524" s="41"/>
      <c r="I524" s="198"/>
      <c r="J524" s="41"/>
      <c r="K524" s="41"/>
      <c r="L524" s="44"/>
      <c r="M524" s="199"/>
      <c r="N524" s="200"/>
      <c r="O524" s="69"/>
      <c r="P524" s="69"/>
      <c r="Q524" s="69"/>
      <c r="R524" s="69"/>
      <c r="S524" s="69"/>
      <c r="T524" s="70"/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T524" s="21" t="s">
        <v>161</v>
      </c>
      <c r="AU524" s="21" t="s">
        <v>88</v>
      </c>
    </row>
    <row r="525" spans="1:65" s="2" customFormat="1" ht="19.5">
      <c r="A525" s="39"/>
      <c r="B525" s="40"/>
      <c r="C525" s="41"/>
      <c r="D525" s="201" t="s">
        <v>163</v>
      </c>
      <c r="E525" s="41"/>
      <c r="F525" s="202" t="s">
        <v>862</v>
      </c>
      <c r="G525" s="41"/>
      <c r="H525" s="41"/>
      <c r="I525" s="198"/>
      <c r="J525" s="41"/>
      <c r="K525" s="41"/>
      <c r="L525" s="44"/>
      <c r="M525" s="199"/>
      <c r="N525" s="200"/>
      <c r="O525" s="69"/>
      <c r="P525" s="69"/>
      <c r="Q525" s="69"/>
      <c r="R525" s="69"/>
      <c r="S525" s="69"/>
      <c r="T525" s="70"/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T525" s="21" t="s">
        <v>163</v>
      </c>
      <c r="AU525" s="21" t="s">
        <v>88</v>
      </c>
    </row>
    <row r="526" spans="1:65" s="14" customFormat="1" ht="11.25">
      <c r="B526" s="218"/>
      <c r="C526" s="219"/>
      <c r="D526" s="201" t="s">
        <v>320</v>
      </c>
      <c r="E526" s="220" t="s">
        <v>32</v>
      </c>
      <c r="F526" s="221" t="s">
        <v>230</v>
      </c>
      <c r="G526" s="219"/>
      <c r="H526" s="222">
        <v>52.01</v>
      </c>
      <c r="I526" s="223"/>
      <c r="J526" s="219"/>
      <c r="K526" s="219"/>
      <c r="L526" s="224"/>
      <c r="M526" s="225"/>
      <c r="N526" s="226"/>
      <c r="O526" s="226"/>
      <c r="P526" s="226"/>
      <c r="Q526" s="226"/>
      <c r="R526" s="226"/>
      <c r="S526" s="226"/>
      <c r="T526" s="227"/>
      <c r="AT526" s="228" t="s">
        <v>320</v>
      </c>
      <c r="AU526" s="228" t="s">
        <v>88</v>
      </c>
      <c r="AV526" s="14" t="s">
        <v>88</v>
      </c>
      <c r="AW526" s="14" t="s">
        <v>39</v>
      </c>
      <c r="AX526" s="14" t="s">
        <v>86</v>
      </c>
      <c r="AY526" s="228" t="s">
        <v>151</v>
      </c>
    </row>
    <row r="527" spans="1:65" s="2" customFormat="1" ht="21.75" customHeight="1">
      <c r="A527" s="39"/>
      <c r="B527" s="40"/>
      <c r="C527" s="183" t="s">
        <v>863</v>
      </c>
      <c r="D527" s="183" t="s">
        <v>154</v>
      </c>
      <c r="E527" s="184" t="s">
        <v>864</v>
      </c>
      <c r="F527" s="185" t="s">
        <v>865</v>
      </c>
      <c r="G527" s="186" t="s">
        <v>209</v>
      </c>
      <c r="H527" s="187">
        <v>3.86</v>
      </c>
      <c r="I527" s="188"/>
      <c r="J527" s="189">
        <f>ROUND(I527*H527,2)</f>
        <v>0</v>
      </c>
      <c r="K527" s="185" t="s">
        <v>158</v>
      </c>
      <c r="L527" s="44"/>
      <c r="M527" s="190" t="s">
        <v>32</v>
      </c>
      <c r="N527" s="191" t="s">
        <v>49</v>
      </c>
      <c r="O527" s="69"/>
      <c r="P527" s="192">
        <f>O527*H527</f>
        <v>0</v>
      </c>
      <c r="Q527" s="192">
        <v>0</v>
      </c>
      <c r="R527" s="192">
        <f>Q527*H527</f>
        <v>0</v>
      </c>
      <c r="S527" s="192">
        <v>0</v>
      </c>
      <c r="T527" s="193">
        <f>S527*H527</f>
        <v>0</v>
      </c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R527" s="194" t="s">
        <v>159</v>
      </c>
      <c r="AT527" s="194" t="s">
        <v>154</v>
      </c>
      <c r="AU527" s="194" t="s">
        <v>88</v>
      </c>
      <c r="AY527" s="21" t="s">
        <v>151</v>
      </c>
      <c r="BE527" s="195">
        <f>IF(N527="základní",J527,0)</f>
        <v>0</v>
      </c>
      <c r="BF527" s="195">
        <f>IF(N527="snížená",J527,0)</f>
        <v>0</v>
      </c>
      <c r="BG527" s="195">
        <f>IF(N527="zákl. přenesená",J527,0)</f>
        <v>0</v>
      </c>
      <c r="BH527" s="195">
        <f>IF(N527="sníž. přenesená",J527,0)</f>
        <v>0</v>
      </c>
      <c r="BI527" s="195">
        <f>IF(N527="nulová",J527,0)</f>
        <v>0</v>
      </c>
      <c r="BJ527" s="21" t="s">
        <v>86</v>
      </c>
      <c r="BK527" s="195">
        <f>ROUND(I527*H527,2)</f>
        <v>0</v>
      </c>
      <c r="BL527" s="21" t="s">
        <v>159</v>
      </c>
      <c r="BM527" s="194" t="s">
        <v>866</v>
      </c>
    </row>
    <row r="528" spans="1:65" s="2" customFormat="1" ht="11.25">
      <c r="A528" s="39"/>
      <c r="B528" s="40"/>
      <c r="C528" s="41"/>
      <c r="D528" s="196" t="s">
        <v>161</v>
      </c>
      <c r="E528" s="41"/>
      <c r="F528" s="197" t="s">
        <v>867</v>
      </c>
      <c r="G528" s="41"/>
      <c r="H528" s="41"/>
      <c r="I528" s="198"/>
      <c r="J528" s="41"/>
      <c r="K528" s="41"/>
      <c r="L528" s="44"/>
      <c r="M528" s="199"/>
      <c r="N528" s="200"/>
      <c r="O528" s="69"/>
      <c r="P528" s="69"/>
      <c r="Q528" s="69"/>
      <c r="R528" s="69"/>
      <c r="S528" s="69"/>
      <c r="T528" s="70"/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T528" s="21" t="s">
        <v>161</v>
      </c>
      <c r="AU528" s="21" t="s">
        <v>88</v>
      </c>
    </row>
    <row r="529" spans="1:65" s="2" customFormat="1" ht="19.5">
      <c r="A529" s="39"/>
      <c r="B529" s="40"/>
      <c r="C529" s="41"/>
      <c r="D529" s="201" t="s">
        <v>163</v>
      </c>
      <c r="E529" s="41"/>
      <c r="F529" s="202" t="s">
        <v>868</v>
      </c>
      <c r="G529" s="41"/>
      <c r="H529" s="41"/>
      <c r="I529" s="198"/>
      <c r="J529" s="41"/>
      <c r="K529" s="41"/>
      <c r="L529" s="44"/>
      <c r="M529" s="199"/>
      <c r="N529" s="200"/>
      <c r="O529" s="69"/>
      <c r="P529" s="69"/>
      <c r="Q529" s="69"/>
      <c r="R529" s="69"/>
      <c r="S529" s="69"/>
      <c r="T529" s="70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T529" s="21" t="s">
        <v>163</v>
      </c>
      <c r="AU529" s="21" t="s">
        <v>88</v>
      </c>
    </row>
    <row r="530" spans="1:65" s="14" customFormat="1" ht="11.25">
      <c r="B530" s="218"/>
      <c r="C530" s="219"/>
      <c r="D530" s="201" t="s">
        <v>320</v>
      </c>
      <c r="E530" s="220" t="s">
        <v>32</v>
      </c>
      <c r="F530" s="221" t="s">
        <v>869</v>
      </c>
      <c r="G530" s="219"/>
      <c r="H530" s="222">
        <v>3.86</v>
      </c>
      <c r="I530" s="223"/>
      <c r="J530" s="219"/>
      <c r="K530" s="219"/>
      <c r="L530" s="224"/>
      <c r="M530" s="225"/>
      <c r="N530" s="226"/>
      <c r="O530" s="226"/>
      <c r="P530" s="226"/>
      <c r="Q530" s="226"/>
      <c r="R530" s="226"/>
      <c r="S530" s="226"/>
      <c r="T530" s="227"/>
      <c r="AT530" s="228" t="s">
        <v>320</v>
      </c>
      <c r="AU530" s="228" t="s">
        <v>88</v>
      </c>
      <c r="AV530" s="14" t="s">
        <v>88</v>
      </c>
      <c r="AW530" s="14" t="s">
        <v>39</v>
      </c>
      <c r="AX530" s="14" t="s">
        <v>78</v>
      </c>
      <c r="AY530" s="228" t="s">
        <v>151</v>
      </c>
    </row>
    <row r="531" spans="1:65" s="15" customFormat="1" ht="11.25">
      <c r="B531" s="229"/>
      <c r="C531" s="230"/>
      <c r="D531" s="201" t="s">
        <v>320</v>
      </c>
      <c r="E531" s="231" t="s">
        <v>32</v>
      </c>
      <c r="F531" s="232" t="s">
        <v>323</v>
      </c>
      <c r="G531" s="230"/>
      <c r="H531" s="233">
        <v>3.86</v>
      </c>
      <c r="I531" s="234"/>
      <c r="J531" s="230"/>
      <c r="K531" s="230"/>
      <c r="L531" s="235"/>
      <c r="M531" s="236"/>
      <c r="N531" s="237"/>
      <c r="O531" s="237"/>
      <c r="P531" s="237"/>
      <c r="Q531" s="237"/>
      <c r="R531" s="237"/>
      <c r="S531" s="237"/>
      <c r="T531" s="238"/>
      <c r="AT531" s="239" t="s">
        <v>320</v>
      </c>
      <c r="AU531" s="239" t="s">
        <v>88</v>
      </c>
      <c r="AV531" s="15" t="s">
        <v>159</v>
      </c>
      <c r="AW531" s="15" t="s">
        <v>39</v>
      </c>
      <c r="AX531" s="15" t="s">
        <v>86</v>
      </c>
      <c r="AY531" s="239" t="s">
        <v>151</v>
      </c>
    </row>
    <row r="532" spans="1:65" s="2" customFormat="1" ht="24.2" customHeight="1">
      <c r="A532" s="39"/>
      <c r="B532" s="40"/>
      <c r="C532" s="183" t="s">
        <v>870</v>
      </c>
      <c r="D532" s="183" t="s">
        <v>154</v>
      </c>
      <c r="E532" s="184" t="s">
        <v>871</v>
      </c>
      <c r="F532" s="185" t="s">
        <v>872</v>
      </c>
      <c r="G532" s="186" t="s">
        <v>209</v>
      </c>
      <c r="H532" s="187">
        <v>52.01</v>
      </c>
      <c r="I532" s="188"/>
      <c r="J532" s="189">
        <f>ROUND(I532*H532,2)</f>
        <v>0</v>
      </c>
      <c r="K532" s="185" t="s">
        <v>158</v>
      </c>
      <c r="L532" s="44"/>
      <c r="M532" s="190" t="s">
        <v>32</v>
      </c>
      <c r="N532" s="191" t="s">
        <v>49</v>
      </c>
      <c r="O532" s="69"/>
      <c r="P532" s="192">
        <f>O532*H532</f>
        <v>0</v>
      </c>
      <c r="Q532" s="192">
        <v>8.8000000000000005E-3</v>
      </c>
      <c r="R532" s="192">
        <f>Q532*H532</f>
        <v>0.45768799999999998</v>
      </c>
      <c r="S532" s="192">
        <v>0</v>
      </c>
      <c r="T532" s="193">
        <f>S532*H532</f>
        <v>0</v>
      </c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R532" s="194" t="s">
        <v>159</v>
      </c>
      <c r="AT532" s="194" t="s">
        <v>154</v>
      </c>
      <c r="AU532" s="194" t="s">
        <v>88</v>
      </c>
      <c r="AY532" s="21" t="s">
        <v>151</v>
      </c>
      <c r="BE532" s="195">
        <f>IF(N532="základní",J532,0)</f>
        <v>0</v>
      </c>
      <c r="BF532" s="195">
        <f>IF(N532="snížená",J532,0)</f>
        <v>0</v>
      </c>
      <c r="BG532" s="195">
        <f>IF(N532="zákl. přenesená",J532,0)</f>
        <v>0</v>
      </c>
      <c r="BH532" s="195">
        <f>IF(N532="sníž. přenesená",J532,0)</f>
        <v>0</v>
      </c>
      <c r="BI532" s="195">
        <f>IF(N532="nulová",J532,0)</f>
        <v>0</v>
      </c>
      <c r="BJ532" s="21" t="s">
        <v>86</v>
      </c>
      <c r="BK532" s="195">
        <f>ROUND(I532*H532,2)</f>
        <v>0</v>
      </c>
      <c r="BL532" s="21" t="s">
        <v>159</v>
      </c>
      <c r="BM532" s="194" t="s">
        <v>873</v>
      </c>
    </row>
    <row r="533" spans="1:65" s="2" customFormat="1" ht="11.25">
      <c r="A533" s="39"/>
      <c r="B533" s="40"/>
      <c r="C533" s="41"/>
      <c r="D533" s="196" t="s">
        <v>161</v>
      </c>
      <c r="E533" s="41"/>
      <c r="F533" s="197" t="s">
        <v>874</v>
      </c>
      <c r="G533" s="41"/>
      <c r="H533" s="41"/>
      <c r="I533" s="198"/>
      <c r="J533" s="41"/>
      <c r="K533" s="41"/>
      <c r="L533" s="44"/>
      <c r="M533" s="199"/>
      <c r="N533" s="200"/>
      <c r="O533" s="69"/>
      <c r="P533" s="69"/>
      <c r="Q533" s="69"/>
      <c r="R533" s="69"/>
      <c r="S533" s="69"/>
      <c r="T533" s="70"/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T533" s="21" t="s">
        <v>161</v>
      </c>
      <c r="AU533" s="21" t="s">
        <v>88</v>
      </c>
    </row>
    <row r="534" spans="1:65" s="2" customFormat="1" ht="19.5">
      <c r="A534" s="39"/>
      <c r="B534" s="40"/>
      <c r="C534" s="41"/>
      <c r="D534" s="201" t="s">
        <v>163</v>
      </c>
      <c r="E534" s="41"/>
      <c r="F534" s="202" t="s">
        <v>875</v>
      </c>
      <c r="G534" s="41"/>
      <c r="H534" s="41"/>
      <c r="I534" s="198"/>
      <c r="J534" s="41"/>
      <c r="K534" s="41"/>
      <c r="L534" s="44"/>
      <c r="M534" s="199"/>
      <c r="N534" s="200"/>
      <c r="O534" s="69"/>
      <c r="P534" s="69"/>
      <c r="Q534" s="69"/>
      <c r="R534" s="69"/>
      <c r="S534" s="69"/>
      <c r="T534" s="70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T534" s="21" t="s">
        <v>163</v>
      </c>
      <c r="AU534" s="21" t="s">
        <v>88</v>
      </c>
    </row>
    <row r="535" spans="1:65" s="14" customFormat="1" ht="11.25">
      <c r="B535" s="218"/>
      <c r="C535" s="219"/>
      <c r="D535" s="201" t="s">
        <v>320</v>
      </c>
      <c r="E535" s="220" t="s">
        <v>32</v>
      </c>
      <c r="F535" s="221" t="s">
        <v>230</v>
      </c>
      <c r="G535" s="219"/>
      <c r="H535" s="222">
        <v>52.01</v>
      </c>
      <c r="I535" s="223"/>
      <c r="J535" s="219"/>
      <c r="K535" s="219"/>
      <c r="L535" s="224"/>
      <c r="M535" s="225"/>
      <c r="N535" s="226"/>
      <c r="O535" s="226"/>
      <c r="P535" s="226"/>
      <c r="Q535" s="226"/>
      <c r="R535" s="226"/>
      <c r="S535" s="226"/>
      <c r="T535" s="227"/>
      <c r="AT535" s="228" t="s">
        <v>320</v>
      </c>
      <c r="AU535" s="228" t="s">
        <v>88</v>
      </c>
      <c r="AV535" s="14" t="s">
        <v>88</v>
      </c>
      <c r="AW535" s="14" t="s">
        <v>39</v>
      </c>
      <c r="AX535" s="14" t="s">
        <v>86</v>
      </c>
      <c r="AY535" s="228" t="s">
        <v>151</v>
      </c>
    </row>
    <row r="536" spans="1:65" s="2" customFormat="1" ht="16.5" customHeight="1">
      <c r="A536" s="39"/>
      <c r="B536" s="40"/>
      <c r="C536" s="183" t="s">
        <v>876</v>
      </c>
      <c r="D536" s="183" t="s">
        <v>154</v>
      </c>
      <c r="E536" s="184" t="s">
        <v>877</v>
      </c>
      <c r="F536" s="185" t="s">
        <v>878</v>
      </c>
      <c r="G536" s="186" t="s">
        <v>209</v>
      </c>
      <c r="H536" s="187">
        <v>3.16</v>
      </c>
      <c r="I536" s="188"/>
      <c r="J536" s="189">
        <f>ROUND(I536*H536,2)</f>
        <v>0</v>
      </c>
      <c r="K536" s="185" t="s">
        <v>158</v>
      </c>
      <c r="L536" s="44"/>
      <c r="M536" s="190" t="s">
        <v>32</v>
      </c>
      <c r="N536" s="191" t="s">
        <v>49</v>
      </c>
      <c r="O536" s="69"/>
      <c r="P536" s="192">
        <f>O536*H536</f>
        <v>0</v>
      </c>
      <c r="Q536" s="192">
        <v>0</v>
      </c>
      <c r="R536" s="192">
        <f>Q536*H536</f>
        <v>0</v>
      </c>
      <c r="S536" s="192">
        <v>0</v>
      </c>
      <c r="T536" s="193">
        <f>S536*H536</f>
        <v>0</v>
      </c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R536" s="194" t="s">
        <v>159</v>
      </c>
      <c r="AT536" s="194" t="s">
        <v>154</v>
      </c>
      <c r="AU536" s="194" t="s">
        <v>88</v>
      </c>
      <c r="AY536" s="21" t="s">
        <v>151</v>
      </c>
      <c r="BE536" s="195">
        <f>IF(N536="základní",J536,0)</f>
        <v>0</v>
      </c>
      <c r="BF536" s="195">
        <f>IF(N536="snížená",J536,0)</f>
        <v>0</v>
      </c>
      <c r="BG536" s="195">
        <f>IF(N536="zákl. přenesená",J536,0)</f>
        <v>0</v>
      </c>
      <c r="BH536" s="195">
        <f>IF(N536="sníž. přenesená",J536,0)</f>
        <v>0</v>
      </c>
      <c r="BI536" s="195">
        <f>IF(N536="nulová",J536,0)</f>
        <v>0</v>
      </c>
      <c r="BJ536" s="21" t="s">
        <v>86</v>
      </c>
      <c r="BK536" s="195">
        <f>ROUND(I536*H536,2)</f>
        <v>0</v>
      </c>
      <c r="BL536" s="21" t="s">
        <v>159</v>
      </c>
      <c r="BM536" s="194" t="s">
        <v>879</v>
      </c>
    </row>
    <row r="537" spans="1:65" s="2" customFormat="1" ht="11.25">
      <c r="A537" s="39"/>
      <c r="B537" s="40"/>
      <c r="C537" s="41"/>
      <c r="D537" s="196" t="s">
        <v>161</v>
      </c>
      <c r="E537" s="41"/>
      <c r="F537" s="197" t="s">
        <v>880</v>
      </c>
      <c r="G537" s="41"/>
      <c r="H537" s="41"/>
      <c r="I537" s="198"/>
      <c r="J537" s="41"/>
      <c r="K537" s="41"/>
      <c r="L537" s="44"/>
      <c r="M537" s="199"/>
      <c r="N537" s="200"/>
      <c r="O537" s="69"/>
      <c r="P537" s="69"/>
      <c r="Q537" s="69"/>
      <c r="R537" s="69"/>
      <c r="S537" s="69"/>
      <c r="T537" s="70"/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T537" s="21" t="s">
        <v>161</v>
      </c>
      <c r="AU537" s="21" t="s">
        <v>88</v>
      </c>
    </row>
    <row r="538" spans="1:65" s="13" customFormat="1" ht="11.25">
      <c r="B538" s="208"/>
      <c r="C538" s="209"/>
      <c r="D538" s="201" t="s">
        <v>320</v>
      </c>
      <c r="E538" s="210" t="s">
        <v>32</v>
      </c>
      <c r="F538" s="211" t="s">
        <v>881</v>
      </c>
      <c r="G538" s="209"/>
      <c r="H538" s="210" t="s">
        <v>32</v>
      </c>
      <c r="I538" s="212"/>
      <c r="J538" s="209"/>
      <c r="K538" s="209"/>
      <c r="L538" s="213"/>
      <c r="M538" s="214"/>
      <c r="N538" s="215"/>
      <c r="O538" s="215"/>
      <c r="P538" s="215"/>
      <c r="Q538" s="215"/>
      <c r="R538" s="215"/>
      <c r="S538" s="215"/>
      <c r="T538" s="216"/>
      <c r="AT538" s="217" t="s">
        <v>320</v>
      </c>
      <c r="AU538" s="217" t="s">
        <v>88</v>
      </c>
      <c r="AV538" s="13" t="s">
        <v>86</v>
      </c>
      <c r="AW538" s="13" t="s">
        <v>39</v>
      </c>
      <c r="AX538" s="13" t="s">
        <v>78</v>
      </c>
      <c r="AY538" s="217" t="s">
        <v>151</v>
      </c>
    </row>
    <row r="539" spans="1:65" s="14" customFormat="1" ht="11.25">
      <c r="B539" s="218"/>
      <c r="C539" s="219"/>
      <c r="D539" s="201" t="s">
        <v>320</v>
      </c>
      <c r="E539" s="220" t="s">
        <v>32</v>
      </c>
      <c r="F539" s="221" t="s">
        <v>496</v>
      </c>
      <c r="G539" s="219"/>
      <c r="H539" s="222">
        <v>3.16</v>
      </c>
      <c r="I539" s="223"/>
      <c r="J539" s="219"/>
      <c r="K539" s="219"/>
      <c r="L539" s="224"/>
      <c r="M539" s="225"/>
      <c r="N539" s="226"/>
      <c r="O539" s="226"/>
      <c r="P539" s="226"/>
      <c r="Q539" s="226"/>
      <c r="R539" s="226"/>
      <c r="S539" s="226"/>
      <c r="T539" s="227"/>
      <c r="AT539" s="228" t="s">
        <v>320</v>
      </c>
      <c r="AU539" s="228" t="s">
        <v>88</v>
      </c>
      <c r="AV539" s="14" t="s">
        <v>88</v>
      </c>
      <c r="AW539" s="14" t="s">
        <v>39</v>
      </c>
      <c r="AX539" s="14" t="s">
        <v>78</v>
      </c>
      <c r="AY539" s="228" t="s">
        <v>151</v>
      </c>
    </row>
    <row r="540" spans="1:65" s="15" customFormat="1" ht="11.25">
      <c r="B540" s="229"/>
      <c r="C540" s="230"/>
      <c r="D540" s="201" t="s">
        <v>320</v>
      </c>
      <c r="E540" s="231" t="s">
        <v>32</v>
      </c>
      <c r="F540" s="232" t="s">
        <v>323</v>
      </c>
      <c r="G540" s="230"/>
      <c r="H540" s="233">
        <v>3.16</v>
      </c>
      <c r="I540" s="234"/>
      <c r="J540" s="230"/>
      <c r="K540" s="230"/>
      <c r="L540" s="235"/>
      <c r="M540" s="236"/>
      <c r="N540" s="237"/>
      <c r="O540" s="237"/>
      <c r="P540" s="237"/>
      <c r="Q540" s="237"/>
      <c r="R540" s="237"/>
      <c r="S540" s="237"/>
      <c r="T540" s="238"/>
      <c r="AT540" s="239" t="s">
        <v>320</v>
      </c>
      <c r="AU540" s="239" t="s">
        <v>88</v>
      </c>
      <c r="AV540" s="15" t="s">
        <v>159</v>
      </c>
      <c r="AW540" s="15" t="s">
        <v>39</v>
      </c>
      <c r="AX540" s="15" t="s">
        <v>86</v>
      </c>
      <c r="AY540" s="239" t="s">
        <v>151</v>
      </c>
    </row>
    <row r="541" spans="1:65" s="2" customFormat="1" ht="37.9" customHeight="1">
      <c r="A541" s="39"/>
      <c r="B541" s="40"/>
      <c r="C541" s="183" t="s">
        <v>882</v>
      </c>
      <c r="D541" s="183" t="s">
        <v>154</v>
      </c>
      <c r="E541" s="184" t="s">
        <v>883</v>
      </c>
      <c r="F541" s="185" t="s">
        <v>884</v>
      </c>
      <c r="G541" s="186" t="s">
        <v>209</v>
      </c>
      <c r="H541" s="187">
        <v>24.984000000000002</v>
      </c>
      <c r="I541" s="188"/>
      <c r="J541" s="189">
        <f>ROUND(I541*H541,2)</f>
        <v>0</v>
      </c>
      <c r="K541" s="185" t="s">
        <v>158</v>
      </c>
      <c r="L541" s="44"/>
      <c r="M541" s="190" t="s">
        <v>32</v>
      </c>
      <c r="N541" s="191" t="s">
        <v>49</v>
      </c>
      <c r="O541" s="69"/>
      <c r="P541" s="192">
        <f>O541*H541</f>
        <v>0</v>
      </c>
      <c r="Q541" s="192">
        <v>8.9219999999999994E-2</v>
      </c>
      <c r="R541" s="192">
        <f>Q541*H541</f>
        <v>2.2290724800000001</v>
      </c>
      <c r="S541" s="192">
        <v>0</v>
      </c>
      <c r="T541" s="193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194" t="s">
        <v>159</v>
      </c>
      <c r="AT541" s="194" t="s">
        <v>154</v>
      </c>
      <c r="AU541" s="194" t="s">
        <v>88</v>
      </c>
      <c r="AY541" s="21" t="s">
        <v>151</v>
      </c>
      <c r="BE541" s="195">
        <f>IF(N541="základní",J541,0)</f>
        <v>0</v>
      </c>
      <c r="BF541" s="195">
        <f>IF(N541="snížená",J541,0)</f>
        <v>0</v>
      </c>
      <c r="BG541" s="195">
        <f>IF(N541="zákl. přenesená",J541,0)</f>
        <v>0</v>
      </c>
      <c r="BH541" s="195">
        <f>IF(N541="sníž. přenesená",J541,0)</f>
        <v>0</v>
      </c>
      <c r="BI541" s="195">
        <f>IF(N541="nulová",J541,0)</f>
        <v>0</v>
      </c>
      <c r="BJ541" s="21" t="s">
        <v>86</v>
      </c>
      <c r="BK541" s="195">
        <f>ROUND(I541*H541,2)</f>
        <v>0</v>
      </c>
      <c r="BL541" s="21" t="s">
        <v>159</v>
      </c>
      <c r="BM541" s="194" t="s">
        <v>885</v>
      </c>
    </row>
    <row r="542" spans="1:65" s="2" customFormat="1" ht="11.25">
      <c r="A542" s="39"/>
      <c r="B542" s="40"/>
      <c r="C542" s="41"/>
      <c r="D542" s="196" t="s">
        <v>161</v>
      </c>
      <c r="E542" s="41"/>
      <c r="F542" s="197" t="s">
        <v>886</v>
      </c>
      <c r="G542" s="41"/>
      <c r="H542" s="41"/>
      <c r="I542" s="198"/>
      <c r="J542" s="41"/>
      <c r="K542" s="41"/>
      <c r="L542" s="44"/>
      <c r="M542" s="199"/>
      <c r="N542" s="200"/>
      <c r="O542" s="69"/>
      <c r="P542" s="69"/>
      <c r="Q542" s="69"/>
      <c r="R542" s="69"/>
      <c r="S542" s="69"/>
      <c r="T542" s="70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T542" s="21" t="s">
        <v>161</v>
      </c>
      <c r="AU542" s="21" t="s">
        <v>88</v>
      </c>
    </row>
    <row r="543" spans="1:65" s="13" customFormat="1" ht="11.25">
      <c r="B543" s="208"/>
      <c r="C543" s="209"/>
      <c r="D543" s="201" t="s">
        <v>320</v>
      </c>
      <c r="E543" s="210" t="s">
        <v>32</v>
      </c>
      <c r="F543" s="211" t="s">
        <v>887</v>
      </c>
      <c r="G543" s="209"/>
      <c r="H543" s="210" t="s">
        <v>32</v>
      </c>
      <c r="I543" s="212"/>
      <c r="J543" s="209"/>
      <c r="K543" s="209"/>
      <c r="L543" s="213"/>
      <c r="M543" s="214"/>
      <c r="N543" s="215"/>
      <c r="O543" s="215"/>
      <c r="P543" s="215"/>
      <c r="Q543" s="215"/>
      <c r="R543" s="215"/>
      <c r="S543" s="215"/>
      <c r="T543" s="216"/>
      <c r="AT543" s="217" t="s">
        <v>320</v>
      </c>
      <c r="AU543" s="217" t="s">
        <v>88</v>
      </c>
      <c r="AV543" s="13" t="s">
        <v>86</v>
      </c>
      <c r="AW543" s="13" t="s">
        <v>39</v>
      </c>
      <c r="AX543" s="13" t="s">
        <v>78</v>
      </c>
      <c r="AY543" s="217" t="s">
        <v>151</v>
      </c>
    </row>
    <row r="544" spans="1:65" s="13" customFormat="1" ht="11.25">
      <c r="B544" s="208"/>
      <c r="C544" s="209"/>
      <c r="D544" s="201" t="s">
        <v>320</v>
      </c>
      <c r="E544" s="210" t="s">
        <v>32</v>
      </c>
      <c r="F544" s="211" t="s">
        <v>888</v>
      </c>
      <c r="G544" s="209"/>
      <c r="H544" s="210" t="s">
        <v>32</v>
      </c>
      <c r="I544" s="212"/>
      <c r="J544" s="209"/>
      <c r="K544" s="209"/>
      <c r="L544" s="213"/>
      <c r="M544" s="214"/>
      <c r="N544" s="215"/>
      <c r="O544" s="215"/>
      <c r="P544" s="215"/>
      <c r="Q544" s="215"/>
      <c r="R544" s="215"/>
      <c r="S544" s="215"/>
      <c r="T544" s="216"/>
      <c r="AT544" s="217" t="s">
        <v>320</v>
      </c>
      <c r="AU544" s="217" t="s">
        <v>88</v>
      </c>
      <c r="AV544" s="13" t="s">
        <v>86</v>
      </c>
      <c r="AW544" s="13" t="s">
        <v>39</v>
      </c>
      <c r="AX544" s="13" t="s">
        <v>78</v>
      </c>
      <c r="AY544" s="217" t="s">
        <v>151</v>
      </c>
    </row>
    <row r="545" spans="1:65" s="14" customFormat="1" ht="11.25">
      <c r="B545" s="218"/>
      <c r="C545" s="219"/>
      <c r="D545" s="201" t="s">
        <v>320</v>
      </c>
      <c r="E545" s="220" t="s">
        <v>32</v>
      </c>
      <c r="F545" s="221" t="s">
        <v>276</v>
      </c>
      <c r="G545" s="219"/>
      <c r="H545" s="222">
        <v>5.8840000000000003</v>
      </c>
      <c r="I545" s="223"/>
      <c r="J545" s="219"/>
      <c r="K545" s="219"/>
      <c r="L545" s="224"/>
      <c r="M545" s="225"/>
      <c r="N545" s="226"/>
      <c r="O545" s="226"/>
      <c r="P545" s="226"/>
      <c r="Q545" s="226"/>
      <c r="R545" s="226"/>
      <c r="S545" s="226"/>
      <c r="T545" s="227"/>
      <c r="AT545" s="228" t="s">
        <v>320</v>
      </c>
      <c r="AU545" s="228" t="s">
        <v>88</v>
      </c>
      <c r="AV545" s="14" t="s">
        <v>88</v>
      </c>
      <c r="AW545" s="14" t="s">
        <v>39</v>
      </c>
      <c r="AX545" s="14" t="s">
        <v>78</v>
      </c>
      <c r="AY545" s="228" t="s">
        <v>151</v>
      </c>
    </row>
    <row r="546" spans="1:65" s="16" customFormat="1" ht="11.25">
      <c r="B546" s="240"/>
      <c r="C546" s="241"/>
      <c r="D546" s="201" t="s">
        <v>320</v>
      </c>
      <c r="E546" s="242" t="s">
        <v>32</v>
      </c>
      <c r="F546" s="243" t="s">
        <v>440</v>
      </c>
      <c r="G546" s="241"/>
      <c r="H546" s="244">
        <v>5.8840000000000003</v>
      </c>
      <c r="I546" s="245"/>
      <c r="J546" s="241"/>
      <c r="K546" s="241"/>
      <c r="L546" s="246"/>
      <c r="M546" s="247"/>
      <c r="N546" s="248"/>
      <c r="O546" s="248"/>
      <c r="P546" s="248"/>
      <c r="Q546" s="248"/>
      <c r="R546" s="248"/>
      <c r="S546" s="248"/>
      <c r="T546" s="249"/>
      <c r="AT546" s="250" t="s">
        <v>320</v>
      </c>
      <c r="AU546" s="250" t="s">
        <v>88</v>
      </c>
      <c r="AV546" s="16" t="s">
        <v>170</v>
      </c>
      <c r="AW546" s="16" t="s">
        <v>39</v>
      </c>
      <c r="AX546" s="16" t="s">
        <v>78</v>
      </c>
      <c r="AY546" s="250" t="s">
        <v>151</v>
      </c>
    </row>
    <row r="547" spans="1:65" s="13" customFormat="1" ht="11.25">
      <c r="B547" s="208"/>
      <c r="C547" s="209"/>
      <c r="D547" s="201" t="s">
        <v>320</v>
      </c>
      <c r="E547" s="210" t="s">
        <v>32</v>
      </c>
      <c r="F547" s="211" t="s">
        <v>889</v>
      </c>
      <c r="G547" s="209"/>
      <c r="H547" s="210" t="s">
        <v>32</v>
      </c>
      <c r="I547" s="212"/>
      <c r="J547" s="209"/>
      <c r="K547" s="209"/>
      <c r="L547" s="213"/>
      <c r="M547" s="214"/>
      <c r="N547" s="215"/>
      <c r="O547" s="215"/>
      <c r="P547" s="215"/>
      <c r="Q547" s="215"/>
      <c r="R547" s="215"/>
      <c r="S547" s="215"/>
      <c r="T547" s="216"/>
      <c r="AT547" s="217" t="s">
        <v>320</v>
      </c>
      <c r="AU547" s="217" t="s">
        <v>88</v>
      </c>
      <c r="AV547" s="13" t="s">
        <v>86</v>
      </c>
      <c r="AW547" s="13" t="s">
        <v>39</v>
      </c>
      <c r="AX547" s="13" t="s">
        <v>78</v>
      </c>
      <c r="AY547" s="217" t="s">
        <v>151</v>
      </c>
    </row>
    <row r="548" spans="1:65" s="14" customFormat="1" ht="11.25">
      <c r="B548" s="218"/>
      <c r="C548" s="219"/>
      <c r="D548" s="201" t="s">
        <v>320</v>
      </c>
      <c r="E548" s="220" t="s">
        <v>32</v>
      </c>
      <c r="F548" s="221" t="s">
        <v>207</v>
      </c>
      <c r="G548" s="219"/>
      <c r="H548" s="222">
        <v>19.100000000000001</v>
      </c>
      <c r="I548" s="223"/>
      <c r="J548" s="219"/>
      <c r="K548" s="219"/>
      <c r="L548" s="224"/>
      <c r="M548" s="225"/>
      <c r="N548" s="226"/>
      <c r="O548" s="226"/>
      <c r="P548" s="226"/>
      <c r="Q548" s="226"/>
      <c r="R548" s="226"/>
      <c r="S548" s="226"/>
      <c r="T548" s="227"/>
      <c r="AT548" s="228" t="s">
        <v>320</v>
      </c>
      <c r="AU548" s="228" t="s">
        <v>88</v>
      </c>
      <c r="AV548" s="14" t="s">
        <v>88</v>
      </c>
      <c r="AW548" s="14" t="s">
        <v>39</v>
      </c>
      <c r="AX548" s="14" t="s">
        <v>78</v>
      </c>
      <c r="AY548" s="228" t="s">
        <v>151</v>
      </c>
    </row>
    <row r="549" spans="1:65" s="16" customFormat="1" ht="11.25">
      <c r="B549" s="240"/>
      <c r="C549" s="241"/>
      <c r="D549" s="201" t="s">
        <v>320</v>
      </c>
      <c r="E549" s="242" t="s">
        <v>32</v>
      </c>
      <c r="F549" s="243" t="s">
        <v>440</v>
      </c>
      <c r="G549" s="241"/>
      <c r="H549" s="244">
        <v>19.100000000000001</v>
      </c>
      <c r="I549" s="245"/>
      <c r="J549" s="241"/>
      <c r="K549" s="241"/>
      <c r="L549" s="246"/>
      <c r="M549" s="247"/>
      <c r="N549" s="248"/>
      <c r="O549" s="248"/>
      <c r="P549" s="248"/>
      <c r="Q549" s="248"/>
      <c r="R549" s="248"/>
      <c r="S549" s="248"/>
      <c r="T549" s="249"/>
      <c r="AT549" s="250" t="s">
        <v>320</v>
      </c>
      <c r="AU549" s="250" t="s">
        <v>88</v>
      </c>
      <c r="AV549" s="16" t="s">
        <v>170</v>
      </c>
      <c r="AW549" s="16" t="s">
        <v>39</v>
      </c>
      <c r="AX549" s="16" t="s">
        <v>78</v>
      </c>
      <c r="AY549" s="250" t="s">
        <v>151</v>
      </c>
    </row>
    <row r="550" spans="1:65" s="15" customFormat="1" ht="11.25">
      <c r="B550" s="229"/>
      <c r="C550" s="230"/>
      <c r="D550" s="201" t="s">
        <v>320</v>
      </c>
      <c r="E550" s="231" t="s">
        <v>32</v>
      </c>
      <c r="F550" s="232" t="s">
        <v>323</v>
      </c>
      <c r="G550" s="230"/>
      <c r="H550" s="233">
        <v>24.984000000000002</v>
      </c>
      <c r="I550" s="234"/>
      <c r="J550" s="230"/>
      <c r="K550" s="230"/>
      <c r="L550" s="235"/>
      <c r="M550" s="236"/>
      <c r="N550" s="237"/>
      <c r="O550" s="237"/>
      <c r="P550" s="237"/>
      <c r="Q550" s="237"/>
      <c r="R550" s="237"/>
      <c r="S550" s="237"/>
      <c r="T550" s="238"/>
      <c r="AT550" s="239" t="s">
        <v>320</v>
      </c>
      <c r="AU550" s="239" t="s">
        <v>88</v>
      </c>
      <c r="AV550" s="15" t="s">
        <v>159</v>
      </c>
      <c r="AW550" s="15" t="s">
        <v>39</v>
      </c>
      <c r="AX550" s="15" t="s">
        <v>86</v>
      </c>
      <c r="AY550" s="239" t="s">
        <v>151</v>
      </c>
    </row>
    <row r="551" spans="1:65" s="2" customFormat="1" ht="16.5" customHeight="1">
      <c r="A551" s="39"/>
      <c r="B551" s="40"/>
      <c r="C551" s="251" t="s">
        <v>890</v>
      </c>
      <c r="D551" s="251" t="s">
        <v>445</v>
      </c>
      <c r="E551" s="252" t="s">
        <v>891</v>
      </c>
      <c r="F551" s="253" t="s">
        <v>892</v>
      </c>
      <c r="G551" s="254" t="s">
        <v>209</v>
      </c>
      <c r="H551" s="255">
        <v>6.0609999999999999</v>
      </c>
      <c r="I551" s="256"/>
      <c r="J551" s="257">
        <f>ROUND(I551*H551,2)</f>
        <v>0</v>
      </c>
      <c r="K551" s="253" t="s">
        <v>158</v>
      </c>
      <c r="L551" s="258"/>
      <c r="M551" s="259" t="s">
        <v>32</v>
      </c>
      <c r="N551" s="260" t="s">
        <v>49</v>
      </c>
      <c r="O551" s="69"/>
      <c r="P551" s="192">
        <f>O551*H551</f>
        <v>0</v>
      </c>
      <c r="Q551" s="192">
        <v>0.128</v>
      </c>
      <c r="R551" s="192">
        <f>Q551*H551</f>
        <v>0.77580800000000005</v>
      </c>
      <c r="S551" s="192">
        <v>0</v>
      </c>
      <c r="T551" s="193">
        <f>S551*H551</f>
        <v>0</v>
      </c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R551" s="194" t="s">
        <v>202</v>
      </c>
      <c r="AT551" s="194" t="s">
        <v>445</v>
      </c>
      <c r="AU551" s="194" t="s">
        <v>88</v>
      </c>
      <c r="AY551" s="21" t="s">
        <v>151</v>
      </c>
      <c r="BE551" s="195">
        <f>IF(N551="základní",J551,0)</f>
        <v>0</v>
      </c>
      <c r="BF551" s="195">
        <f>IF(N551="snížená",J551,0)</f>
        <v>0</v>
      </c>
      <c r="BG551" s="195">
        <f>IF(N551="zákl. přenesená",J551,0)</f>
        <v>0</v>
      </c>
      <c r="BH551" s="195">
        <f>IF(N551="sníž. přenesená",J551,0)</f>
        <v>0</v>
      </c>
      <c r="BI551" s="195">
        <f>IF(N551="nulová",J551,0)</f>
        <v>0</v>
      </c>
      <c r="BJ551" s="21" t="s">
        <v>86</v>
      </c>
      <c r="BK551" s="195">
        <f>ROUND(I551*H551,2)</f>
        <v>0</v>
      </c>
      <c r="BL551" s="21" t="s">
        <v>159</v>
      </c>
      <c r="BM551" s="194" t="s">
        <v>893</v>
      </c>
    </row>
    <row r="552" spans="1:65" s="2" customFormat="1" ht="19.5">
      <c r="A552" s="39"/>
      <c r="B552" s="40"/>
      <c r="C552" s="41"/>
      <c r="D552" s="201" t="s">
        <v>163</v>
      </c>
      <c r="E552" s="41"/>
      <c r="F552" s="202" t="s">
        <v>894</v>
      </c>
      <c r="G552" s="41"/>
      <c r="H552" s="41"/>
      <c r="I552" s="198"/>
      <c r="J552" s="41"/>
      <c r="K552" s="41"/>
      <c r="L552" s="44"/>
      <c r="M552" s="199"/>
      <c r="N552" s="200"/>
      <c r="O552" s="69"/>
      <c r="P552" s="69"/>
      <c r="Q552" s="69"/>
      <c r="R552" s="69"/>
      <c r="S552" s="69"/>
      <c r="T552" s="70"/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T552" s="21" t="s">
        <v>163</v>
      </c>
      <c r="AU552" s="21" t="s">
        <v>88</v>
      </c>
    </row>
    <row r="553" spans="1:65" s="14" customFormat="1" ht="11.25">
      <c r="B553" s="218"/>
      <c r="C553" s="219"/>
      <c r="D553" s="201" t="s">
        <v>320</v>
      </c>
      <c r="E553" s="220" t="s">
        <v>32</v>
      </c>
      <c r="F553" s="221" t="s">
        <v>276</v>
      </c>
      <c r="G553" s="219"/>
      <c r="H553" s="222">
        <v>5.8840000000000003</v>
      </c>
      <c r="I553" s="223"/>
      <c r="J553" s="219"/>
      <c r="K553" s="219"/>
      <c r="L553" s="224"/>
      <c r="M553" s="225"/>
      <c r="N553" s="226"/>
      <c r="O553" s="226"/>
      <c r="P553" s="226"/>
      <c r="Q553" s="226"/>
      <c r="R553" s="226"/>
      <c r="S553" s="226"/>
      <c r="T553" s="227"/>
      <c r="AT553" s="228" t="s">
        <v>320</v>
      </c>
      <c r="AU553" s="228" t="s">
        <v>88</v>
      </c>
      <c r="AV553" s="14" t="s">
        <v>88</v>
      </c>
      <c r="AW553" s="14" t="s">
        <v>39</v>
      </c>
      <c r="AX553" s="14" t="s">
        <v>86</v>
      </c>
      <c r="AY553" s="228" t="s">
        <v>151</v>
      </c>
    </row>
    <row r="554" spans="1:65" s="14" customFormat="1" ht="11.25">
      <c r="B554" s="218"/>
      <c r="C554" s="219"/>
      <c r="D554" s="201" t="s">
        <v>320</v>
      </c>
      <c r="E554" s="219"/>
      <c r="F554" s="221" t="s">
        <v>895</v>
      </c>
      <c r="G554" s="219"/>
      <c r="H554" s="222">
        <v>6.0609999999999999</v>
      </c>
      <c r="I554" s="223"/>
      <c r="J554" s="219"/>
      <c r="K554" s="219"/>
      <c r="L554" s="224"/>
      <c r="M554" s="225"/>
      <c r="N554" s="226"/>
      <c r="O554" s="226"/>
      <c r="P554" s="226"/>
      <c r="Q554" s="226"/>
      <c r="R554" s="226"/>
      <c r="S554" s="226"/>
      <c r="T554" s="227"/>
      <c r="AT554" s="228" t="s">
        <v>320</v>
      </c>
      <c r="AU554" s="228" t="s">
        <v>88</v>
      </c>
      <c r="AV554" s="14" t="s">
        <v>88</v>
      </c>
      <c r="AW554" s="14" t="s">
        <v>4</v>
      </c>
      <c r="AX554" s="14" t="s">
        <v>86</v>
      </c>
      <c r="AY554" s="228" t="s">
        <v>151</v>
      </c>
    </row>
    <row r="555" spans="1:65" s="2" customFormat="1" ht="16.5" customHeight="1">
      <c r="A555" s="39"/>
      <c r="B555" s="40"/>
      <c r="C555" s="251" t="s">
        <v>896</v>
      </c>
      <c r="D555" s="251" t="s">
        <v>445</v>
      </c>
      <c r="E555" s="252" t="s">
        <v>897</v>
      </c>
      <c r="F555" s="253" t="s">
        <v>898</v>
      </c>
      <c r="G555" s="254" t="s">
        <v>209</v>
      </c>
      <c r="H555" s="255">
        <v>19.672999999999998</v>
      </c>
      <c r="I555" s="256"/>
      <c r="J555" s="257">
        <f>ROUND(I555*H555,2)</f>
        <v>0</v>
      </c>
      <c r="K555" s="253" t="s">
        <v>158</v>
      </c>
      <c r="L555" s="258"/>
      <c r="M555" s="259" t="s">
        <v>32</v>
      </c>
      <c r="N555" s="260" t="s">
        <v>49</v>
      </c>
      <c r="O555" s="69"/>
      <c r="P555" s="192">
        <f>O555*H555</f>
        <v>0</v>
      </c>
      <c r="Q555" s="192">
        <v>0.13200000000000001</v>
      </c>
      <c r="R555" s="192">
        <f>Q555*H555</f>
        <v>2.5968359999999997</v>
      </c>
      <c r="S555" s="192">
        <v>0</v>
      </c>
      <c r="T555" s="193">
        <f>S555*H555</f>
        <v>0</v>
      </c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R555" s="194" t="s">
        <v>202</v>
      </c>
      <c r="AT555" s="194" t="s">
        <v>445</v>
      </c>
      <c r="AU555" s="194" t="s">
        <v>88</v>
      </c>
      <c r="AY555" s="21" t="s">
        <v>151</v>
      </c>
      <c r="BE555" s="195">
        <f>IF(N555="základní",J555,0)</f>
        <v>0</v>
      </c>
      <c r="BF555" s="195">
        <f>IF(N555="snížená",J555,0)</f>
        <v>0</v>
      </c>
      <c r="BG555" s="195">
        <f>IF(N555="zákl. přenesená",J555,0)</f>
        <v>0</v>
      </c>
      <c r="BH555" s="195">
        <f>IF(N555="sníž. přenesená",J555,0)</f>
        <v>0</v>
      </c>
      <c r="BI555" s="195">
        <f>IF(N555="nulová",J555,0)</f>
        <v>0</v>
      </c>
      <c r="BJ555" s="21" t="s">
        <v>86</v>
      </c>
      <c r="BK555" s="195">
        <f>ROUND(I555*H555,2)</f>
        <v>0</v>
      </c>
      <c r="BL555" s="21" t="s">
        <v>159</v>
      </c>
      <c r="BM555" s="194" t="s">
        <v>899</v>
      </c>
    </row>
    <row r="556" spans="1:65" s="2" customFormat="1" ht="19.5">
      <c r="A556" s="39"/>
      <c r="B556" s="40"/>
      <c r="C556" s="41"/>
      <c r="D556" s="201" t="s">
        <v>163</v>
      </c>
      <c r="E556" s="41"/>
      <c r="F556" s="202" t="s">
        <v>894</v>
      </c>
      <c r="G556" s="41"/>
      <c r="H556" s="41"/>
      <c r="I556" s="198"/>
      <c r="J556" s="41"/>
      <c r="K556" s="41"/>
      <c r="L556" s="44"/>
      <c r="M556" s="199"/>
      <c r="N556" s="200"/>
      <c r="O556" s="69"/>
      <c r="P556" s="69"/>
      <c r="Q556" s="69"/>
      <c r="R556" s="69"/>
      <c r="S556" s="69"/>
      <c r="T556" s="70"/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T556" s="21" t="s">
        <v>163</v>
      </c>
      <c r="AU556" s="21" t="s">
        <v>88</v>
      </c>
    </row>
    <row r="557" spans="1:65" s="14" customFormat="1" ht="11.25">
      <c r="B557" s="218"/>
      <c r="C557" s="219"/>
      <c r="D557" s="201" t="s">
        <v>320</v>
      </c>
      <c r="E557" s="220" t="s">
        <v>32</v>
      </c>
      <c r="F557" s="221" t="s">
        <v>207</v>
      </c>
      <c r="G557" s="219"/>
      <c r="H557" s="222">
        <v>19.100000000000001</v>
      </c>
      <c r="I557" s="223"/>
      <c r="J557" s="219"/>
      <c r="K557" s="219"/>
      <c r="L557" s="224"/>
      <c r="M557" s="225"/>
      <c r="N557" s="226"/>
      <c r="O557" s="226"/>
      <c r="P557" s="226"/>
      <c r="Q557" s="226"/>
      <c r="R557" s="226"/>
      <c r="S557" s="226"/>
      <c r="T557" s="227"/>
      <c r="AT557" s="228" t="s">
        <v>320</v>
      </c>
      <c r="AU557" s="228" t="s">
        <v>88</v>
      </c>
      <c r="AV557" s="14" t="s">
        <v>88</v>
      </c>
      <c r="AW557" s="14" t="s">
        <v>39</v>
      </c>
      <c r="AX557" s="14" t="s">
        <v>86</v>
      </c>
      <c r="AY557" s="228" t="s">
        <v>151</v>
      </c>
    </row>
    <row r="558" spans="1:65" s="14" customFormat="1" ht="11.25">
      <c r="B558" s="218"/>
      <c r="C558" s="219"/>
      <c r="D558" s="201" t="s">
        <v>320</v>
      </c>
      <c r="E558" s="219"/>
      <c r="F558" s="221" t="s">
        <v>900</v>
      </c>
      <c r="G558" s="219"/>
      <c r="H558" s="222">
        <v>19.672999999999998</v>
      </c>
      <c r="I558" s="223"/>
      <c r="J558" s="219"/>
      <c r="K558" s="219"/>
      <c r="L558" s="224"/>
      <c r="M558" s="225"/>
      <c r="N558" s="226"/>
      <c r="O558" s="226"/>
      <c r="P558" s="226"/>
      <c r="Q558" s="226"/>
      <c r="R558" s="226"/>
      <c r="S558" s="226"/>
      <c r="T558" s="227"/>
      <c r="AT558" s="228" t="s">
        <v>320</v>
      </c>
      <c r="AU558" s="228" t="s">
        <v>88</v>
      </c>
      <c r="AV558" s="14" t="s">
        <v>88</v>
      </c>
      <c r="AW558" s="14" t="s">
        <v>4</v>
      </c>
      <c r="AX558" s="14" t="s">
        <v>86</v>
      </c>
      <c r="AY558" s="228" t="s">
        <v>151</v>
      </c>
    </row>
    <row r="559" spans="1:65" s="2" customFormat="1" ht="37.9" customHeight="1">
      <c r="A559" s="39"/>
      <c r="B559" s="40"/>
      <c r="C559" s="183" t="s">
        <v>901</v>
      </c>
      <c r="D559" s="183" t="s">
        <v>154</v>
      </c>
      <c r="E559" s="184" t="s">
        <v>902</v>
      </c>
      <c r="F559" s="185" t="s">
        <v>903</v>
      </c>
      <c r="G559" s="186" t="s">
        <v>209</v>
      </c>
      <c r="H559" s="187">
        <v>3.16</v>
      </c>
      <c r="I559" s="188"/>
      <c r="J559" s="189">
        <f>ROUND(I559*H559,2)</f>
        <v>0</v>
      </c>
      <c r="K559" s="185" t="s">
        <v>158</v>
      </c>
      <c r="L559" s="44"/>
      <c r="M559" s="190" t="s">
        <v>32</v>
      </c>
      <c r="N559" s="191" t="s">
        <v>49</v>
      </c>
      <c r="O559" s="69"/>
      <c r="P559" s="192">
        <f>O559*H559</f>
        <v>0</v>
      </c>
      <c r="Q559" s="192">
        <v>0.10100000000000001</v>
      </c>
      <c r="R559" s="192">
        <f>Q559*H559</f>
        <v>0.31916000000000005</v>
      </c>
      <c r="S559" s="192">
        <v>0</v>
      </c>
      <c r="T559" s="193">
        <f>S559*H559</f>
        <v>0</v>
      </c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R559" s="194" t="s">
        <v>159</v>
      </c>
      <c r="AT559" s="194" t="s">
        <v>154</v>
      </c>
      <c r="AU559" s="194" t="s">
        <v>88</v>
      </c>
      <c r="AY559" s="21" t="s">
        <v>151</v>
      </c>
      <c r="BE559" s="195">
        <f>IF(N559="základní",J559,0)</f>
        <v>0</v>
      </c>
      <c r="BF559" s="195">
        <f>IF(N559="snížená",J559,0)</f>
        <v>0</v>
      </c>
      <c r="BG559" s="195">
        <f>IF(N559="zákl. přenesená",J559,0)</f>
        <v>0</v>
      </c>
      <c r="BH559" s="195">
        <f>IF(N559="sníž. přenesená",J559,0)</f>
        <v>0</v>
      </c>
      <c r="BI559" s="195">
        <f>IF(N559="nulová",J559,0)</f>
        <v>0</v>
      </c>
      <c r="BJ559" s="21" t="s">
        <v>86</v>
      </c>
      <c r="BK559" s="195">
        <f>ROUND(I559*H559,2)</f>
        <v>0</v>
      </c>
      <c r="BL559" s="21" t="s">
        <v>159</v>
      </c>
      <c r="BM559" s="194" t="s">
        <v>904</v>
      </c>
    </row>
    <row r="560" spans="1:65" s="2" customFormat="1" ht="11.25">
      <c r="A560" s="39"/>
      <c r="B560" s="40"/>
      <c r="C560" s="41"/>
      <c r="D560" s="196" t="s">
        <v>161</v>
      </c>
      <c r="E560" s="41"/>
      <c r="F560" s="197" t="s">
        <v>905</v>
      </c>
      <c r="G560" s="41"/>
      <c r="H560" s="41"/>
      <c r="I560" s="198"/>
      <c r="J560" s="41"/>
      <c r="K560" s="41"/>
      <c r="L560" s="44"/>
      <c r="M560" s="199"/>
      <c r="N560" s="200"/>
      <c r="O560" s="69"/>
      <c r="P560" s="69"/>
      <c r="Q560" s="69"/>
      <c r="R560" s="69"/>
      <c r="S560" s="69"/>
      <c r="T560" s="70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T560" s="21" t="s">
        <v>161</v>
      </c>
      <c r="AU560" s="21" t="s">
        <v>88</v>
      </c>
    </row>
    <row r="561" spans="1:65" s="13" customFormat="1" ht="11.25">
      <c r="B561" s="208"/>
      <c r="C561" s="209"/>
      <c r="D561" s="201" t="s">
        <v>320</v>
      </c>
      <c r="E561" s="210" t="s">
        <v>32</v>
      </c>
      <c r="F561" s="211" t="s">
        <v>887</v>
      </c>
      <c r="G561" s="209"/>
      <c r="H561" s="210" t="s">
        <v>32</v>
      </c>
      <c r="I561" s="212"/>
      <c r="J561" s="209"/>
      <c r="K561" s="209"/>
      <c r="L561" s="213"/>
      <c r="M561" s="214"/>
      <c r="N561" s="215"/>
      <c r="O561" s="215"/>
      <c r="P561" s="215"/>
      <c r="Q561" s="215"/>
      <c r="R561" s="215"/>
      <c r="S561" s="215"/>
      <c r="T561" s="216"/>
      <c r="AT561" s="217" t="s">
        <v>320</v>
      </c>
      <c r="AU561" s="217" t="s">
        <v>88</v>
      </c>
      <c r="AV561" s="13" t="s">
        <v>86</v>
      </c>
      <c r="AW561" s="13" t="s">
        <v>39</v>
      </c>
      <c r="AX561" s="13" t="s">
        <v>78</v>
      </c>
      <c r="AY561" s="217" t="s">
        <v>151</v>
      </c>
    </row>
    <row r="562" spans="1:65" s="14" customFormat="1" ht="11.25">
      <c r="B562" s="218"/>
      <c r="C562" s="219"/>
      <c r="D562" s="201" t="s">
        <v>320</v>
      </c>
      <c r="E562" s="220" t="s">
        <v>32</v>
      </c>
      <c r="F562" s="221" t="s">
        <v>842</v>
      </c>
      <c r="G562" s="219"/>
      <c r="H562" s="222">
        <v>3.16</v>
      </c>
      <c r="I562" s="223"/>
      <c r="J562" s="219"/>
      <c r="K562" s="219"/>
      <c r="L562" s="224"/>
      <c r="M562" s="225"/>
      <c r="N562" s="226"/>
      <c r="O562" s="226"/>
      <c r="P562" s="226"/>
      <c r="Q562" s="226"/>
      <c r="R562" s="226"/>
      <c r="S562" s="226"/>
      <c r="T562" s="227"/>
      <c r="AT562" s="228" t="s">
        <v>320</v>
      </c>
      <c r="AU562" s="228" t="s">
        <v>88</v>
      </c>
      <c r="AV562" s="14" t="s">
        <v>88</v>
      </c>
      <c r="AW562" s="14" t="s">
        <v>39</v>
      </c>
      <c r="AX562" s="14" t="s">
        <v>78</v>
      </c>
      <c r="AY562" s="228" t="s">
        <v>151</v>
      </c>
    </row>
    <row r="563" spans="1:65" s="15" customFormat="1" ht="11.25">
      <c r="B563" s="229"/>
      <c r="C563" s="230"/>
      <c r="D563" s="201" t="s">
        <v>320</v>
      </c>
      <c r="E563" s="231" t="s">
        <v>32</v>
      </c>
      <c r="F563" s="232" t="s">
        <v>323</v>
      </c>
      <c r="G563" s="230"/>
      <c r="H563" s="233">
        <v>3.16</v>
      </c>
      <c r="I563" s="234"/>
      <c r="J563" s="230"/>
      <c r="K563" s="230"/>
      <c r="L563" s="235"/>
      <c r="M563" s="236"/>
      <c r="N563" s="237"/>
      <c r="O563" s="237"/>
      <c r="P563" s="237"/>
      <c r="Q563" s="237"/>
      <c r="R563" s="237"/>
      <c r="S563" s="237"/>
      <c r="T563" s="238"/>
      <c r="AT563" s="239" t="s">
        <v>320</v>
      </c>
      <c r="AU563" s="239" t="s">
        <v>88</v>
      </c>
      <c r="AV563" s="15" t="s">
        <v>159</v>
      </c>
      <c r="AW563" s="15" t="s">
        <v>39</v>
      </c>
      <c r="AX563" s="15" t="s">
        <v>86</v>
      </c>
      <c r="AY563" s="239" t="s">
        <v>151</v>
      </c>
    </row>
    <row r="564" spans="1:65" s="2" customFormat="1" ht="16.5" customHeight="1">
      <c r="A564" s="39"/>
      <c r="B564" s="40"/>
      <c r="C564" s="251" t="s">
        <v>906</v>
      </c>
      <c r="D564" s="251" t="s">
        <v>445</v>
      </c>
      <c r="E564" s="252" t="s">
        <v>907</v>
      </c>
      <c r="F564" s="253" t="s">
        <v>908</v>
      </c>
      <c r="G564" s="254" t="s">
        <v>209</v>
      </c>
      <c r="H564" s="255">
        <v>3.2549999999999999</v>
      </c>
      <c r="I564" s="256"/>
      <c r="J564" s="257">
        <f>ROUND(I564*H564,2)</f>
        <v>0</v>
      </c>
      <c r="K564" s="253" t="s">
        <v>158</v>
      </c>
      <c r="L564" s="258"/>
      <c r="M564" s="259" t="s">
        <v>32</v>
      </c>
      <c r="N564" s="260" t="s">
        <v>49</v>
      </c>
      <c r="O564" s="69"/>
      <c r="P564" s="192">
        <f>O564*H564</f>
        <v>0</v>
      </c>
      <c r="Q564" s="192">
        <v>0.13500000000000001</v>
      </c>
      <c r="R564" s="192">
        <f>Q564*H564</f>
        <v>0.43942500000000001</v>
      </c>
      <c r="S564" s="192">
        <v>0</v>
      </c>
      <c r="T564" s="193">
        <f>S564*H564</f>
        <v>0</v>
      </c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R564" s="194" t="s">
        <v>202</v>
      </c>
      <c r="AT564" s="194" t="s">
        <v>445</v>
      </c>
      <c r="AU564" s="194" t="s">
        <v>88</v>
      </c>
      <c r="AY564" s="21" t="s">
        <v>151</v>
      </c>
      <c r="BE564" s="195">
        <f>IF(N564="základní",J564,0)</f>
        <v>0</v>
      </c>
      <c r="BF564" s="195">
        <f>IF(N564="snížená",J564,0)</f>
        <v>0</v>
      </c>
      <c r="BG564" s="195">
        <f>IF(N564="zákl. přenesená",J564,0)</f>
        <v>0</v>
      </c>
      <c r="BH564" s="195">
        <f>IF(N564="sníž. přenesená",J564,0)</f>
        <v>0</v>
      </c>
      <c r="BI564" s="195">
        <f>IF(N564="nulová",J564,0)</f>
        <v>0</v>
      </c>
      <c r="BJ564" s="21" t="s">
        <v>86</v>
      </c>
      <c r="BK564" s="195">
        <f>ROUND(I564*H564,2)</f>
        <v>0</v>
      </c>
      <c r="BL564" s="21" t="s">
        <v>159</v>
      </c>
      <c r="BM564" s="194" t="s">
        <v>909</v>
      </c>
    </row>
    <row r="565" spans="1:65" s="2" customFormat="1" ht="19.5">
      <c r="A565" s="39"/>
      <c r="B565" s="40"/>
      <c r="C565" s="41"/>
      <c r="D565" s="201" t="s">
        <v>163</v>
      </c>
      <c r="E565" s="41"/>
      <c r="F565" s="202" t="s">
        <v>894</v>
      </c>
      <c r="G565" s="41"/>
      <c r="H565" s="41"/>
      <c r="I565" s="198"/>
      <c r="J565" s="41"/>
      <c r="K565" s="41"/>
      <c r="L565" s="44"/>
      <c r="M565" s="199"/>
      <c r="N565" s="200"/>
      <c r="O565" s="69"/>
      <c r="P565" s="69"/>
      <c r="Q565" s="69"/>
      <c r="R565" s="69"/>
      <c r="S565" s="69"/>
      <c r="T565" s="70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T565" s="21" t="s">
        <v>163</v>
      </c>
      <c r="AU565" s="21" t="s">
        <v>88</v>
      </c>
    </row>
    <row r="566" spans="1:65" s="14" customFormat="1" ht="11.25">
      <c r="B566" s="218"/>
      <c r="C566" s="219"/>
      <c r="D566" s="201" t="s">
        <v>320</v>
      </c>
      <c r="E566" s="219"/>
      <c r="F566" s="221" t="s">
        <v>910</v>
      </c>
      <c r="G566" s="219"/>
      <c r="H566" s="222">
        <v>3.2549999999999999</v>
      </c>
      <c r="I566" s="223"/>
      <c r="J566" s="219"/>
      <c r="K566" s="219"/>
      <c r="L566" s="224"/>
      <c r="M566" s="225"/>
      <c r="N566" s="226"/>
      <c r="O566" s="226"/>
      <c r="P566" s="226"/>
      <c r="Q566" s="226"/>
      <c r="R566" s="226"/>
      <c r="S566" s="226"/>
      <c r="T566" s="227"/>
      <c r="AT566" s="228" t="s">
        <v>320</v>
      </c>
      <c r="AU566" s="228" t="s">
        <v>88</v>
      </c>
      <c r="AV566" s="14" t="s">
        <v>88</v>
      </c>
      <c r="AW566" s="14" t="s">
        <v>4</v>
      </c>
      <c r="AX566" s="14" t="s">
        <v>86</v>
      </c>
      <c r="AY566" s="228" t="s">
        <v>151</v>
      </c>
    </row>
    <row r="567" spans="1:65" s="12" customFormat="1" ht="22.9" customHeight="1">
      <c r="B567" s="167"/>
      <c r="C567" s="168"/>
      <c r="D567" s="169" t="s">
        <v>77</v>
      </c>
      <c r="E567" s="181" t="s">
        <v>188</v>
      </c>
      <c r="F567" s="181" t="s">
        <v>911</v>
      </c>
      <c r="G567" s="168"/>
      <c r="H567" s="168"/>
      <c r="I567" s="171"/>
      <c r="J567" s="182">
        <f>BK567</f>
        <v>0</v>
      </c>
      <c r="K567" s="168"/>
      <c r="L567" s="173"/>
      <c r="M567" s="174"/>
      <c r="N567" s="175"/>
      <c r="O567" s="175"/>
      <c r="P567" s="176">
        <f>SUM(P568:P800)</f>
        <v>0</v>
      </c>
      <c r="Q567" s="175"/>
      <c r="R567" s="176">
        <f>SUM(R568:R800)</f>
        <v>18.7710343</v>
      </c>
      <c r="S567" s="175"/>
      <c r="T567" s="177">
        <f>SUM(T568:T800)</f>
        <v>2.9233000000000004E-4</v>
      </c>
      <c r="AR567" s="178" t="s">
        <v>86</v>
      </c>
      <c r="AT567" s="179" t="s">
        <v>77</v>
      </c>
      <c r="AU567" s="179" t="s">
        <v>86</v>
      </c>
      <c r="AY567" s="178" t="s">
        <v>151</v>
      </c>
      <c r="BK567" s="180">
        <f>SUM(BK568:BK800)</f>
        <v>0</v>
      </c>
    </row>
    <row r="568" spans="1:65" s="2" customFormat="1" ht="24.2" customHeight="1">
      <c r="A568" s="39"/>
      <c r="B568" s="40"/>
      <c r="C568" s="183" t="s">
        <v>912</v>
      </c>
      <c r="D568" s="183" t="s">
        <v>154</v>
      </c>
      <c r="E568" s="184" t="s">
        <v>913</v>
      </c>
      <c r="F568" s="185" t="s">
        <v>914</v>
      </c>
      <c r="G568" s="186" t="s">
        <v>209</v>
      </c>
      <c r="H568" s="187">
        <v>41.417999999999999</v>
      </c>
      <c r="I568" s="188"/>
      <c r="J568" s="189">
        <f>ROUND(I568*H568,2)</f>
        <v>0</v>
      </c>
      <c r="K568" s="185" t="s">
        <v>158</v>
      </c>
      <c r="L568" s="44"/>
      <c r="M568" s="190" t="s">
        <v>32</v>
      </c>
      <c r="N568" s="191" t="s">
        <v>49</v>
      </c>
      <c r="O568" s="69"/>
      <c r="P568" s="192">
        <f>O568*H568</f>
        <v>0</v>
      </c>
      <c r="Q568" s="192">
        <v>4.3800000000000002E-3</v>
      </c>
      <c r="R568" s="192">
        <f>Q568*H568</f>
        <v>0.18141084000000002</v>
      </c>
      <c r="S568" s="192">
        <v>0</v>
      </c>
      <c r="T568" s="193">
        <f>S568*H568</f>
        <v>0</v>
      </c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R568" s="194" t="s">
        <v>159</v>
      </c>
      <c r="AT568" s="194" t="s">
        <v>154</v>
      </c>
      <c r="AU568" s="194" t="s">
        <v>88</v>
      </c>
      <c r="AY568" s="21" t="s">
        <v>151</v>
      </c>
      <c r="BE568" s="195">
        <f>IF(N568="základní",J568,0)</f>
        <v>0</v>
      </c>
      <c r="BF568" s="195">
        <f>IF(N568="snížená",J568,0)</f>
        <v>0</v>
      </c>
      <c r="BG568" s="195">
        <f>IF(N568="zákl. přenesená",J568,0)</f>
        <v>0</v>
      </c>
      <c r="BH568" s="195">
        <f>IF(N568="sníž. přenesená",J568,0)</f>
        <v>0</v>
      </c>
      <c r="BI568" s="195">
        <f>IF(N568="nulová",J568,0)</f>
        <v>0</v>
      </c>
      <c r="BJ568" s="21" t="s">
        <v>86</v>
      </c>
      <c r="BK568" s="195">
        <f>ROUND(I568*H568,2)</f>
        <v>0</v>
      </c>
      <c r="BL568" s="21" t="s">
        <v>159</v>
      </c>
      <c r="BM568" s="194" t="s">
        <v>915</v>
      </c>
    </row>
    <row r="569" spans="1:65" s="2" customFormat="1" ht="11.25">
      <c r="A569" s="39"/>
      <c r="B569" s="40"/>
      <c r="C569" s="41"/>
      <c r="D569" s="196" t="s">
        <v>161</v>
      </c>
      <c r="E569" s="41"/>
      <c r="F569" s="197" t="s">
        <v>916</v>
      </c>
      <c r="G569" s="41"/>
      <c r="H569" s="41"/>
      <c r="I569" s="198"/>
      <c r="J569" s="41"/>
      <c r="K569" s="41"/>
      <c r="L569" s="44"/>
      <c r="M569" s="199"/>
      <c r="N569" s="200"/>
      <c r="O569" s="69"/>
      <c r="P569" s="69"/>
      <c r="Q569" s="69"/>
      <c r="R569" s="69"/>
      <c r="S569" s="69"/>
      <c r="T569" s="70"/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T569" s="21" t="s">
        <v>161</v>
      </c>
      <c r="AU569" s="21" t="s">
        <v>88</v>
      </c>
    </row>
    <row r="570" spans="1:65" s="13" customFormat="1" ht="11.25">
      <c r="B570" s="208"/>
      <c r="C570" s="209"/>
      <c r="D570" s="201" t="s">
        <v>320</v>
      </c>
      <c r="E570" s="210" t="s">
        <v>32</v>
      </c>
      <c r="F570" s="211" t="s">
        <v>917</v>
      </c>
      <c r="G570" s="209"/>
      <c r="H570" s="210" t="s">
        <v>32</v>
      </c>
      <c r="I570" s="212"/>
      <c r="J570" s="209"/>
      <c r="K570" s="209"/>
      <c r="L570" s="213"/>
      <c r="M570" s="214"/>
      <c r="N570" s="215"/>
      <c r="O570" s="215"/>
      <c r="P570" s="215"/>
      <c r="Q570" s="215"/>
      <c r="R570" s="215"/>
      <c r="S570" s="215"/>
      <c r="T570" s="216"/>
      <c r="AT570" s="217" t="s">
        <v>320</v>
      </c>
      <c r="AU570" s="217" t="s">
        <v>88</v>
      </c>
      <c r="AV570" s="13" t="s">
        <v>86</v>
      </c>
      <c r="AW570" s="13" t="s">
        <v>39</v>
      </c>
      <c r="AX570" s="13" t="s">
        <v>78</v>
      </c>
      <c r="AY570" s="217" t="s">
        <v>151</v>
      </c>
    </row>
    <row r="571" spans="1:65" s="13" customFormat="1" ht="11.25">
      <c r="B571" s="208"/>
      <c r="C571" s="209"/>
      <c r="D571" s="201" t="s">
        <v>320</v>
      </c>
      <c r="E571" s="210" t="s">
        <v>32</v>
      </c>
      <c r="F571" s="211" t="s">
        <v>918</v>
      </c>
      <c r="G571" s="209"/>
      <c r="H571" s="210" t="s">
        <v>32</v>
      </c>
      <c r="I571" s="212"/>
      <c r="J571" s="209"/>
      <c r="K571" s="209"/>
      <c r="L571" s="213"/>
      <c r="M571" s="214"/>
      <c r="N571" s="215"/>
      <c r="O571" s="215"/>
      <c r="P571" s="215"/>
      <c r="Q571" s="215"/>
      <c r="R571" s="215"/>
      <c r="S571" s="215"/>
      <c r="T571" s="216"/>
      <c r="AT571" s="217" t="s">
        <v>320</v>
      </c>
      <c r="AU571" s="217" t="s">
        <v>88</v>
      </c>
      <c r="AV571" s="13" t="s">
        <v>86</v>
      </c>
      <c r="AW571" s="13" t="s">
        <v>39</v>
      </c>
      <c r="AX571" s="13" t="s">
        <v>78</v>
      </c>
      <c r="AY571" s="217" t="s">
        <v>151</v>
      </c>
    </row>
    <row r="572" spans="1:65" s="13" customFormat="1" ht="11.25">
      <c r="B572" s="208"/>
      <c r="C572" s="209"/>
      <c r="D572" s="201" t="s">
        <v>320</v>
      </c>
      <c r="E572" s="210" t="s">
        <v>32</v>
      </c>
      <c r="F572" s="211" t="s">
        <v>775</v>
      </c>
      <c r="G572" s="209"/>
      <c r="H572" s="210" t="s">
        <v>32</v>
      </c>
      <c r="I572" s="212"/>
      <c r="J572" s="209"/>
      <c r="K572" s="209"/>
      <c r="L572" s="213"/>
      <c r="M572" s="214"/>
      <c r="N572" s="215"/>
      <c r="O572" s="215"/>
      <c r="P572" s="215"/>
      <c r="Q572" s="215"/>
      <c r="R572" s="215"/>
      <c r="S572" s="215"/>
      <c r="T572" s="216"/>
      <c r="AT572" s="217" t="s">
        <v>320</v>
      </c>
      <c r="AU572" s="217" t="s">
        <v>88</v>
      </c>
      <c r="AV572" s="13" t="s">
        <v>86</v>
      </c>
      <c r="AW572" s="13" t="s">
        <v>39</v>
      </c>
      <c r="AX572" s="13" t="s">
        <v>78</v>
      </c>
      <c r="AY572" s="217" t="s">
        <v>151</v>
      </c>
    </row>
    <row r="573" spans="1:65" s="14" customFormat="1" ht="11.25">
      <c r="B573" s="218"/>
      <c r="C573" s="219"/>
      <c r="D573" s="201" t="s">
        <v>320</v>
      </c>
      <c r="E573" s="220" t="s">
        <v>32</v>
      </c>
      <c r="F573" s="221" t="s">
        <v>919</v>
      </c>
      <c r="G573" s="219"/>
      <c r="H573" s="222">
        <v>4.9160000000000004</v>
      </c>
      <c r="I573" s="223"/>
      <c r="J573" s="219"/>
      <c r="K573" s="219"/>
      <c r="L573" s="224"/>
      <c r="M573" s="225"/>
      <c r="N573" s="226"/>
      <c r="O573" s="226"/>
      <c r="P573" s="226"/>
      <c r="Q573" s="226"/>
      <c r="R573" s="226"/>
      <c r="S573" s="226"/>
      <c r="T573" s="227"/>
      <c r="AT573" s="228" t="s">
        <v>320</v>
      </c>
      <c r="AU573" s="228" t="s">
        <v>88</v>
      </c>
      <c r="AV573" s="14" t="s">
        <v>88</v>
      </c>
      <c r="AW573" s="14" t="s">
        <v>39</v>
      </c>
      <c r="AX573" s="14" t="s">
        <v>78</v>
      </c>
      <c r="AY573" s="228" t="s">
        <v>151</v>
      </c>
    </row>
    <row r="574" spans="1:65" s="13" customFormat="1" ht="11.25">
      <c r="B574" s="208"/>
      <c r="C574" s="209"/>
      <c r="D574" s="201" t="s">
        <v>320</v>
      </c>
      <c r="E574" s="210" t="s">
        <v>32</v>
      </c>
      <c r="F574" s="211" t="s">
        <v>777</v>
      </c>
      <c r="G574" s="209"/>
      <c r="H574" s="210" t="s">
        <v>32</v>
      </c>
      <c r="I574" s="212"/>
      <c r="J574" s="209"/>
      <c r="K574" s="209"/>
      <c r="L574" s="213"/>
      <c r="M574" s="214"/>
      <c r="N574" s="215"/>
      <c r="O574" s="215"/>
      <c r="P574" s="215"/>
      <c r="Q574" s="215"/>
      <c r="R574" s="215"/>
      <c r="S574" s="215"/>
      <c r="T574" s="216"/>
      <c r="AT574" s="217" t="s">
        <v>320</v>
      </c>
      <c r="AU574" s="217" t="s">
        <v>88</v>
      </c>
      <c r="AV574" s="13" t="s">
        <v>86</v>
      </c>
      <c r="AW574" s="13" t="s">
        <v>39</v>
      </c>
      <c r="AX574" s="13" t="s">
        <v>78</v>
      </c>
      <c r="AY574" s="217" t="s">
        <v>151</v>
      </c>
    </row>
    <row r="575" spans="1:65" s="14" customFormat="1" ht="11.25">
      <c r="B575" s="218"/>
      <c r="C575" s="219"/>
      <c r="D575" s="201" t="s">
        <v>320</v>
      </c>
      <c r="E575" s="220" t="s">
        <v>32</v>
      </c>
      <c r="F575" s="221" t="s">
        <v>920</v>
      </c>
      <c r="G575" s="219"/>
      <c r="H575" s="222">
        <v>6.2720000000000002</v>
      </c>
      <c r="I575" s="223"/>
      <c r="J575" s="219"/>
      <c r="K575" s="219"/>
      <c r="L575" s="224"/>
      <c r="M575" s="225"/>
      <c r="N575" s="226"/>
      <c r="O575" s="226"/>
      <c r="P575" s="226"/>
      <c r="Q575" s="226"/>
      <c r="R575" s="226"/>
      <c r="S575" s="226"/>
      <c r="T575" s="227"/>
      <c r="AT575" s="228" t="s">
        <v>320</v>
      </c>
      <c r="AU575" s="228" t="s">
        <v>88</v>
      </c>
      <c r="AV575" s="14" t="s">
        <v>88</v>
      </c>
      <c r="AW575" s="14" t="s">
        <v>39</v>
      </c>
      <c r="AX575" s="14" t="s">
        <v>78</v>
      </c>
      <c r="AY575" s="228" t="s">
        <v>151</v>
      </c>
    </row>
    <row r="576" spans="1:65" s="13" customFormat="1" ht="11.25">
      <c r="B576" s="208"/>
      <c r="C576" s="209"/>
      <c r="D576" s="201" t="s">
        <v>320</v>
      </c>
      <c r="E576" s="210" t="s">
        <v>32</v>
      </c>
      <c r="F576" s="211" t="s">
        <v>779</v>
      </c>
      <c r="G576" s="209"/>
      <c r="H576" s="210" t="s">
        <v>32</v>
      </c>
      <c r="I576" s="212"/>
      <c r="J576" s="209"/>
      <c r="K576" s="209"/>
      <c r="L576" s="213"/>
      <c r="M576" s="214"/>
      <c r="N576" s="215"/>
      <c r="O576" s="215"/>
      <c r="P576" s="215"/>
      <c r="Q576" s="215"/>
      <c r="R576" s="215"/>
      <c r="S576" s="215"/>
      <c r="T576" s="216"/>
      <c r="AT576" s="217" t="s">
        <v>320</v>
      </c>
      <c r="AU576" s="217" t="s">
        <v>88</v>
      </c>
      <c r="AV576" s="13" t="s">
        <v>86</v>
      </c>
      <c r="AW576" s="13" t="s">
        <v>39</v>
      </c>
      <c r="AX576" s="13" t="s">
        <v>78</v>
      </c>
      <c r="AY576" s="217" t="s">
        <v>151</v>
      </c>
    </row>
    <row r="577" spans="1:65" s="14" customFormat="1" ht="11.25">
      <c r="B577" s="218"/>
      <c r="C577" s="219"/>
      <c r="D577" s="201" t="s">
        <v>320</v>
      </c>
      <c r="E577" s="220" t="s">
        <v>32</v>
      </c>
      <c r="F577" s="221" t="s">
        <v>921</v>
      </c>
      <c r="G577" s="219"/>
      <c r="H577" s="222">
        <v>5.0309999999999997</v>
      </c>
      <c r="I577" s="223"/>
      <c r="J577" s="219"/>
      <c r="K577" s="219"/>
      <c r="L577" s="224"/>
      <c r="M577" s="225"/>
      <c r="N577" s="226"/>
      <c r="O577" s="226"/>
      <c r="P577" s="226"/>
      <c r="Q577" s="226"/>
      <c r="R577" s="226"/>
      <c r="S577" s="226"/>
      <c r="T577" s="227"/>
      <c r="AT577" s="228" t="s">
        <v>320</v>
      </c>
      <c r="AU577" s="228" t="s">
        <v>88</v>
      </c>
      <c r="AV577" s="14" t="s">
        <v>88</v>
      </c>
      <c r="AW577" s="14" t="s">
        <v>39</v>
      </c>
      <c r="AX577" s="14" t="s">
        <v>78</v>
      </c>
      <c r="AY577" s="228" t="s">
        <v>151</v>
      </c>
    </row>
    <row r="578" spans="1:65" s="13" customFormat="1" ht="11.25">
      <c r="B578" s="208"/>
      <c r="C578" s="209"/>
      <c r="D578" s="201" t="s">
        <v>320</v>
      </c>
      <c r="E578" s="210" t="s">
        <v>32</v>
      </c>
      <c r="F578" s="211" t="s">
        <v>781</v>
      </c>
      <c r="G578" s="209"/>
      <c r="H578" s="210" t="s">
        <v>32</v>
      </c>
      <c r="I578" s="212"/>
      <c r="J578" s="209"/>
      <c r="K578" s="209"/>
      <c r="L578" s="213"/>
      <c r="M578" s="214"/>
      <c r="N578" s="215"/>
      <c r="O578" s="215"/>
      <c r="P578" s="215"/>
      <c r="Q578" s="215"/>
      <c r="R578" s="215"/>
      <c r="S578" s="215"/>
      <c r="T578" s="216"/>
      <c r="AT578" s="217" t="s">
        <v>320</v>
      </c>
      <c r="AU578" s="217" t="s">
        <v>88</v>
      </c>
      <c r="AV578" s="13" t="s">
        <v>86</v>
      </c>
      <c r="AW578" s="13" t="s">
        <v>39</v>
      </c>
      <c r="AX578" s="13" t="s">
        <v>78</v>
      </c>
      <c r="AY578" s="217" t="s">
        <v>151</v>
      </c>
    </row>
    <row r="579" spans="1:65" s="14" customFormat="1" ht="11.25">
      <c r="B579" s="218"/>
      <c r="C579" s="219"/>
      <c r="D579" s="201" t="s">
        <v>320</v>
      </c>
      <c r="E579" s="220" t="s">
        <v>32</v>
      </c>
      <c r="F579" s="221" t="s">
        <v>922</v>
      </c>
      <c r="G579" s="219"/>
      <c r="H579" s="222">
        <v>10.167</v>
      </c>
      <c r="I579" s="223"/>
      <c r="J579" s="219"/>
      <c r="K579" s="219"/>
      <c r="L579" s="224"/>
      <c r="M579" s="225"/>
      <c r="N579" s="226"/>
      <c r="O579" s="226"/>
      <c r="P579" s="226"/>
      <c r="Q579" s="226"/>
      <c r="R579" s="226"/>
      <c r="S579" s="226"/>
      <c r="T579" s="227"/>
      <c r="AT579" s="228" t="s">
        <v>320</v>
      </c>
      <c r="AU579" s="228" t="s">
        <v>88</v>
      </c>
      <c r="AV579" s="14" t="s">
        <v>88</v>
      </c>
      <c r="AW579" s="14" t="s">
        <v>39</v>
      </c>
      <c r="AX579" s="14" t="s">
        <v>78</v>
      </c>
      <c r="AY579" s="228" t="s">
        <v>151</v>
      </c>
    </row>
    <row r="580" spans="1:65" s="13" customFormat="1" ht="11.25">
      <c r="B580" s="208"/>
      <c r="C580" s="209"/>
      <c r="D580" s="201" t="s">
        <v>320</v>
      </c>
      <c r="E580" s="210" t="s">
        <v>32</v>
      </c>
      <c r="F580" s="211" t="s">
        <v>923</v>
      </c>
      <c r="G580" s="209"/>
      <c r="H580" s="210" t="s">
        <v>32</v>
      </c>
      <c r="I580" s="212"/>
      <c r="J580" s="209"/>
      <c r="K580" s="209"/>
      <c r="L580" s="213"/>
      <c r="M580" s="214"/>
      <c r="N580" s="215"/>
      <c r="O580" s="215"/>
      <c r="P580" s="215"/>
      <c r="Q580" s="215"/>
      <c r="R580" s="215"/>
      <c r="S580" s="215"/>
      <c r="T580" s="216"/>
      <c r="AT580" s="217" t="s">
        <v>320</v>
      </c>
      <c r="AU580" s="217" t="s">
        <v>88</v>
      </c>
      <c r="AV580" s="13" t="s">
        <v>86</v>
      </c>
      <c r="AW580" s="13" t="s">
        <v>39</v>
      </c>
      <c r="AX580" s="13" t="s">
        <v>78</v>
      </c>
      <c r="AY580" s="217" t="s">
        <v>151</v>
      </c>
    </row>
    <row r="581" spans="1:65" s="14" customFormat="1" ht="11.25">
      <c r="B581" s="218"/>
      <c r="C581" s="219"/>
      <c r="D581" s="201" t="s">
        <v>320</v>
      </c>
      <c r="E581" s="220" t="s">
        <v>32</v>
      </c>
      <c r="F581" s="221" t="s">
        <v>924</v>
      </c>
      <c r="G581" s="219"/>
      <c r="H581" s="222">
        <v>2.5499999999999998</v>
      </c>
      <c r="I581" s="223"/>
      <c r="J581" s="219"/>
      <c r="K581" s="219"/>
      <c r="L581" s="224"/>
      <c r="M581" s="225"/>
      <c r="N581" s="226"/>
      <c r="O581" s="226"/>
      <c r="P581" s="226"/>
      <c r="Q581" s="226"/>
      <c r="R581" s="226"/>
      <c r="S581" s="226"/>
      <c r="T581" s="227"/>
      <c r="AT581" s="228" t="s">
        <v>320</v>
      </c>
      <c r="AU581" s="228" t="s">
        <v>88</v>
      </c>
      <c r="AV581" s="14" t="s">
        <v>88</v>
      </c>
      <c r="AW581" s="14" t="s">
        <v>39</v>
      </c>
      <c r="AX581" s="14" t="s">
        <v>78</v>
      </c>
      <c r="AY581" s="228" t="s">
        <v>151</v>
      </c>
    </row>
    <row r="582" spans="1:65" s="13" customFormat="1" ht="11.25">
      <c r="B582" s="208"/>
      <c r="C582" s="209"/>
      <c r="D582" s="201" t="s">
        <v>320</v>
      </c>
      <c r="E582" s="210" t="s">
        <v>32</v>
      </c>
      <c r="F582" s="211" t="s">
        <v>925</v>
      </c>
      <c r="G582" s="209"/>
      <c r="H582" s="210" t="s">
        <v>32</v>
      </c>
      <c r="I582" s="212"/>
      <c r="J582" s="209"/>
      <c r="K582" s="209"/>
      <c r="L582" s="213"/>
      <c r="M582" s="214"/>
      <c r="N582" s="215"/>
      <c r="O582" s="215"/>
      <c r="P582" s="215"/>
      <c r="Q582" s="215"/>
      <c r="R582" s="215"/>
      <c r="S582" s="215"/>
      <c r="T582" s="216"/>
      <c r="AT582" s="217" t="s">
        <v>320</v>
      </c>
      <c r="AU582" s="217" t="s">
        <v>88</v>
      </c>
      <c r="AV582" s="13" t="s">
        <v>86</v>
      </c>
      <c r="AW582" s="13" t="s">
        <v>39</v>
      </c>
      <c r="AX582" s="13" t="s">
        <v>78</v>
      </c>
      <c r="AY582" s="217" t="s">
        <v>151</v>
      </c>
    </row>
    <row r="583" spans="1:65" s="14" customFormat="1" ht="11.25">
      <c r="B583" s="218"/>
      <c r="C583" s="219"/>
      <c r="D583" s="201" t="s">
        <v>320</v>
      </c>
      <c r="E583" s="220" t="s">
        <v>32</v>
      </c>
      <c r="F583" s="221" t="s">
        <v>926</v>
      </c>
      <c r="G583" s="219"/>
      <c r="H583" s="222">
        <v>7.08</v>
      </c>
      <c r="I583" s="223"/>
      <c r="J583" s="219"/>
      <c r="K583" s="219"/>
      <c r="L583" s="224"/>
      <c r="M583" s="225"/>
      <c r="N583" s="226"/>
      <c r="O583" s="226"/>
      <c r="P583" s="226"/>
      <c r="Q583" s="226"/>
      <c r="R583" s="226"/>
      <c r="S583" s="226"/>
      <c r="T583" s="227"/>
      <c r="AT583" s="228" t="s">
        <v>320</v>
      </c>
      <c r="AU583" s="228" t="s">
        <v>88</v>
      </c>
      <c r="AV583" s="14" t="s">
        <v>88</v>
      </c>
      <c r="AW583" s="14" t="s">
        <v>39</v>
      </c>
      <c r="AX583" s="14" t="s">
        <v>78</v>
      </c>
      <c r="AY583" s="228" t="s">
        <v>151</v>
      </c>
    </row>
    <row r="584" spans="1:65" s="16" customFormat="1" ht="11.25">
      <c r="B584" s="240"/>
      <c r="C584" s="241"/>
      <c r="D584" s="201" t="s">
        <v>320</v>
      </c>
      <c r="E584" s="242" t="s">
        <v>32</v>
      </c>
      <c r="F584" s="243" t="s">
        <v>440</v>
      </c>
      <c r="G584" s="241"/>
      <c r="H584" s="244">
        <v>36.015999999999998</v>
      </c>
      <c r="I584" s="245"/>
      <c r="J584" s="241"/>
      <c r="K584" s="241"/>
      <c r="L584" s="246"/>
      <c r="M584" s="247"/>
      <c r="N584" s="248"/>
      <c r="O584" s="248"/>
      <c r="P584" s="248"/>
      <c r="Q584" s="248"/>
      <c r="R584" s="248"/>
      <c r="S584" s="248"/>
      <c r="T584" s="249"/>
      <c r="AT584" s="250" t="s">
        <v>320</v>
      </c>
      <c r="AU584" s="250" t="s">
        <v>88</v>
      </c>
      <c r="AV584" s="16" t="s">
        <v>170</v>
      </c>
      <c r="AW584" s="16" t="s">
        <v>39</v>
      </c>
      <c r="AX584" s="16" t="s">
        <v>78</v>
      </c>
      <c r="AY584" s="250" t="s">
        <v>151</v>
      </c>
    </row>
    <row r="585" spans="1:65" s="13" customFormat="1" ht="11.25">
      <c r="B585" s="208"/>
      <c r="C585" s="209"/>
      <c r="D585" s="201" t="s">
        <v>320</v>
      </c>
      <c r="E585" s="210" t="s">
        <v>32</v>
      </c>
      <c r="F585" s="211" t="s">
        <v>927</v>
      </c>
      <c r="G585" s="209"/>
      <c r="H585" s="210" t="s">
        <v>32</v>
      </c>
      <c r="I585" s="212"/>
      <c r="J585" s="209"/>
      <c r="K585" s="209"/>
      <c r="L585" s="213"/>
      <c r="M585" s="214"/>
      <c r="N585" s="215"/>
      <c r="O585" s="215"/>
      <c r="P585" s="215"/>
      <c r="Q585" s="215"/>
      <c r="R585" s="215"/>
      <c r="S585" s="215"/>
      <c r="T585" s="216"/>
      <c r="AT585" s="217" t="s">
        <v>320</v>
      </c>
      <c r="AU585" s="217" t="s">
        <v>88</v>
      </c>
      <c r="AV585" s="13" t="s">
        <v>86</v>
      </c>
      <c r="AW585" s="13" t="s">
        <v>39</v>
      </c>
      <c r="AX585" s="13" t="s">
        <v>78</v>
      </c>
      <c r="AY585" s="217" t="s">
        <v>151</v>
      </c>
    </row>
    <row r="586" spans="1:65" s="14" customFormat="1" ht="11.25">
      <c r="B586" s="218"/>
      <c r="C586" s="219"/>
      <c r="D586" s="201" t="s">
        <v>320</v>
      </c>
      <c r="E586" s="220" t="s">
        <v>32</v>
      </c>
      <c r="F586" s="221" t="s">
        <v>928</v>
      </c>
      <c r="G586" s="219"/>
      <c r="H586" s="222">
        <v>5.4020000000000001</v>
      </c>
      <c r="I586" s="223"/>
      <c r="J586" s="219"/>
      <c r="K586" s="219"/>
      <c r="L586" s="224"/>
      <c r="M586" s="225"/>
      <c r="N586" s="226"/>
      <c r="O586" s="226"/>
      <c r="P586" s="226"/>
      <c r="Q586" s="226"/>
      <c r="R586" s="226"/>
      <c r="S586" s="226"/>
      <c r="T586" s="227"/>
      <c r="AT586" s="228" t="s">
        <v>320</v>
      </c>
      <c r="AU586" s="228" t="s">
        <v>88</v>
      </c>
      <c r="AV586" s="14" t="s">
        <v>88</v>
      </c>
      <c r="AW586" s="14" t="s">
        <v>39</v>
      </c>
      <c r="AX586" s="14" t="s">
        <v>78</v>
      </c>
      <c r="AY586" s="228" t="s">
        <v>151</v>
      </c>
    </row>
    <row r="587" spans="1:65" s="16" customFormat="1" ht="11.25">
      <c r="B587" s="240"/>
      <c r="C587" s="241"/>
      <c r="D587" s="201" t="s">
        <v>320</v>
      </c>
      <c r="E587" s="242" t="s">
        <v>32</v>
      </c>
      <c r="F587" s="243" t="s">
        <v>440</v>
      </c>
      <c r="G587" s="241"/>
      <c r="H587" s="244">
        <v>5.4020000000000001</v>
      </c>
      <c r="I587" s="245"/>
      <c r="J587" s="241"/>
      <c r="K587" s="241"/>
      <c r="L587" s="246"/>
      <c r="M587" s="247"/>
      <c r="N587" s="248"/>
      <c r="O587" s="248"/>
      <c r="P587" s="248"/>
      <c r="Q587" s="248"/>
      <c r="R587" s="248"/>
      <c r="S587" s="248"/>
      <c r="T587" s="249"/>
      <c r="AT587" s="250" t="s">
        <v>320</v>
      </c>
      <c r="AU587" s="250" t="s">
        <v>88</v>
      </c>
      <c r="AV587" s="16" t="s">
        <v>170</v>
      </c>
      <c r="AW587" s="16" t="s">
        <v>39</v>
      </c>
      <c r="AX587" s="16" t="s">
        <v>78</v>
      </c>
      <c r="AY587" s="250" t="s">
        <v>151</v>
      </c>
    </row>
    <row r="588" spans="1:65" s="15" customFormat="1" ht="11.25">
      <c r="B588" s="229"/>
      <c r="C588" s="230"/>
      <c r="D588" s="201" t="s">
        <v>320</v>
      </c>
      <c r="E588" s="231" t="s">
        <v>32</v>
      </c>
      <c r="F588" s="232" t="s">
        <v>323</v>
      </c>
      <c r="G588" s="230"/>
      <c r="H588" s="233">
        <v>41.417999999999999</v>
      </c>
      <c r="I588" s="234"/>
      <c r="J588" s="230"/>
      <c r="K588" s="230"/>
      <c r="L588" s="235"/>
      <c r="M588" s="236"/>
      <c r="N588" s="237"/>
      <c r="O588" s="237"/>
      <c r="P588" s="237"/>
      <c r="Q588" s="237"/>
      <c r="R588" s="237"/>
      <c r="S588" s="237"/>
      <c r="T588" s="238"/>
      <c r="AT588" s="239" t="s">
        <v>320</v>
      </c>
      <c r="AU588" s="239" t="s">
        <v>88</v>
      </c>
      <c r="AV588" s="15" t="s">
        <v>159</v>
      </c>
      <c r="AW588" s="15" t="s">
        <v>39</v>
      </c>
      <c r="AX588" s="15" t="s">
        <v>86</v>
      </c>
      <c r="AY588" s="239" t="s">
        <v>151</v>
      </c>
    </row>
    <row r="589" spans="1:65" s="2" customFormat="1" ht="24.2" customHeight="1">
      <c r="A589" s="39"/>
      <c r="B589" s="40"/>
      <c r="C589" s="183" t="s">
        <v>929</v>
      </c>
      <c r="D589" s="183" t="s">
        <v>154</v>
      </c>
      <c r="E589" s="184" t="s">
        <v>930</v>
      </c>
      <c r="F589" s="185" t="s">
        <v>931</v>
      </c>
      <c r="G589" s="186" t="s">
        <v>209</v>
      </c>
      <c r="H589" s="187">
        <v>34.308</v>
      </c>
      <c r="I589" s="188"/>
      <c r="J589" s="189">
        <f>ROUND(I589*H589,2)</f>
        <v>0</v>
      </c>
      <c r="K589" s="185" t="s">
        <v>158</v>
      </c>
      <c r="L589" s="44"/>
      <c r="M589" s="190" t="s">
        <v>32</v>
      </c>
      <c r="N589" s="191" t="s">
        <v>49</v>
      </c>
      <c r="O589" s="69"/>
      <c r="P589" s="192">
        <f>O589*H589</f>
        <v>0</v>
      </c>
      <c r="Q589" s="192">
        <v>3.9100000000000003E-3</v>
      </c>
      <c r="R589" s="192">
        <f>Q589*H589</f>
        <v>0.13414428</v>
      </c>
      <c r="S589" s="192">
        <v>0</v>
      </c>
      <c r="T589" s="193">
        <f>S589*H589</f>
        <v>0</v>
      </c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R589" s="194" t="s">
        <v>159</v>
      </c>
      <c r="AT589" s="194" t="s">
        <v>154</v>
      </c>
      <c r="AU589" s="194" t="s">
        <v>88</v>
      </c>
      <c r="AY589" s="21" t="s">
        <v>151</v>
      </c>
      <c r="BE589" s="195">
        <f>IF(N589="základní",J589,0)</f>
        <v>0</v>
      </c>
      <c r="BF589" s="195">
        <f>IF(N589="snížená",J589,0)</f>
        <v>0</v>
      </c>
      <c r="BG589" s="195">
        <f>IF(N589="zákl. přenesená",J589,0)</f>
        <v>0</v>
      </c>
      <c r="BH589" s="195">
        <f>IF(N589="sníž. přenesená",J589,0)</f>
        <v>0</v>
      </c>
      <c r="BI589" s="195">
        <f>IF(N589="nulová",J589,0)</f>
        <v>0</v>
      </c>
      <c r="BJ589" s="21" t="s">
        <v>86</v>
      </c>
      <c r="BK589" s="195">
        <f>ROUND(I589*H589,2)</f>
        <v>0</v>
      </c>
      <c r="BL589" s="21" t="s">
        <v>159</v>
      </c>
      <c r="BM589" s="194" t="s">
        <v>932</v>
      </c>
    </row>
    <row r="590" spans="1:65" s="2" customFormat="1" ht="11.25">
      <c r="A590" s="39"/>
      <c r="B590" s="40"/>
      <c r="C590" s="41"/>
      <c r="D590" s="196" t="s">
        <v>161</v>
      </c>
      <c r="E590" s="41"/>
      <c r="F590" s="197" t="s">
        <v>933</v>
      </c>
      <c r="G590" s="41"/>
      <c r="H590" s="41"/>
      <c r="I590" s="198"/>
      <c r="J590" s="41"/>
      <c r="K590" s="41"/>
      <c r="L590" s="44"/>
      <c r="M590" s="199"/>
      <c r="N590" s="200"/>
      <c r="O590" s="69"/>
      <c r="P590" s="69"/>
      <c r="Q590" s="69"/>
      <c r="R590" s="69"/>
      <c r="S590" s="69"/>
      <c r="T590" s="70"/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T590" s="21" t="s">
        <v>161</v>
      </c>
      <c r="AU590" s="21" t="s">
        <v>88</v>
      </c>
    </row>
    <row r="591" spans="1:65" s="13" customFormat="1" ht="11.25">
      <c r="B591" s="208"/>
      <c r="C591" s="209"/>
      <c r="D591" s="201" t="s">
        <v>320</v>
      </c>
      <c r="E591" s="210" t="s">
        <v>32</v>
      </c>
      <c r="F591" s="211" t="s">
        <v>934</v>
      </c>
      <c r="G591" s="209"/>
      <c r="H591" s="210" t="s">
        <v>32</v>
      </c>
      <c r="I591" s="212"/>
      <c r="J591" s="209"/>
      <c r="K591" s="209"/>
      <c r="L591" s="213"/>
      <c r="M591" s="214"/>
      <c r="N591" s="215"/>
      <c r="O591" s="215"/>
      <c r="P591" s="215"/>
      <c r="Q591" s="215"/>
      <c r="R591" s="215"/>
      <c r="S591" s="215"/>
      <c r="T591" s="216"/>
      <c r="AT591" s="217" t="s">
        <v>320</v>
      </c>
      <c r="AU591" s="217" t="s">
        <v>88</v>
      </c>
      <c r="AV591" s="13" t="s">
        <v>86</v>
      </c>
      <c r="AW591" s="13" t="s">
        <v>39</v>
      </c>
      <c r="AX591" s="13" t="s">
        <v>78</v>
      </c>
      <c r="AY591" s="217" t="s">
        <v>151</v>
      </c>
    </row>
    <row r="592" spans="1:65" s="14" customFormat="1" ht="11.25">
      <c r="B592" s="218"/>
      <c r="C592" s="219"/>
      <c r="D592" s="201" t="s">
        <v>320</v>
      </c>
      <c r="E592" s="220" t="s">
        <v>32</v>
      </c>
      <c r="F592" s="221" t="s">
        <v>261</v>
      </c>
      <c r="G592" s="219"/>
      <c r="H592" s="222">
        <v>34.308</v>
      </c>
      <c r="I592" s="223"/>
      <c r="J592" s="219"/>
      <c r="K592" s="219"/>
      <c r="L592" s="224"/>
      <c r="M592" s="225"/>
      <c r="N592" s="226"/>
      <c r="O592" s="226"/>
      <c r="P592" s="226"/>
      <c r="Q592" s="226"/>
      <c r="R592" s="226"/>
      <c r="S592" s="226"/>
      <c r="T592" s="227"/>
      <c r="AT592" s="228" t="s">
        <v>320</v>
      </c>
      <c r="AU592" s="228" t="s">
        <v>88</v>
      </c>
      <c r="AV592" s="14" t="s">
        <v>88</v>
      </c>
      <c r="AW592" s="14" t="s">
        <v>39</v>
      </c>
      <c r="AX592" s="14" t="s">
        <v>78</v>
      </c>
      <c r="AY592" s="228" t="s">
        <v>151</v>
      </c>
    </row>
    <row r="593" spans="1:65" s="15" customFormat="1" ht="11.25">
      <c r="B593" s="229"/>
      <c r="C593" s="230"/>
      <c r="D593" s="201" t="s">
        <v>320</v>
      </c>
      <c r="E593" s="231" t="s">
        <v>32</v>
      </c>
      <c r="F593" s="232" t="s">
        <v>323</v>
      </c>
      <c r="G593" s="230"/>
      <c r="H593" s="233">
        <v>34.308</v>
      </c>
      <c r="I593" s="234"/>
      <c r="J593" s="230"/>
      <c r="K593" s="230"/>
      <c r="L593" s="235"/>
      <c r="M593" s="236"/>
      <c r="N593" s="237"/>
      <c r="O593" s="237"/>
      <c r="P593" s="237"/>
      <c r="Q593" s="237"/>
      <c r="R593" s="237"/>
      <c r="S593" s="237"/>
      <c r="T593" s="238"/>
      <c r="AT593" s="239" t="s">
        <v>320</v>
      </c>
      <c r="AU593" s="239" t="s">
        <v>88</v>
      </c>
      <c r="AV593" s="15" t="s">
        <v>159</v>
      </c>
      <c r="AW593" s="15" t="s">
        <v>39</v>
      </c>
      <c r="AX593" s="15" t="s">
        <v>86</v>
      </c>
      <c r="AY593" s="239" t="s">
        <v>151</v>
      </c>
    </row>
    <row r="594" spans="1:65" s="2" customFormat="1" ht="24.2" customHeight="1">
      <c r="A594" s="39"/>
      <c r="B594" s="40"/>
      <c r="C594" s="183" t="s">
        <v>935</v>
      </c>
      <c r="D594" s="183" t="s">
        <v>154</v>
      </c>
      <c r="E594" s="184" t="s">
        <v>936</v>
      </c>
      <c r="F594" s="185" t="s">
        <v>937</v>
      </c>
      <c r="G594" s="186" t="s">
        <v>209</v>
      </c>
      <c r="H594" s="187">
        <v>16.228999999999999</v>
      </c>
      <c r="I594" s="188"/>
      <c r="J594" s="189">
        <f>ROUND(I594*H594,2)</f>
        <v>0</v>
      </c>
      <c r="K594" s="185" t="s">
        <v>158</v>
      </c>
      <c r="L594" s="44"/>
      <c r="M594" s="190" t="s">
        <v>32</v>
      </c>
      <c r="N594" s="191" t="s">
        <v>49</v>
      </c>
      <c r="O594" s="69"/>
      <c r="P594" s="192">
        <f>O594*H594</f>
        <v>0</v>
      </c>
      <c r="Q594" s="192">
        <v>1.6500000000000001E-2</v>
      </c>
      <c r="R594" s="192">
        <f>Q594*H594</f>
        <v>0.26777849999999997</v>
      </c>
      <c r="S594" s="192">
        <v>0</v>
      </c>
      <c r="T594" s="193">
        <f>S594*H594</f>
        <v>0</v>
      </c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R594" s="194" t="s">
        <v>159</v>
      </c>
      <c r="AT594" s="194" t="s">
        <v>154</v>
      </c>
      <c r="AU594" s="194" t="s">
        <v>88</v>
      </c>
      <c r="AY594" s="21" t="s">
        <v>151</v>
      </c>
      <c r="BE594" s="195">
        <f>IF(N594="základní",J594,0)</f>
        <v>0</v>
      </c>
      <c r="BF594" s="195">
        <f>IF(N594="snížená",J594,0)</f>
        <v>0</v>
      </c>
      <c r="BG594" s="195">
        <f>IF(N594="zákl. přenesená",J594,0)</f>
        <v>0</v>
      </c>
      <c r="BH594" s="195">
        <f>IF(N594="sníž. přenesená",J594,0)</f>
        <v>0</v>
      </c>
      <c r="BI594" s="195">
        <f>IF(N594="nulová",J594,0)</f>
        <v>0</v>
      </c>
      <c r="BJ594" s="21" t="s">
        <v>86</v>
      </c>
      <c r="BK594" s="195">
        <f>ROUND(I594*H594,2)</f>
        <v>0</v>
      </c>
      <c r="BL594" s="21" t="s">
        <v>159</v>
      </c>
      <c r="BM594" s="194" t="s">
        <v>938</v>
      </c>
    </row>
    <row r="595" spans="1:65" s="2" customFormat="1" ht="11.25">
      <c r="A595" s="39"/>
      <c r="B595" s="40"/>
      <c r="C595" s="41"/>
      <c r="D595" s="196" t="s">
        <v>161</v>
      </c>
      <c r="E595" s="41"/>
      <c r="F595" s="197" t="s">
        <v>939</v>
      </c>
      <c r="G595" s="41"/>
      <c r="H595" s="41"/>
      <c r="I595" s="198"/>
      <c r="J595" s="41"/>
      <c r="K595" s="41"/>
      <c r="L595" s="44"/>
      <c r="M595" s="199"/>
      <c r="N595" s="200"/>
      <c r="O595" s="69"/>
      <c r="P595" s="69"/>
      <c r="Q595" s="69"/>
      <c r="R595" s="69"/>
      <c r="S595" s="69"/>
      <c r="T595" s="70"/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T595" s="21" t="s">
        <v>161</v>
      </c>
      <c r="AU595" s="21" t="s">
        <v>88</v>
      </c>
    </row>
    <row r="596" spans="1:65" s="13" customFormat="1" ht="11.25">
      <c r="B596" s="208"/>
      <c r="C596" s="209"/>
      <c r="D596" s="201" t="s">
        <v>320</v>
      </c>
      <c r="E596" s="210" t="s">
        <v>32</v>
      </c>
      <c r="F596" s="211" t="s">
        <v>940</v>
      </c>
      <c r="G596" s="209"/>
      <c r="H596" s="210" t="s">
        <v>32</v>
      </c>
      <c r="I596" s="212"/>
      <c r="J596" s="209"/>
      <c r="K596" s="209"/>
      <c r="L596" s="213"/>
      <c r="M596" s="214"/>
      <c r="N596" s="215"/>
      <c r="O596" s="215"/>
      <c r="P596" s="215"/>
      <c r="Q596" s="215"/>
      <c r="R596" s="215"/>
      <c r="S596" s="215"/>
      <c r="T596" s="216"/>
      <c r="AT596" s="217" t="s">
        <v>320</v>
      </c>
      <c r="AU596" s="217" t="s">
        <v>88</v>
      </c>
      <c r="AV596" s="13" t="s">
        <v>86</v>
      </c>
      <c r="AW596" s="13" t="s">
        <v>39</v>
      </c>
      <c r="AX596" s="13" t="s">
        <v>78</v>
      </c>
      <c r="AY596" s="217" t="s">
        <v>151</v>
      </c>
    </row>
    <row r="597" spans="1:65" s="14" customFormat="1" ht="11.25">
      <c r="B597" s="218"/>
      <c r="C597" s="219"/>
      <c r="D597" s="201" t="s">
        <v>320</v>
      </c>
      <c r="E597" s="220" t="s">
        <v>32</v>
      </c>
      <c r="F597" s="221" t="s">
        <v>941</v>
      </c>
      <c r="G597" s="219"/>
      <c r="H597" s="222">
        <v>16.228999999999999</v>
      </c>
      <c r="I597" s="223"/>
      <c r="J597" s="219"/>
      <c r="K597" s="219"/>
      <c r="L597" s="224"/>
      <c r="M597" s="225"/>
      <c r="N597" s="226"/>
      <c r="O597" s="226"/>
      <c r="P597" s="226"/>
      <c r="Q597" s="226"/>
      <c r="R597" s="226"/>
      <c r="S597" s="226"/>
      <c r="T597" s="227"/>
      <c r="AT597" s="228" t="s">
        <v>320</v>
      </c>
      <c r="AU597" s="228" t="s">
        <v>88</v>
      </c>
      <c r="AV597" s="14" t="s">
        <v>88</v>
      </c>
      <c r="AW597" s="14" t="s">
        <v>39</v>
      </c>
      <c r="AX597" s="14" t="s">
        <v>78</v>
      </c>
      <c r="AY597" s="228" t="s">
        <v>151</v>
      </c>
    </row>
    <row r="598" spans="1:65" s="15" customFormat="1" ht="11.25">
      <c r="B598" s="229"/>
      <c r="C598" s="230"/>
      <c r="D598" s="201" t="s">
        <v>320</v>
      </c>
      <c r="E598" s="231" t="s">
        <v>226</v>
      </c>
      <c r="F598" s="232" t="s">
        <v>323</v>
      </c>
      <c r="G598" s="230"/>
      <c r="H598" s="233">
        <v>16.228999999999999</v>
      </c>
      <c r="I598" s="234"/>
      <c r="J598" s="230"/>
      <c r="K598" s="230"/>
      <c r="L598" s="235"/>
      <c r="M598" s="236"/>
      <c r="N598" s="237"/>
      <c r="O598" s="237"/>
      <c r="P598" s="237"/>
      <c r="Q598" s="237"/>
      <c r="R598" s="237"/>
      <c r="S598" s="237"/>
      <c r="T598" s="238"/>
      <c r="AT598" s="239" t="s">
        <v>320</v>
      </c>
      <c r="AU598" s="239" t="s">
        <v>88</v>
      </c>
      <c r="AV598" s="15" t="s">
        <v>159</v>
      </c>
      <c r="AW598" s="15" t="s">
        <v>39</v>
      </c>
      <c r="AX598" s="15" t="s">
        <v>86</v>
      </c>
      <c r="AY598" s="239" t="s">
        <v>151</v>
      </c>
    </row>
    <row r="599" spans="1:65" s="2" customFormat="1" ht="24.2" customHeight="1">
      <c r="A599" s="39"/>
      <c r="B599" s="40"/>
      <c r="C599" s="183" t="s">
        <v>942</v>
      </c>
      <c r="D599" s="183" t="s">
        <v>154</v>
      </c>
      <c r="E599" s="184" t="s">
        <v>943</v>
      </c>
      <c r="F599" s="185" t="s">
        <v>944</v>
      </c>
      <c r="G599" s="186" t="s">
        <v>209</v>
      </c>
      <c r="H599" s="187">
        <v>118.01300000000001</v>
      </c>
      <c r="I599" s="188"/>
      <c r="J599" s="189">
        <f>ROUND(I599*H599,2)</f>
        <v>0</v>
      </c>
      <c r="K599" s="185" t="s">
        <v>158</v>
      </c>
      <c r="L599" s="44"/>
      <c r="M599" s="190" t="s">
        <v>32</v>
      </c>
      <c r="N599" s="191" t="s">
        <v>49</v>
      </c>
      <c r="O599" s="69"/>
      <c r="P599" s="192">
        <f>O599*H599</f>
        <v>0</v>
      </c>
      <c r="Q599" s="192">
        <v>2.06E-2</v>
      </c>
      <c r="R599" s="192">
        <f>Q599*H599</f>
        <v>2.4310678000000001</v>
      </c>
      <c r="S599" s="192">
        <v>0</v>
      </c>
      <c r="T599" s="193">
        <f>S599*H599</f>
        <v>0</v>
      </c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R599" s="194" t="s">
        <v>159</v>
      </c>
      <c r="AT599" s="194" t="s">
        <v>154</v>
      </c>
      <c r="AU599" s="194" t="s">
        <v>88</v>
      </c>
      <c r="AY599" s="21" t="s">
        <v>151</v>
      </c>
      <c r="BE599" s="195">
        <f>IF(N599="základní",J599,0)</f>
        <v>0</v>
      </c>
      <c r="BF599" s="195">
        <f>IF(N599="snížená",J599,0)</f>
        <v>0</v>
      </c>
      <c r="BG599" s="195">
        <f>IF(N599="zákl. přenesená",J599,0)</f>
        <v>0</v>
      </c>
      <c r="BH599" s="195">
        <f>IF(N599="sníž. přenesená",J599,0)</f>
        <v>0</v>
      </c>
      <c r="BI599" s="195">
        <f>IF(N599="nulová",J599,0)</f>
        <v>0</v>
      </c>
      <c r="BJ599" s="21" t="s">
        <v>86</v>
      </c>
      <c r="BK599" s="195">
        <f>ROUND(I599*H599,2)</f>
        <v>0</v>
      </c>
      <c r="BL599" s="21" t="s">
        <v>159</v>
      </c>
      <c r="BM599" s="194" t="s">
        <v>945</v>
      </c>
    </row>
    <row r="600" spans="1:65" s="2" customFormat="1" ht="11.25">
      <c r="A600" s="39"/>
      <c r="B600" s="40"/>
      <c r="C600" s="41"/>
      <c r="D600" s="196" t="s">
        <v>161</v>
      </c>
      <c r="E600" s="41"/>
      <c r="F600" s="197" t="s">
        <v>946</v>
      </c>
      <c r="G600" s="41"/>
      <c r="H600" s="41"/>
      <c r="I600" s="198"/>
      <c r="J600" s="41"/>
      <c r="K600" s="41"/>
      <c r="L600" s="44"/>
      <c r="M600" s="199"/>
      <c r="N600" s="200"/>
      <c r="O600" s="69"/>
      <c r="P600" s="69"/>
      <c r="Q600" s="69"/>
      <c r="R600" s="69"/>
      <c r="S600" s="69"/>
      <c r="T600" s="70"/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T600" s="21" t="s">
        <v>161</v>
      </c>
      <c r="AU600" s="21" t="s">
        <v>88</v>
      </c>
    </row>
    <row r="601" spans="1:65" s="13" customFormat="1" ht="11.25">
      <c r="B601" s="208"/>
      <c r="C601" s="209"/>
      <c r="D601" s="201" t="s">
        <v>320</v>
      </c>
      <c r="E601" s="210" t="s">
        <v>32</v>
      </c>
      <c r="F601" s="211" t="s">
        <v>947</v>
      </c>
      <c r="G601" s="209"/>
      <c r="H601" s="210" t="s">
        <v>32</v>
      </c>
      <c r="I601" s="212"/>
      <c r="J601" s="209"/>
      <c r="K601" s="209"/>
      <c r="L601" s="213"/>
      <c r="M601" s="214"/>
      <c r="N601" s="215"/>
      <c r="O601" s="215"/>
      <c r="P601" s="215"/>
      <c r="Q601" s="215"/>
      <c r="R601" s="215"/>
      <c r="S601" s="215"/>
      <c r="T601" s="216"/>
      <c r="AT601" s="217" t="s">
        <v>320</v>
      </c>
      <c r="AU601" s="217" t="s">
        <v>88</v>
      </c>
      <c r="AV601" s="13" t="s">
        <v>86</v>
      </c>
      <c r="AW601" s="13" t="s">
        <v>39</v>
      </c>
      <c r="AX601" s="13" t="s">
        <v>78</v>
      </c>
      <c r="AY601" s="217" t="s">
        <v>151</v>
      </c>
    </row>
    <row r="602" spans="1:65" s="14" customFormat="1" ht="22.5">
      <c r="B602" s="218"/>
      <c r="C602" s="219"/>
      <c r="D602" s="201" t="s">
        <v>320</v>
      </c>
      <c r="E602" s="220" t="s">
        <v>32</v>
      </c>
      <c r="F602" s="221" t="s">
        <v>948</v>
      </c>
      <c r="G602" s="219"/>
      <c r="H602" s="222">
        <v>118.01300000000001</v>
      </c>
      <c r="I602" s="223"/>
      <c r="J602" s="219"/>
      <c r="K602" s="219"/>
      <c r="L602" s="224"/>
      <c r="M602" s="225"/>
      <c r="N602" s="226"/>
      <c r="O602" s="226"/>
      <c r="P602" s="226"/>
      <c r="Q602" s="226"/>
      <c r="R602" s="226"/>
      <c r="S602" s="226"/>
      <c r="T602" s="227"/>
      <c r="AT602" s="228" t="s">
        <v>320</v>
      </c>
      <c r="AU602" s="228" t="s">
        <v>88</v>
      </c>
      <c r="AV602" s="14" t="s">
        <v>88</v>
      </c>
      <c r="AW602" s="14" t="s">
        <v>39</v>
      </c>
      <c r="AX602" s="14" t="s">
        <v>78</v>
      </c>
      <c r="AY602" s="228" t="s">
        <v>151</v>
      </c>
    </row>
    <row r="603" spans="1:65" s="15" customFormat="1" ht="11.25">
      <c r="B603" s="229"/>
      <c r="C603" s="230"/>
      <c r="D603" s="201" t="s">
        <v>320</v>
      </c>
      <c r="E603" s="231" t="s">
        <v>264</v>
      </c>
      <c r="F603" s="232" t="s">
        <v>323</v>
      </c>
      <c r="G603" s="230"/>
      <c r="H603" s="233">
        <v>118.01300000000001</v>
      </c>
      <c r="I603" s="234"/>
      <c r="J603" s="230"/>
      <c r="K603" s="230"/>
      <c r="L603" s="235"/>
      <c r="M603" s="236"/>
      <c r="N603" s="237"/>
      <c r="O603" s="237"/>
      <c r="P603" s="237"/>
      <c r="Q603" s="237"/>
      <c r="R603" s="237"/>
      <c r="S603" s="237"/>
      <c r="T603" s="238"/>
      <c r="AT603" s="239" t="s">
        <v>320</v>
      </c>
      <c r="AU603" s="239" t="s">
        <v>88</v>
      </c>
      <c r="AV603" s="15" t="s">
        <v>159</v>
      </c>
      <c r="AW603" s="15" t="s">
        <v>39</v>
      </c>
      <c r="AX603" s="15" t="s">
        <v>86</v>
      </c>
      <c r="AY603" s="239" t="s">
        <v>151</v>
      </c>
    </row>
    <row r="604" spans="1:65" s="2" customFormat="1" ht="37.9" customHeight="1">
      <c r="A604" s="39"/>
      <c r="B604" s="40"/>
      <c r="C604" s="183" t="s">
        <v>949</v>
      </c>
      <c r="D604" s="183" t="s">
        <v>154</v>
      </c>
      <c r="E604" s="184" t="s">
        <v>950</v>
      </c>
      <c r="F604" s="185" t="s">
        <v>951</v>
      </c>
      <c r="G604" s="186" t="s">
        <v>209</v>
      </c>
      <c r="H604" s="187">
        <v>14.17</v>
      </c>
      <c r="I604" s="188"/>
      <c r="J604" s="189">
        <f>ROUND(I604*H604,2)</f>
        <v>0</v>
      </c>
      <c r="K604" s="185" t="s">
        <v>158</v>
      </c>
      <c r="L604" s="44"/>
      <c r="M604" s="190" t="s">
        <v>32</v>
      </c>
      <c r="N604" s="191" t="s">
        <v>49</v>
      </c>
      <c r="O604" s="69"/>
      <c r="P604" s="192">
        <f>O604*H604</f>
        <v>0</v>
      </c>
      <c r="Q604" s="192">
        <v>8.6E-3</v>
      </c>
      <c r="R604" s="192">
        <f>Q604*H604</f>
        <v>0.121862</v>
      </c>
      <c r="S604" s="192">
        <v>0</v>
      </c>
      <c r="T604" s="193">
        <f>S604*H604</f>
        <v>0</v>
      </c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R604" s="194" t="s">
        <v>159</v>
      </c>
      <c r="AT604" s="194" t="s">
        <v>154</v>
      </c>
      <c r="AU604" s="194" t="s">
        <v>88</v>
      </c>
      <c r="AY604" s="21" t="s">
        <v>151</v>
      </c>
      <c r="BE604" s="195">
        <f>IF(N604="základní",J604,0)</f>
        <v>0</v>
      </c>
      <c r="BF604" s="195">
        <f>IF(N604="snížená",J604,0)</f>
        <v>0</v>
      </c>
      <c r="BG604" s="195">
        <f>IF(N604="zákl. přenesená",J604,0)</f>
        <v>0</v>
      </c>
      <c r="BH604" s="195">
        <f>IF(N604="sníž. přenesená",J604,0)</f>
        <v>0</v>
      </c>
      <c r="BI604" s="195">
        <f>IF(N604="nulová",J604,0)</f>
        <v>0</v>
      </c>
      <c r="BJ604" s="21" t="s">
        <v>86</v>
      </c>
      <c r="BK604" s="195">
        <f>ROUND(I604*H604,2)</f>
        <v>0</v>
      </c>
      <c r="BL604" s="21" t="s">
        <v>159</v>
      </c>
      <c r="BM604" s="194" t="s">
        <v>952</v>
      </c>
    </row>
    <row r="605" spans="1:65" s="2" customFormat="1" ht="11.25">
      <c r="A605" s="39"/>
      <c r="B605" s="40"/>
      <c r="C605" s="41"/>
      <c r="D605" s="196" t="s">
        <v>161</v>
      </c>
      <c r="E605" s="41"/>
      <c r="F605" s="197" t="s">
        <v>953</v>
      </c>
      <c r="G605" s="41"/>
      <c r="H605" s="41"/>
      <c r="I605" s="198"/>
      <c r="J605" s="41"/>
      <c r="K605" s="41"/>
      <c r="L605" s="44"/>
      <c r="M605" s="199"/>
      <c r="N605" s="200"/>
      <c r="O605" s="69"/>
      <c r="P605" s="69"/>
      <c r="Q605" s="69"/>
      <c r="R605" s="69"/>
      <c r="S605" s="69"/>
      <c r="T605" s="70"/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T605" s="21" t="s">
        <v>161</v>
      </c>
      <c r="AU605" s="21" t="s">
        <v>88</v>
      </c>
    </row>
    <row r="606" spans="1:65" s="2" customFormat="1" ht="19.5">
      <c r="A606" s="39"/>
      <c r="B606" s="40"/>
      <c r="C606" s="41"/>
      <c r="D606" s="201" t="s">
        <v>163</v>
      </c>
      <c r="E606" s="41"/>
      <c r="F606" s="202" t="s">
        <v>954</v>
      </c>
      <c r="G606" s="41"/>
      <c r="H606" s="41"/>
      <c r="I606" s="198"/>
      <c r="J606" s="41"/>
      <c r="K606" s="41"/>
      <c r="L606" s="44"/>
      <c r="M606" s="199"/>
      <c r="N606" s="200"/>
      <c r="O606" s="69"/>
      <c r="P606" s="69"/>
      <c r="Q606" s="69"/>
      <c r="R606" s="69"/>
      <c r="S606" s="69"/>
      <c r="T606" s="70"/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T606" s="21" t="s">
        <v>163</v>
      </c>
      <c r="AU606" s="21" t="s">
        <v>88</v>
      </c>
    </row>
    <row r="607" spans="1:65" s="13" customFormat="1" ht="11.25">
      <c r="B607" s="208"/>
      <c r="C607" s="209"/>
      <c r="D607" s="201" t="s">
        <v>320</v>
      </c>
      <c r="E607" s="210" t="s">
        <v>32</v>
      </c>
      <c r="F607" s="211" t="s">
        <v>955</v>
      </c>
      <c r="G607" s="209"/>
      <c r="H607" s="210" t="s">
        <v>32</v>
      </c>
      <c r="I607" s="212"/>
      <c r="J607" s="209"/>
      <c r="K607" s="209"/>
      <c r="L607" s="213"/>
      <c r="M607" s="214"/>
      <c r="N607" s="215"/>
      <c r="O607" s="215"/>
      <c r="P607" s="215"/>
      <c r="Q607" s="215"/>
      <c r="R607" s="215"/>
      <c r="S607" s="215"/>
      <c r="T607" s="216"/>
      <c r="AT607" s="217" t="s">
        <v>320</v>
      </c>
      <c r="AU607" s="217" t="s">
        <v>88</v>
      </c>
      <c r="AV607" s="13" t="s">
        <v>86</v>
      </c>
      <c r="AW607" s="13" t="s">
        <v>39</v>
      </c>
      <c r="AX607" s="13" t="s">
        <v>78</v>
      </c>
      <c r="AY607" s="217" t="s">
        <v>151</v>
      </c>
    </row>
    <row r="608" spans="1:65" s="14" customFormat="1" ht="11.25">
      <c r="B608" s="218"/>
      <c r="C608" s="219"/>
      <c r="D608" s="201" t="s">
        <v>320</v>
      </c>
      <c r="E608" s="220" t="s">
        <v>32</v>
      </c>
      <c r="F608" s="221" t="s">
        <v>956</v>
      </c>
      <c r="G608" s="219"/>
      <c r="H608" s="222">
        <v>14.17</v>
      </c>
      <c r="I608" s="223"/>
      <c r="J608" s="219"/>
      <c r="K608" s="219"/>
      <c r="L608" s="224"/>
      <c r="M608" s="225"/>
      <c r="N608" s="226"/>
      <c r="O608" s="226"/>
      <c r="P608" s="226"/>
      <c r="Q608" s="226"/>
      <c r="R608" s="226"/>
      <c r="S608" s="226"/>
      <c r="T608" s="227"/>
      <c r="AT608" s="228" t="s">
        <v>320</v>
      </c>
      <c r="AU608" s="228" t="s">
        <v>88</v>
      </c>
      <c r="AV608" s="14" t="s">
        <v>88</v>
      </c>
      <c r="AW608" s="14" t="s">
        <v>39</v>
      </c>
      <c r="AX608" s="14" t="s">
        <v>78</v>
      </c>
      <c r="AY608" s="228" t="s">
        <v>151</v>
      </c>
    </row>
    <row r="609" spans="1:65" s="15" customFormat="1" ht="11.25">
      <c r="B609" s="229"/>
      <c r="C609" s="230"/>
      <c r="D609" s="201" t="s">
        <v>320</v>
      </c>
      <c r="E609" s="231" t="s">
        <v>32</v>
      </c>
      <c r="F609" s="232" t="s">
        <v>323</v>
      </c>
      <c r="G609" s="230"/>
      <c r="H609" s="233">
        <v>14.17</v>
      </c>
      <c r="I609" s="234"/>
      <c r="J609" s="230"/>
      <c r="K609" s="230"/>
      <c r="L609" s="235"/>
      <c r="M609" s="236"/>
      <c r="N609" s="237"/>
      <c r="O609" s="237"/>
      <c r="P609" s="237"/>
      <c r="Q609" s="237"/>
      <c r="R609" s="237"/>
      <c r="S609" s="237"/>
      <c r="T609" s="238"/>
      <c r="AT609" s="239" t="s">
        <v>320</v>
      </c>
      <c r="AU609" s="239" t="s">
        <v>88</v>
      </c>
      <c r="AV609" s="15" t="s">
        <v>159</v>
      </c>
      <c r="AW609" s="15" t="s">
        <v>39</v>
      </c>
      <c r="AX609" s="15" t="s">
        <v>86</v>
      </c>
      <c r="AY609" s="239" t="s">
        <v>151</v>
      </c>
    </row>
    <row r="610" spans="1:65" s="2" customFormat="1" ht="16.5" customHeight="1">
      <c r="A610" s="39"/>
      <c r="B610" s="40"/>
      <c r="C610" s="251" t="s">
        <v>957</v>
      </c>
      <c r="D610" s="251" t="s">
        <v>445</v>
      </c>
      <c r="E610" s="252" t="s">
        <v>958</v>
      </c>
      <c r="F610" s="253" t="s">
        <v>959</v>
      </c>
      <c r="G610" s="254" t="s">
        <v>209</v>
      </c>
      <c r="H610" s="255">
        <v>14.879</v>
      </c>
      <c r="I610" s="256"/>
      <c r="J610" s="257">
        <f>ROUND(I610*H610,2)</f>
        <v>0</v>
      </c>
      <c r="K610" s="253" t="s">
        <v>158</v>
      </c>
      <c r="L610" s="258"/>
      <c r="M610" s="259" t="s">
        <v>32</v>
      </c>
      <c r="N610" s="260" t="s">
        <v>49</v>
      </c>
      <c r="O610" s="69"/>
      <c r="P610" s="192">
        <f>O610*H610</f>
        <v>0</v>
      </c>
      <c r="Q610" s="192">
        <v>1.5E-3</v>
      </c>
      <c r="R610" s="192">
        <f>Q610*H610</f>
        <v>2.2318500000000002E-2</v>
      </c>
      <c r="S610" s="192">
        <v>0</v>
      </c>
      <c r="T610" s="193">
        <f>S610*H610</f>
        <v>0</v>
      </c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R610" s="194" t="s">
        <v>202</v>
      </c>
      <c r="AT610" s="194" t="s">
        <v>445</v>
      </c>
      <c r="AU610" s="194" t="s">
        <v>88</v>
      </c>
      <c r="AY610" s="21" t="s">
        <v>151</v>
      </c>
      <c r="BE610" s="195">
        <f>IF(N610="základní",J610,0)</f>
        <v>0</v>
      </c>
      <c r="BF610" s="195">
        <f>IF(N610="snížená",J610,0)</f>
        <v>0</v>
      </c>
      <c r="BG610" s="195">
        <f>IF(N610="zákl. přenesená",J610,0)</f>
        <v>0</v>
      </c>
      <c r="BH610" s="195">
        <f>IF(N610="sníž. přenesená",J610,0)</f>
        <v>0</v>
      </c>
      <c r="BI610" s="195">
        <f>IF(N610="nulová",J610,0)</f>
        <v>0</v>
      </c>
      <c r="BJ610" s="21" t="s">
        <v>86</v>
      </c>
      <c r="BK610" s="195">
        <f>ROUND(I610*H610,2)</f>
        <v>0</v>
      </c>
      <c r="BL610" s="21" t="s">
        <v>159</v>
      </c>
      <c r="BM610" s="194" t="s">
        <v>960</v>
      </c>
    </row>
    <row r="611" spans="1:65" s="14" customFormat="1" ht="11.25">
      <c r="B611" s="218"/>
      <c r="C611" s="219"/>
      <c r="D611" s="201" t="s">
        <v>320</v>
      </c>
      <c r="E611" s="219"/>
      <c r="F611" s="221" t="s">
        <v>961</v>
      </c>
      <c r="G611" s="219"/>
      <c r="H611" s="222">
        <v>14.879</v>
      </c>
      <c r="I611" s="223"/>
      <c r="J611" s="219"/>
      <c r="K611" s="219"/>
      <c r="L611" s="224"/>
      <c r="M611" s="225"/>
      <c r="N611" s="226"/>
      <c r="O611" s="226"/>
      <c r="P611" s="226"/>
      <c r="Q611" s="226"/>
      <c r="R611" s="226"/>
      <c r="S611" s="226"/>
      <c r="T611" s="227"/>
      <c r="AT611" s="228" t="s">
        <v>320</v>
      </c>
      <c r="AU611" s="228" t="s">
        <v>88</v>
      </c>
      <c r="AV611" s="14" t="s">
        <v>88</v>
      </c>
      <c r="AW611" s="14" t="s">
        <v>4</v>
      </c>
      <c r="AX611" s="14" t="s">
        <v>86</v>
      </c>
      <c r="AY611" s="228" t="s">
        <v>151</v>
      </c>
    </row>
    <row r="612" spans="1:65" s="2" customFormat="1" ht="24.2" customHeight="1">
      <c r="A612" s="39"/>
      <c r="B612" s="40"/>
      <c r="C612" s="183" t="s">
        <v>962</v>
      </c>
      <c r="D612" s="183" t="s">
        <v>154</v>
      </c>
      <c r="E612" s="184" t="s">
        <v>963</v>
      </c>
      <c r="F612" s="185" t="s">
        <v>964</v>
      </c>
      <c r="G612" s="186" t="s">
        <v>209</v>
      </c>
      <c r="H612" s="187">
        <v>14.17</v>
      </c>
      <c r="I612" s="188"/>
      <c r="J612" s="189">
        <f>ROUND(I612*H612,2)</f>
        <v>0</v>
      </c>
      <c r="K612" s="185" t="s">
        <v>158</v>
      </c>
      <c r="L612" s="44"/>
      <c r="M612" s="190" t="s">
        <v>32</v>
      </c>
      <c r="N612" s="191" t="s">
        <v>49</v>
      </c>
      <c r="O612" s="69"/>
      <c r="P612" s="192">
        <f>O612*H612</f>
        <v>0</v>
      </c>
      <c r="Q612" s="192">
        <v>1E-4</v>
      </c>
      <c r="R612" s="192">
        <f>Q612*H612</f>
        <v>1.4170000000000001E-3</v>
      </c>
      <c r="S612" s="192">
        <v>0</v>
      </c>
      <c r="T612" s="193">
        <f>S612*H612</f>
        <v>0</v>
      </c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R612" s="194" t="s">
        <v>159</v>
      </c>
      <c r="AT612" s="194" t="s">
        <v>154</v>
      </c>
      <c r="AU612" s="194" t="s">
        <v>88</v>
      </c>
      <c r="AY612" s="21" t="s">
        <v>151</v>
      </c>
      <c r="BE612" s="195">
        <f>IF(N612="základní",J612,0)</f>
        <v>0</v>
      </c>
      <c r="BF612" s="195">
        <f>IF(N612="snížená",J612,0)</f>
        <v>0</v>
      </c>
      <c r="BG612" s="195">
        <f>IF(N612="zákl. přenesená",J612,0)</f>
        <v>0</v>
      </c>
      <c r="BH612" s="195">
        <f>IF(N612="sníž. přenesená",J612,0)</f>
        <v>0</v>
      </c>
      <c r="BI612" s="195">
        <f>IF(N612="nulová",J612,0)</f>
        <v>0</v>
      </c>
      <c r="BJ612" s="21" t="s">
        <v>86</v>
      </c>
      <c r="BK612" s="195">
        <f>ROUND(I612*H612,2)</f>
        <v>0</v>
      </c>
      <c r="BL612" s="21" t="s">
        <v>159</v>
      </c>
      <c r="BM612" s="194" t="s">
        <v>965</v>
      </c>
    </row>
    <row r="613" spans="1:65" s="2" customFormat="1" ht="11.25">
      <c r="A613" s="39"/>
      <c r="B613" s="40"/>
      <c r="C613" s="41"/>
      <c r="D613" s="196" t="s">
        <v>161</v>
      </c>
      <c r="E613" s="41"/>
      <c r="F613" s="197" t="s">
        <v>966</v>
      </c>
      <c r="G613" s="41"/>
      <c r="H613" s="41"/>
      <c r="I613" s="198"/>
      <c r="J613" s="41"/>
      <c r="K613" s="41"/>
      <c r="L613" s="44"/>
      <c r="M613" s="199"/>
      <c r="N613" s="200"/>
      <c r="O613" s="69"/>
      <c r="P613" s="69"/>
      <c r="Q613" s="69"/>
      <c r="R613" s="69"/>
      <c r="S613" s="69"/>
      <c r="T613" s="70"/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T613" s="21" t="s">
        <v>161</v>
      </c>
      <c r="AU613" s="21" t="s">
        <v>88</v>
      </c>
    </row>
    <row r="614" spans="1:65" s="2" customFormat="1" ht="16.5" customHeight="1">
      <c r="A614" s="39"/>
      <c r="B614" s="40"/>
      <c r="C614" s="183" t="s">
        <v>967</v>
      </c>
      <c r="D614" s="183" t="s">
        <v>154</v>
      </c>
      <c r="E614" s="184" t="s">
        <v>968</v>
      </c>
      <c r="F614" s="185" t="s">
        <v>969</v>
      </c>
      <c r="G614" s="186" t="s">
        <v>209</v>
      </c>
      <c r="H614" s="187">
        <v>14.17</v>
      </c>
      <c r="I614" s="188"/>
      <c r="J614" s="189">
        <f>ROUND(I614*H614,2)</f>
        <v>0</v>
      </c>
      <c r="K614" s="185" t="s">
        <v>158</v>
      </c>
      <c r="L614" s="44"/>
      <c r="M614" s="190" t="s">
        <v>32</v>
      </c>
      <c r="N614" s="191" t="s">
        <v>49</v>
      </c>
      <c r="O614" s="69"/>
      <c r="P614" s="192">
        <f>O614*H614</f>
        <v>0</v>
      </c>
      <c r="Q614" s="192">
        <v>2.5999999999999998E-4</v>
      </c>
      <c r="R614" s="192">
        <f>Q614*H614</f>
        <v>3.6841999999999995E-3</v>
      </c>
      <c r="S614" s="192">
        <v>0</v>
      </c>
      <c r="T614" s="193">
        <f>S614*H614</f>
        <v>0</v>
      </c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R614" s="194" t="s">
        <v>159</v>
      </c>
      <c r="AT614" s="194" t="s">
        <v>154</v>
      </c>
      <c r="AU614" s="194" t="s">
        <v>88</v>
      </c>
      <c r="AY614" s="21" t="s">
        <v>151</v>
      </c>
      <c r="BE614" s="195">
        <f>IF(N614="základní",J614,0)</f>
        <v>0</v>
      </c>
      <c r="BF614" s="195">
        <f>IF(N614="snížená",J614,0)</f>
        <v>0</v>
      </c>
      <c r="BG614" s="195">
        <f>IF(N614="zákl. přenesená",J614,0)</f>
        <v>0</v>
      </c>
      <c r="BH614" s="195">
        <f>IF(N614="sníž. přenesená",J614,0)</f>
        <v>0</v>
      </c>
      <c r="BI614" s="195">
        <f>IF(N614="nulová",J614,0)</f>
        <v>0</v>
      </c>
      <c r="BJ614" s="21" t="s">
        <v>86</v>
      </c>
      <c r="BK614" s="195">
        <f>ROUND(I614*H614,2)</f>
        <v>0</v>
      </c>
      <c r="BL614" s="21" t="s">
        <v>159</v>
      </c>
      <c r="BM614" s="194" t="s">
        <v>970</v>
      </c>
    </row>
    <row r="615" spans="1:65" s="2" customFormat="1" ht="11.25">
      <c r="A615" s="39"/>
      <c r="B615" s="40"/>
      <c r="C615" s="41"/>
      <c r="D615" s="196" t="s">
        <v>161</v>
      </c>
      <c r="E615" s="41"/>
      <c r="F615" s="197" t="s">
        <v>971</v>
      </c>
      <c r="G615" s="41"/>
      <c r="H615" s="41"/>
      <c r="I615" s="198"/>
      <c r="J615" s="41"/>
      <c r="K615" s="41"/>
      <c r="L615" s="44"/>
      <c r="M615" s="199"/>
      <c r="N615" s="200"/>
      <c r="O615" s="69"/>
      <c r="P615" s="69"/>
      <c r="Q615" s="69"/>
      <c r="R615" s="69"/>
      <c r="S615" s="69"/>
      <c r="T615" s="70"/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T615" s="21" t="s">
        <v>161</v>
      </c>
      <c r="AU615" s="21" t="s">
        <v>88</v>
      </c>
    </row>
    <row r="616" spans="1:65" s="2" customFormat="1" ht="24.2" customHeight="1">
      <c r="A616" s="39"/>
      <c r="B616" s="40"/>
      <c r="C616" s="183" t="s">
        <v>972</v>
      </c>
      <c r="D616" s="183" t="s">
        <v>154</v>
      </c>
      <c r="E616" s="184" t="s">
        <v>973</v>
      </c>
      <c r="F616" s="185" t="s">
        <v>974</v>
      </c>
      <c r="G616" s="186" t="s">
        <v>209</v>
      </c>
      <c r="H616" s="187">
        <v>14.17</v>
      </c>
      <c r="I616" s="188"/>
      <c r="J616" s="189">
        <f>ROUND(I616*H616,2)</f>
        <v>0</v>
      </c>
      <c r="K616" s="185" t="s">
        <v>158</v>
      </c>
      <c r="L616" s="44"/>
      <c r="M616" s="190" t="s">
        <v>32</v>
      </c>
      <c r="N616" s="191" t="s">
        <v>49</v>
      </c>
      <c r="O616" s="69"/>
      <c r="P616" s="192">
        <f>O616*H616</f>
        <v>0</v>
      </c>
      <c r="Q616" s="192">
        <v>2.8E-3</v>
      </c>
      <c r="R616" s="192">
        <f>Q616*H616</f>
        <v>3.9675999999999996E-2</v>
      </c>
      <c r="S616" s="192">
        <v>0</v>
      </c>
      <c r="T616" s="193">
        <f>S616*H616</f>
        <v>0</v>
      </c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R616" s="194" t="s">
        <v>159</v>
      </c>
      <c r="AT616" s="194" t="s">
        <v>154</v>
      </c>
      <c r="AU616" s="194" t="s">
        <v>88</v>
      </c>
      <c r="AY616" s="21" t="s">
        <v>151</v>
      </c>
      <c r="BE616" s="195">
        <f>IF(N616="základní",J616,0)</f>
        <v>0</v>
      </c>
      <c r="BF616" s="195">
        <f>IF(N616="snížená",J616,0)</f>
        <v>0</v>
      </c>
      <c r="BG616" s="195">
        <f>IF(N616="zákl. přenesená",J616,0)</f>
        <v>0</v>
      </c>
      <c r="BH616" s="195">
        <f>IF(N616="sníž. přenesená",J616,0)</f>
        <v>0</v>
      </c>
      <c r="BI616" s="195">
        <f>IF(N616="nulová",J616,0)</f>
        <v>0</v>
      </c>
      <c r="BJ616" s="21" t="s">
        <v>86</v>
      </c>
      <c r="BK616" s="195">
        <f>ROUND(I616*H616,2)</f>
        <v>0</v>
      </c>
      <c r="BL616" s="21" t="s">
        <v>159</v>
      </c>
      <c r="BM616" s="194" t="s">
        <v>975</v>
      </c>
    </row>
    <row r="617" spans="1:65" s="2" customFormat="1" ht="11.25">
      <c r="A617" s="39"/>
      <c r="B617" s="40"/>
      <c r="C617" s="41"/>
      <c r="D617" s="196" t="s">
        <v>161</v>
      </c>
      <c r="E617" s="41"/>
      <c r="F617" s="197" t="s">
        <v>976</v>
      </c>
      <c r="G617" s="41"/>
      <c r="H617" s="41"/>
      <c r="I617" s="198"/>
      <c r="J617" s="41"/>
      <c r="K617" s="41"/>
      <c r="L617" s="44"/>
      <c r="M617" s="199"/>
      <c r="N617" s="200"/>
      <c r="O617" s="69"/>
      <c r="P617" s="69"/>
      <c r="Q617" s="69"/>
      <c r="R617" s="69"/>
      <c r="S617" s="69"/>
      <c r="T617" s="70"/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T617" s="21" t="s">
        <v>161</v>
      </c>
      <c r="AU617" s="21" t="s">
        <v>88</v>
      </c>
    </row>
    <row r="618" spans="1:65" s="2" customFormat="1" ht="19.5">
      <c r="A618" s="39"/>
      <c r="B618" s="40"/>
      <c r="C618" s="41"/>
      <c r="D618" s="201" t="s">
        <v>163</v>
      </c>
      <c r="E618" s="41"/>
      <c r="F618" s="202" t="s">
        <v>977</v>
      </c>
      <c r="G618" s="41"/>
      <c r="H618" s="41"/>
      <c r="I618" s="198"/>
      <c r="J618" s="41"/>
      <c r="K618" s="41"/>
      <c r="L618" s="44"/>
      <c r="M618" s="199"/>
      <c r="N618" s="200"/>
      <c r="O618" s="69"/>
      <c r="P618" s="69"/>
      <c r="Q618" s="69"/>
      <c r="R618" s="69"/>
      <c r="S618" s="69"/>
      <c r="T618" s="70"/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T618" s="21" t="s">
        <v>163</v>
      </c>
      <c r="AU618" s="21" t="s">
        <v>88</v>
      </c>
    </row>
    <row r="619" spans="1:65" s="2" customFormat="1" ht="21.75" customHeight="1">
      <c r="A619" s="39"/>
      <c r="B619" s="40"/>
      <c r="C619" s="183" t="s">
        <v>978</v>
      </c>
      <c r="D619" s="183" t="s">
        <v>154</v>
      </c>
      <c r="E619" s="184" t="s">
        <v>979</v>
      </c>
      <c r="F619" s="185" t="s">
        <v>980</v>
      </c>
      <c r="G619" s="186" t="s">
        <v>209</v>
      </c>
      <c r="H619" s="187">
        <v>3.15</v>
      </c>
      <c r="I619" s="188"/>
      <c r="J619" s="189">
        <f>ROUND(I619*H619,2)</f>
        <v>0</v>
      </c>
      <c r="K619" s="185" t="s">
        <v>158</v>
      </c>
      <c r="L619" s="44"/>
      <c r="M619" s="190" t="s">
        <v>32</v>
      </c>
      <c r="N619" s="191" t="s">
        <v>49</v>
      </c>
      <c r="O619" s="69"/>
      <c r="P619" s="192">
        <f>O619*H619</f>
        <v>0</v>
      </c>
      <c r="Q619" s="192">
        <v>4.3800000000000002E-3</v>
      </c>
      <c r="R619" s="192">
        <f>Q619*H619</f>
        <v>1.3797E-2</v>
      </c>
      <c r="S619" s="192">
        <v>0</v>
      </c>
      <c r="T619" s="193">
        <f>S619*H619</f>
        <v>0</v>
      </c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R619" s="194" t="s">
        <v>159</v>
      </c>
      <c r="AT619" s="194" t="s">
        <v>154</v>
      </c>
      <c r="AU619" s="194" t="s">
        <v>88</v>
      </c>
      <c r="AY619" s="21" t="s">
        <v>151</v>
      </c>
      <c r="BE619" s="195">
        <f>IF(N619="základní",J619,0)</f>
        <v>0</v>
      </c>
      <c r="BF619" s="195">
        <f>IF(N619="snížená",J619,0)</f>
        <v>0</v>
      </c>
      <c r="BG619" s="195">
        <f>IF(N619="zákl. přenesená",J619,0)</f>
        <v>0</v>
      </c>
      <c r="BH619" s="195">
        <f>IF(N619="sníž. přenesená",J619,0)</f>
        <v>0</v>
      </c>
      <c r="BI619" s="195">
        <f>IF(N619="nulová",J619,0)</f>
        <v>0</v>
      </c>
      <c r="BJ619" s="21" t="s">
        <v>86</v>
      </c>
      <c r="BK619" s="195">
        <f>ROUND(I619*H619,2)</f>
        <v>0</v>
      </c>
      <c r="BL619" s="21" t="s">
        <v>159</v>
      </c>
      <c r="BM619" s="194" t="s">
        <v>981</v>
      </c>
    </row>
    <row r="620" spans="1:65" s="2" customFormat="1" ht="11.25">
      <c r="A620" s="39"/>
      <c r="B620" s="40"/>
      <c r="C620" s="41"/>
      <c r="D620" s="196" t="s">
        <v>161</v>
      </c>
      <c r="E620" s="41"/>
      <c r="F620" s="197" t="s">
        <v>982</v>
      </c>
      <c r="G620" s="41"/>
      <c r="H620" s="41"/>
      <c r="I620" s="198"/>
      <c r="J620" s="41"/>
      <c r="K620" s="41"/>
      <c r="L620" s="44"/>
      <c r="M620" s="199"/>
      <c r="N620" s="200"/>
      <c r="O620" s="69"/>
      <c r="P620" s="69"/>
      <c r="Q620" s="69"/>
      <c r="R620" s="69"/>
      <c r="S620" s="69"/>
      <c r="T620" s="70"/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T620" s="21" t="s">
        <v>161</v>
      </c>
      <c r="AU620" s="21" t="s">
        <v>88</v>
      </c>
    </row>
    <row r="621" spans="1:65" s="13" customFormat="1" ht="11.25">
      <c r="B621" s="208"/>
      <c r="C621" s="209"/>
      <c r="D621" s="201" t="s">
        <v>320</v>
      </c>
      <c r="E621" s="210" t="s">
        <v>32</v>
      </c>
      <c r="F621" s="211" t="s">
        <v>983</v>
      </c>
      <c r="G621" s="209"/>
      <c r="H621" s="210" t="s">
        <v>32</v>
      </c>
      <c r="I621" s="212"/>
      <c r="J621" s="209"/>
      <c r="K621" s="209"/>
      <c r="L621" s="213"/>
      <c r="M621" s="214"/>
      <c r="N621" s="215"/>
      <c r="O621" s="215"/>
      <c r="P621" s="215"/>
      <c r="Q621" s="215"/>
      <c r="R621" s="215"/>
      <c r="S621" s="215"/>
      <c r="T621" s="216"/>
      <c r="AT621" s="217" t="s">
        <v>320</v>
      </c>
      <c r="AU621" s="217" t="s">
        <v>88</v>
      </c>
      <c r="AV621" s="13" t="s">
        <v>86</v>
      </c>
      <c r="AW621" s="13" t="s">
        <v>39</v>
      </c>
      <c r="AX621" s="13" t="s">
        <v>78</v>
      </c>
      <c r="AY621" s="217" t="s">
        <v>151</v>
      </c>
    </row>
    <row r="622" spans="1:65" s="14" customFormat="1" ht="11.25">
      <c r="B622" s="218"/>
      <c r="C622" s="219"/>
      <c r="D622" s="201" t="s">
        <v>320</v>
      </c>
      <c r="E622" s="220" t="s">
        <v>32</v>
      </c>
      <c r="F622" s="221" t="s">
        <v>984</v>
      </c>
      <c r="G622" s="219"/>
      <c r="H622" s="222">
        <v>3.15</v>
      </c>
      <c r="I622" s="223"/>
      <c r="J622" s="219"/>
      <c r="K622" s="219"/>
      <c r="L622" s="224"/>
      <c r="M622" s="225"/>
      <c r="N622" s="226"/>
      <c r="O622" s="226"/>
      <c r="P622" s="226"/>
      <c r="Q622" s="226"/>
      <c r="R622" s="226"/>
      <c r="S622" s="226"/>
      <c r="T622" s="227"/>
      <c r="AT622" s="228" t="s">
        <v>320</v>
      </c>
      <c r="AU622" s="228" t="s">
        <v>88</v>
      </c>
      <c r="AV622" s="14" t="s">
        <v>88</v>
      </c>
      <c r="AW622" s="14" t="s">
        <v>39</v>
      </c>
      <c r="AX622" s="14" t="s">
        <v>78</v>
      </c>
      <c r="AY622" s="228" t="s">
        <v>151</v>
      </c>
    </row>
    <row r="623" spans="1:65" s="15" customFormat="1" ht="11.25">
      <c r="B623" s="229"/>
      <c r="C623" s="230"/>
      <c r="D623" s="201" t="s">
        <v>320</v>
      </c>
      <c r="E623" s="231" t="s">
        <v>32</v>
      </c>
      <c r="F623" s="232" t="s">
        <v>323</v>
      </c>
      <c r="G623" s="230"/>
      <c r="H623" s="233">
        <v>3.15</v>
      </c>
      <c r="I623" s="234"/>
      <c r="J623" s="230"/>
      <c r="K623" s="230"/>
      <c r="L623" s="235"/>
      <c r="M623" s="236"/>
      <c r="N623" s="237"/>
      <c r="O623" s="237"/>
      <c r="P623" s="237"/>
      <c r="Q623" s="237"/>
      <c r="R623" s="237"/>
      <c r="S623" s="237"/>
      <c r="T623" s="238"/>
      <c r="AT623" s="239" t="s">
        <v>320</v>
      </c>
      <c r="AU623" s="239" t="s">
        <v>88</v>
      </c>
      <c r="AV623" s="15" t="s">
        <v>159</v>
      </c>
      <c r="AW623" s="15" t="s">
        <v>39</v>
      </c>
      <c r="AX623" s="15" t="s">
        <v>86</v>
      </c>
      <c r="AY623" s="239" t="s">
        <v>151</v>
      </c>
    </row>
    <row r="624" spans="1:65" s="2" customFormat="1" ht="24.2" customHeight="1">
      <c r="A624" s="39"/>
      <c r="B624" s="40"/>
      <c r="C624" s="183" t="s">
        <v>985</v>
      </c>
      <c r="D624" s="183" t="s">
        <v>154</v>
      </c>
      <c r="E624" s="184" t="s">
        <v>986</v>
      </c>
      <c r="F624" s="185" t="s">
        <v>987</v>
      </c>
      <c r="G624" s="186" t="s">
        <v>213</v>
      </c>
      <c r="H624" s="187">
        <v>24.65</v>
      </c>
      <c r="I624" s="188"/>
      <c r="J624" s="189">
        <f>ROUND(I624*H624,2)</f>
        <v>0</v>
      </c>
      <c r="K624" s="185" t="s">
        <v>158</v>
      </c>
      <c r="L624" s="44"/>
      <c r="M624" s="190" t="s">
        <v>32</v>
      </c>
      <c r="N624" s="191" t="s">
        <v>49</v>
      </c>
      <c r="O624" s="69"/>
      <c r="P624" s="192">
        <f>O624*H624</f>
        <v>0</v>
      </c>
      <c r="Q624" s="192">
        <v>0</v>
      </c>
      <c r="R624" s="192">
        <f>Q624*H624</f>
        <v>0</v>
      </c>
      <c r="S624" s="192">
        <v>0</v>
      </c>
      <c r="T624" s="193">
        <f>S624*H624</f>
        <v>0</v>
      </c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R624" s="194" t="s">
        <v>159</v>
      </c>
      <c r="AT624" s="194" t="s">
        <v>154</v>
      </c>
      <c r="AU624" s="194" t="s">
        <v>88</v>
      </c>
      <c r="AY624" s="21" t="s">
        <v>151</v>
      </c>
      <c r="BE624" s="195">
        <f>IF(N624="základní",J624,0)</f>
        <v>0</v>
      </c>
      <c r="BF624" s="195">
        <f>IF(N624="snížená",J624,0)</f>
        <v>0</v>
      </c>
      <c r="BG624" s="195">
        <f>IF(N624="zákl. přenesená",J624,0)</f>
        <v>0</v>
      </c>
      <c r="BH624" s="195">
        <f>IF(N624="sníž. přenesená",J624,0)</f>
        <v>0</v>
      </c>
      <c r="BI624" s="195">
        <f>IF(N624="nulová",J624,0)</f>
        <v>0</v>
      </c>
      <c r="BJ624" s="21" t="s">
        <v>86</v>
      </c>
      <c r="BK624" s="195">
        <f>ROUND(I624*H624,2)</f>
        <v>0</v>
      </c>
      <c r="BL624" s="21" t="s">
        <v>159</v>
      </c>
      <c r="BM624" s="194" t="s">
        <v>988</v>
      </c>
    </row>
    <row r="625" spans="1:65" s="2" customFormat="1" ht="11.25">
      <c r="A625" s="39"/>
      <c r="B625" s="40"/>
      <c r="C625" s="41"/>
      <c r="D625" s="196" t="s">
        <v>161</v>
      </c>
      <c r="E625" s="41"/>
      <c r="F625" s="197" t="s">
        <v>989</v>
      </c>
      <c r="G625" s="41"/>
      <c r="H625" s="41"/>
      <c r="I625" s="198"/>
      <c r="J625" s="41"/>
      <c r="K625" s="41"/>
      <c r="L625" s="44"/>
      <c r="M625" s="199"/>
      <c r="N625" s="200"/>
      <c r="O625" s="69"/>
      <c r="P625" s="69"/>
      <c r="Q625" s="69"/>
      <c r="R625" s="69"/>
      <c r="S625" s="69"/>
      <c r="T625" s="70"/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T625" s="21" t="s">
        <v>161</v>
      </c>
      <c r="AU625" s="21" t="s">
        <v>88</v>
      </c>
    </row>
    <row r="626" spans="1:65" s="13" customFormat="1" ht="11.25">
      <c r="B626" s="208"/>
      <c r="C626" s="209"/>
      <c r="D626" s="201" t="s">
        <v>320</v>
      </c>
      <c r="E626" s="210" t="s">
        <v>32</v>
      </c>
      <c r="F626" s="211" t="s">
        <v>990</v>
      </c>
      <c r="G626" s="209"/>
      <c r="H626" s="210" t="s">
        <v>32</v>
      </c>
      <c r="I626" s="212"/>
      <c r="J626" s="209"/>
      <c r="K626" s="209"/>
      <c r="L626" s="213"/>
      <c r="M626" s="214"/>
      <c r="N626" s="215"/>
      <c r="O626" s="215"/>
      <c r="P626" s="215"/>
      <c r="Q626" s="215"/>
      <c r="R626" s="215"/>
      <c r="S626" s="215"/>
      <c r="T626" s="216"/>
      <c r="AT626" s="217" t="s">
        <v>320</v>
      </c>
      <c r="AU626" s="217" t="s">
        <v>88</v>
      </c>
      <c r="AV626" s="13" t="s">
        <v>86</v>
      </c>
      <c r="AW626" s="13" t="s">
        <v>39</v>
      </c>
      <c r="AX626" s="13" t="s">
        <v>78</v>
      </c>
      <c r="AY626" s="217" t="s">
        <v>151</v>
      </c>
    </row>
    <row r="627" spans="1:65" s="14" customFormat="1" ht="11.25">
      <c r="B627" s="218"/>
      <c r="C627" s="219"/>
      <c r="D627" s="201" t="s">
        <v>320</v>
      </c>
      <c r="E627" s="220" t="s">
        <v>32</v>
      </c>
      <c r="F627" s="221" t="s">
        <v>991</v>
      </c>
      <c r="G627" s="219"/>
      <c r="H627" s="222">
        <v>24.65</v>
      </c>
      <c r="I627" s="223"/>
      <c r="J627" s="219"/>
      <c r="K627" s="219"/>
      <c r="L627" s="224"/>
      <c r="M627" s="225"/>
      <c r="N627" s="226"/>
      <c r="O627" s="226"/>
      <c r="P627" s="226"/>
      <c r="Q627" s="226"/>
      <c r="R627" s="226"/>
      <c r="S627" s="226"/>
      <c r="T627" s="227"/>
      <c r="AT627" s="228" t="s">
        <v>320</v>
      </c>
      <c r="AU627" s="228" t="s">
        <v>88</v>
      </c>
      <c r="AV627" s="14" t="s">
        <v>88</v>
      </c>
      <c r="AW627" s="14" t="s">
        <v>39</v>
      </c>
      <c r="AX627" s="14" t="s">
        <v>78</v>
      </c>
      <c r="AY627" s="228" t="s">
        <v>151</v>
      </c>
    </row>
    <row r="628" spans="1:65" s="15" customFormat="1" ht="11.25">
      <c r="B628" s="229"/>
      <c r="C628" s="230"/>
      <c r="D628" s="201" t="s">
        <v>320</v>
      </c>
      <c r="E628" s="231" t="s">
        <v>32</v>
      </c>
      <c r="F628" s="232" t="s">
        <v>323</v>
      </c>
      <c r="G628" s="230"/>
      <c r="H628" s="233">
        <v>24.65</v>
      </c>
      <c r="I628" s="234"/>
      <c r="J628" s="230"/>
      <c r="K628" s="230"/>
      <c r="L628" s="235"/>
      <c r="M628" s="236"/>
      <c r="N628" s="237"/>
      <c r="O628" s="237"/>
      <c r="P628" s="237"/>
      <c r="Q628" s="237"/>
      <c r="R628" s="237"/>
      <c r="S628" s="237"/>
      <c r="T628" s="238"/>
      <c r="AT628" s="239" t="s">
        <v>320</v>
      </c>
      <c r="AU628" s="239" t="s">
        <v>88</v>
      </c>
      <c r="AV628" s="15" t="s">
        <v>159</v>
      </c>
      <c r="AW628" s="15" t="s">
        <v>39</v>
      </c>
      <c r="AX628" s="15" t="s">
        <v>86</v>
      </c>
      <c r="AY628" s="239" t="s">
        <v>151</v>
      </c>
    </row>
    <row r="629" spans="1:65" s="2" customFormat="1" ht="16.5" customHeight="1">
      <c r="A629" s="39"/>
      <c r="B629" s="40"/>
      <c r="C629" s="251" t="s">
        <v>992</v>
      </c>
      <c r="D629" s="251" t="s">
        <v>445</v>
      </c>
      <c r="E629" s="252" t="s">
        <v>993</v>
      </c>
      <c r="F629" s="253" t="s">
        <v>994</v>
      </c>
      <c r="G629" s="254" t="s">
        <v>213</v>
      </c>
      <c r="H629" s="255">
        <v>25.882999999999999</v>
      </c>
      <c r="I629" s="256"/>
      <c r="J629" s="257">
        <f>ROUND(I629*H629,2)</f>
        <v>0</v>
      </c>
      <c r="K629" s="253" t="s">
        <v>158</v>
      </c>
      <c r="L629" s="258"/>
      <c r="M629" s="259" t="s">
        <v>32</v>
      </c>
      <c r="N629" s="260" t="s">
        <v>49</v>
      </c>
      <c r="O629" s="69"/>
      <c r="P629" s="192">
        <f>O629*H629</f>
        <v>0</v>
      </c>
      <c r="Q629" s="192">
        <v>1E-4</v>
      </c>
      <c r="R629" s="192">
        <f>Q629*H629</f>
        <v>2.5883E-3</v>
      </c>
      <c r="S629" s="192">
        <v>0</v>
      </c>
      <c r="T629" s="193">
        <f>S629*H629</f>
        <v>0</v>
      </c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R629" s="194" t="s">
        <v>202</v>
      </c>
      <c r="AT629" s="194" t="s">
        <v>445</v>
      </c>
      <c r="AU629" s="194" t="s">
        <v>88</v>
      </c>
      <c r="AY629" s="21" t="s">
        <v>151</v>
      </c>
      <c r="BE629" s="195">
        <f>IF(N629="základní",J629,0)</f>
        <v>0</v>
      </c>
      <c r="BF629" s="195">
        <f>IF(N629="snížená",J629,0)</f>
        <v>0</v>
      </c>
      <c r="BG629" s="195">
        <f>IF(N629="zákl. přenesená",J629,0)</f>
        <v>0</v>
      </c>
      <c r="BH629" s="195">
        <f>IF(N629="sníž. přenesená",J629,0)</f>
        <v>0</v>
      </c>
      <c r="BI629" s="195">
        <f>IF(N629="nulová",J629,0)</f>
        <v>0</v>
      </c>
      <c r="BJ629" s="21" t="s">
        <v>86</v>
      </c>
      <c r="BK629" s="195">
        <f>ROUND(I629*H629,2)</f>
        <v>0</v>
      </c>
      <c r="BL629" s="21" t="s">
        <v>159</v>
      </c>
      <c r="BM629" s="194" t="s">
        <v>995</v>
      </c>
    </row>
    <row r="630" spans="1:65" s="2" customFormat="1" ht="19.5">
      <c r="A630" s="39"/>
      <c r="B630" s="40"/>
      <c r="C630" s="41"/>
      <c r="D630" s="201" t="s">
        <v>163</v>
      </c>
      <c r="E630" s="41"/>
      <c r="F630" s="202" t="s">
        <v>855</v>
      </c>
      <c r="G630" s="41"/>
      <c r="H630" s="41"/>
      <c r="I630" s="198"/>
      <c r="J630" s="41"/>
      <c r="K630" s="41"/>
      <c r="L630" s="44"/>
      <c r="M630" s="199"/>
      <c r="N630" s="200"/>
      <c r="O630" s="69"/>
      <c r="P630" s="69"/>
      <c r="Q630" s="69"/>
      <c r="R630" s="69"/>
      <c r="S630" s="69"/>
      <c r="T630" s="70"/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T630" s="21" t="s">
        <v>163</v>
      </c>
      <c r="AU630" s="21" t="s">
        <v>88</v>
      </c>
    </row>
    <row r="631" spans="1:65" s="14" customFormat="1" ht="11.25">
      <c r="B631" s="218"/>
      <c r="C631" s="219"/>
      <c r="D631" s="201" t="s">
        <v>320</v>
      </c>
      <c r="E631" s="219"/>
      <c r="F631" s="221" t="s">
        <v>996</v>
      </c>
      <c r="G631" s="219"/>
      <c r="H631" s="222">
        <v>25.882999999999999</v>
      </c>
      <c r="I631" s="223"/>
      <c r="J631" s="219"/>
      <c r="K631" s="219"/>
      <c r="L631" s="224"/>
      <c r="M631" s="225"/>
      <c r="N631" s="226"/>
      <c r="O631" s="226"/>
      <c r="P631" s="226"/>
      <c r="Q631" s="226"/>
      <c r="R631" s="226"/>
      <c r="S631" s="226"/>
      <c r="T631" s="227"/>
      <c r="AT631" s="228" t="s">
        <v>320</v>
      </c>
      <c r="AU631" s="228" t="s">
        <v>88</v>
      </c>
      <c r="AV631" s="14" t="s">
        <v>88</v>
      </c>
      <c r="AW631" s="14" t="s">
        <v>4</v>
      </c>
      <c r="AX631" s="14" t="s">
        <v>86</v>
      </c>
      <c r="AY631" s="228" t="s">
        <v>151</v>
      </c>
    </row>
    <row r="632" spans="1:65" s="2" customFormat="1" ht="33" customHeight="1">
      <c r="A632" s="39"/>
      <c r="B632" s="40"/>
      <c r="C632" s="183" t="s">
        <v>997</v>
      </c>
      <c r="D632" s="183" t="s">
        <v>154</v>
      </c>
      <c r="E632" s="184" t="s">
        <v>998</v>
      </c>
      <c r="F632" s="185" t="s">
        <v>999</v>
      </c>
      <c r="G632" s="186" t="s">
        <v>213</v>
      </c>
      <c r="H632" s="187">
        <v>52.02</v>
      </c>
      <c r="I632" s="188"/>
      <c r="J632" s="189">
        <f>ROUND(I632*H632,2)</f>
        <v>0</v>
      </c>
      <c r="K632" s="185" t="s">
        <v>158</v>
      </c>
      <c r="L632" s="44"/>
      <c r="M632" s="190" t="s">
        <v>32</v>
      </c>
      <c r="N632" s="191" t="s">
        <v>49</v>
      </c>
      <c r="O632" s="69"/>
      <c r="P632" s="192">
        <f>O632*H632</f>
        <v>0</v>
      </c>
      <c r="Q632" s="192">
        <v>0</v>
      </c>
      <c r="R632" s="192">
        <f>Q632*H632</f>
        <v>0</v>
      </c>
      <c r="S632" s="192">
        <v>0</v>
      </c>
      <c r="T632" s="193">
        <f>S632*H632</f>
        <v>0</v>
      </c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R632" s="194" t="s">
        <v>159</v>
      </c>
      <c r="AT632" s="194" t="s">
        <v>154</v>
      </c>
      <c r="AU632" s="194" t="s">
        <v>88</v>
      </c>
      <c r="AY632" s="21" t="s">
        <v>151</v>
      </c>
      <c r="BE632" s="195">
        <f>IF(N632="základní",J632,0)</f>
        <v>0</v>
      </c>
      <c r="BF632" s="195">
        <f>IF(N632="snížená",J632,0)</f>
        <v>0</v>
      </c>
      <c r="BG632" s="195">
        <f>IF(N632="zákl. přenesená",J632,0)</f>
        <v>0</v>
      </c>
      <c r="BH632" s="195">
        <f>IF(N632="sníž. přenesená",J632,0)</f>
        <v>0</v>
      </c>
      <c r="BI632" s="195">
        <f>IF(N632="nulová",J632,0)</f>
        <v>0</v>
      </c>
      <c r="BJ632" s="21" t="s">
        <v>86</v>
      </c>
      <c r="BK632" s="195">
        <f>ROUND(I632*H632,2)</f>
        <v>0</v>
      </c>
      <c r="BL632" s="21" t="s">
        <v>159</v>
      </c>
      <c r="BM632" s="194" t="s">
        <v>1000</v>
      </c>
    </row>
    <row r="633" spans="1:65" s="2" customFormat="1" ht="11.25">
      <c r="A633" s="39"/>
      <c r="B633" s="40"/>
      <c r="C633" s="41"/>
      <c r="D633" s="196" t="s">
        <v>161</v>
      </c>
      <c r="E633" s="41"/>
      <c r="F633" s="197" t="s">
        <v>1001</v>
      </c>
      <c r="G633" s="41"/>
      <c r="H633" s="41"/>
      <c r="I633" s="198"/>
      <c r="J633" s="41"/>
      <c r="K633" s="41"/>
      <c r="L633" s="44"/>
      <c r="M633" s="199"/>
      <c r="N633" s="200"/>
      <c r="O633" s="69"/>
      <c r="P633" s="69"/>
      <c r="Q633" s="69"/>
      <c r="R633" s="69"/>
      <c r="S633" s="69"/>
      <c r="T633" s="70"/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T633" s="21" t="s">
        <v>161</v>
      </c>
      <c r="AU633" s="21" t="s">
        <v>88</v>
      </c>
    </row>
    <row r="634" spans="1:65" s="2" customFormat="1" ht="19.5">
      <c r="A634" s="39"/>
      <c r="B634" s="40"/>
      <c r="C634" s="41"/>
      <c r="D634" s="201" t="s">
        <v>163</v>
      </c>
      <c r="E634" s="41"/>
      <c r="F634" s="202" t="s">
        <v>954</v>
      </c>
      <c r="G634" s="41"/>
      <c r="H634" s="41"/>
      <c r="I634" s="198"/>
      <c r="J634" s="41"/>
      <c r="K634" s="41"/>
      <c r="L634" s="44"/>
      <c r="M634" s="199"/>
      <c r="N634" s="200"/>
      <c r="O634" s="69"/>
      <c r="P634" s="69"/>
      <c r="Q634" s="69"/>
      <c r="R634" s="69"/>
      <c r="S634" s="69"/>
      <c r="T634" s="70"/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T634" s="21" t="s">
        <v>163</v>
      </c>
      <c r="AU634" s="21" t="s">
        <v>88</v>
      </c>
    </row>
    <row r="635" spans="1:65" s="13" customFormat="1" ht="11.25">
      <c r="B635" s="208"/>
      <c r="C635" s="209"/>
      <c r="D635" s="201" t="s">
        <v>320</v>
      </c>
      <c r="E635" s="210" t="s">
        <v>32</v>
      </c>
      <c r="F635" s="211" t="s">
        <v>1002</v>
      </c>
      <c r="G635" s="209"/>
      <c r="H635" s="210" t="s">
        <v>32</v>
      </c>
      <c r="I635" s="212"/>
      <c r="J635" s="209"/>
      <c r="K635" s="209"/>
      <c r="L635" s="213"/>
      <c r="M635" s="214"/>
      <c r="N635" s="215"/>
      <c r="O635" s="215"/>
      <c r="P635" s="215"/>
      <c r="Q635" s="215"/>
      <c r="R635" s="215"/>
      <c r="S635" s="215"/>
      <c r="T635" s="216"/>
      <c r="AT635" s="217" t="s">
        <v>320</v>
      </c>
      <c r="AU635" s="217" t="s">
        <v>88</v>
      </c>
      <c r="AV635" s="13" t="s">
        <v>86</v>
      </c>
      <c r="AW635" s="13" t="s">
        <v>39</v>
      </c>
      <c r="AX635" s="13" t="s">
        <v>78</v>
      </c>
      <c r="AY635" s="217" t="s">
        <v>151</v>
      </c>
    </row>
    <row r="636" spans="1:65" s="13" customFormat="1" ht="11.25">
      <c r="B636" s="208"/>
      <c r="C636" s="209"/>
      <c r="D636" s="201" t="s">
        <v>320</v>
      </c>
      <c r="E636" s="210" t="s">
        <v>32</v>
      </c>
      <c r="F636" s="211" t="s">
        <v>1003</v>
      </c>
      <c r="G636" s="209"/>
      <c r="H636" s="210" t="s">
        <v>32</v>
      </c>
      <c r="I636" s="212"/>
      <c r="J636" s="209"/>
      <c r="K636" s="209"/>
      <c r="L636" s="213"/>
      <c r="M636" s="214"/>
      <c r="N636" s="215"/>
      <c r="O636" s="215"/>
      <c r="P636" s="215"/>
      <c r="Q636" s="215"/>
      <c r="R636" s="215"/>
      <c r="S636" s="215"/>
      <c r="T636" s="216"/>
      <c r="AT636" s="217" t="s">
        <v>320</v>
      </c>
      <c r="AU636" s="217" t="s">
        <v>88</v>
      </c>
      <c r="AV636" s="13" t="s">
        <v>86</v>
      </c>
      <c r="AW636" s="13" t="s">
        <v>39</v>
      </c>
      <c r="AX636" s="13" t="s">
        <v>78</v>
      </c>
      <c r="AY636" s="217" t="s">
        <v>151</v>
      </c>
    </row>
    <row r="637" spans="1:65" s="14" customFormat="1" ht="11.25">
      <c r="B637" s="218"/>
      <c r="C637" s="219"/>
      <c r="D637" s="201" t="s">
        <v>320</v>
      </c>
      <c r="E637" s="220" t="s">
        <v>32</v>
      </c>
      <c r="F637" s="221" t="s">
        <v>1004</v>
      </c>
      <c r="G637" s="219"/>
      <c r="H637" s="222">
        <v>21.17</v>
      </c>
      <c r="I637" s="223"/>
      <c r="J637" s="219"/>
      <c r="K637" s="219"/>
      <c r="L637" s="224"/>
      <c r="M637" s="225"/>
      <c r="N637" s="226"/>
      <c r="O637" s="226"/>
      <c r="P637" s="226"/>
      <c r="Q637" s="226"/>
      <c r="R637" s="226"/>
      <c r="S637" s="226"/>
      <c r="T637" s="227"/>
      <c r="AT637" s="228" t="s">
        <v>320</v>
      </c>
      <c r="AU637" s="228" t="s">
        <v>88</v>
      </c>
      <c r="AV637" s="14" t="s">
        <v>88</v>
      </c>
      <c r="AW637" s="14" t="s">
        <v>39</v>
      </c>
      <c r="AX637" s="14" t="s">
        <v>78</v>
      </c>
      <c r="AY637" s="228" t="s">
        <v>151</v>
      </c>
    </row>
    <row r="638" spans="1:65" s="16" customFormat="1" ht="11.25">
      <c r="B638" s="240"/>
      <c r="C638" s="241"/>
      <c r="D638" s="201" t="s">
        <v>320</v>
      </c>
      <c r="E638" s="242" t="s">
        <v>32</v>
      </c>
      <c r="F638" s="243" t="s">
        <v>440</v>
      </c>
      <c r="G638" s="241"/>
      <c r="H638" s="244">
        <v>21.17</v>
      </c>
      <c r="I638" s="245"/>
      <c r="J638" s="241"/>
      <c r="K638" s="241"/>
      <c r="L638" s="246"/>
      <c r="M638" s="247"/>
      <c r="N638" s="248"/>
      <c r="O638" s="248"/>
      <c r="P638" s="248"/>
      <c r="Q638" s="248"/>
      <c r="R638" s="248"/>
      <c r="S638" s="248"/>
      <c r="T638" s="249"/>
      <c r="AT638" s="250" t="s">
        <v>320</v>
      </c>
      <c r="AU638" s="250" t="s">
        <v>88</v>
      </c>
      <c r="AV638" s="16" t="s">
        <v>170</v>
      </c>
      <c r="AW638" s="16" t="s">
        <v>39</v>
      </c>
      <c r="AX638" s="16" t="s">
        <v>78</v>
      </c>
      <c r="AY638" s="250" t="s">
        <v>151</v>
      </c>
    </row>
    <row r="639" spans="1:65" s="13" customFormat="1" ht="11.25">
      <c r="B639" s="208"/>
      <c r="C639" s="209"/>
      <c r="D639" s="201" t="s">
        <v>320</v>
      </c>
      <c r="E639" s="210" t="s">
        <v>32</v>
      </c>
      <c r="F639" s="211" t="s">
        <v>1005</v>
      </c>
      <c r="G639" s="209"/>
      <c r="H639" s="210" t="s">
        <v>32</v>
      </c>
      <c r="I639" s="212"/>
      <c r="J639" s="209"/>
      <c r="K639" s="209"/>
      <c r="L639" s="213"/>
      <c r="M639" s="214"/>
      <c r="N639" s="215"/>
      <c r="O639" s="215"/>
      <c r="P639" s="215"/>
      <c r="Q639" s="215"/>
      <c r="R639" s="215"/>
      <c r="S639" s="215"/>
      <c r="T639" s="216"/>
      <c r="AT639" s="217" t="s">
        <v>320</v>
      </c>
      <c r="AU639" s="217" t="s">
        <v>88</v>
      </c>
      <c r="AV639" s="13" t="s">
        <v>86</v>
      </c>
      <c r="AW639" s="13" t="s">
        <v>39</v>
      </c>
      <c r="AX639" s="13" t="s">
        <v>78</v>
      </c>
      <c r="AY639" s="217" t="s">
        <v>151</v>
      </c>
    </row>
    <row r="640" spans="1:65" s="14" customFormat="1" ht="11.25">
      <c r="B640" s="218"/>
      <c r="C640" s="219"/>
      <c r="D640" s="201" t="s">
        <v>320</v>
      </c>
      <c r="E640" s="220" t="s">
        <v>32</v>
      </c>
      <c r="F640" s="221" t="s">
        <v>1006</v>
      </c>
      <c r="G640" s="219"/>
      <c r="H640" s="222">
        <v>30.85</v>
      </c>
      <c r="I640" s="223"/>
      <c r="J640" s="219"/>
      <c r="K640" s="219"/>
      <c r="L640" s="224"/>
      <c r="M640" s="225"/>
      <c r="N640" s="226"/>
      <c r="O640" s="226"/>
      <c r="P640" s="226"/>
      <c r="Q640" s="226"/>
      <c r="R640" s="226"/>
      <c r="S640" s="226"/>
      <c r="T640" s="227"/>
      <c r="AT640" s="228" t="s">
        <v>320</v>
      </c>
      <c r="AU640" s="228" t="s">
        <v>88</v>
      </c>
      <c r="AV640" s="14" t="s">
        <v>88</v>
      </c>
      <c r="AW640" s="14" t="s">
        <v>39</v>
      </c>
      <c r="AX640" s="14" t="s">
        <v>78</v>
      </c>
      <c r="AY640" s="228" t="s">
        <v>151</v>
      </c>
    </row>
    <row r="641" spans="1:65" s="16" customFormat="1" ht="11.25">
      <c r="B641" s="240"/>
      <c r="C641" s="241"/>
      <c r="D641" s="201" t="s">
        <v>320</v>
      </c>
      <c r="E641" s="242" t="s">
        <v>32</v>
      </c>
      <c r="F641" s="243" t="s">
        <v>440</v>
      </c>
      <c r="G641" s="241"/>
      <c r="H641" s="244">
        <v>30.85</v>
      </c>
      <c r="I641" s="245"/>
      <c r="J641" s="241"/>
      <c r="K641" s="241"/>
      <c r="L641" s="246"/>
      <c r="M641" s="247"/>
      <c r="N641" s="248"/>
      <c r="O641" s="248"/>
      <c r="P641" s="248"/>
      <c r="Q641" s="248"/>
      <c r="R641" s="248"/>
      <c r="S641" s="248"/>
      <c r="T641" s="249"/>
      <c r="AT641" s="250" t="s">
        <v>320</v>
      </c>
      <c r="AU641" s="250" t="s">
        <v>88</v>
      </c>
      <c r="AV641" s="16" t="s">
        <v>170</v>
      </c>
      <c r="AW641" s="16" t="s">
        <v>39</v>
      </c>
      <c r="AX641" s="16" t="s">
        <v>78</v>
      </c>
      <c r="AY641" s="250" t="s">
        <v>151</v>
      </c>
    </row>
    <row r="642" spans="1:65" s="15" customFormat="1" ht="11.25">
      <c r="B642" s="229"/>
      <c r="C642" s="230"/>
      <c r="D642" s="201" t="s">
        <v>320</v>
      </c>
      <c r="E642" s="231" t="s">
        <v>32</v>
      </c>
      <c r="F642" s="232" t="s">
        <v>323</v>
      </c>
      <c r="G642" s="230"/>
      <c r="H642" s="233">
        <v>52.02</v>
      </c>
      <c r="I642" s="234"/>
      <c r="J642" s="230"/>
      <c r="K642" s="230"/>
      <c r="L642" s="235"/>
      <c r="M642" s="236"/>
      <c r="N642" s="237"/>
      <c r="O642" s="237"/>
      <c r="P642" s="237"/>
      <c r="Q642" s="237"/>
      <c r="R642" s="237"/>
      <c r="S642" s="237"/>
      <c r="T642" s="238"/>
      <c r="AT642" s="239" t="s">
        <v>320</v>
      </c>
      <c r="AU642" s="239" t="s">
        <v>88</v>
      </c>
      <c r="AV642" s="15" t="s">
        <v>159</v>
      </c>
      <c r="AW642" s="15" t="s">
        <v>39</v>
      </c>
      <c r="AX642" s="15" t="s">
        <v>86</v>
      </c>
      <c r="AY642" s="239" t="s">
        <v>151</v>
      </c>
    </row>
    <row r="643" spans="1:65" s="2" customFormat="1" ht="16.5" customHeight="1">
      <c r="A643" s="39"/>
      <c r="B643" s="40"/>
      <c r="C643" s="251" t="s">
        <v>1007</v>
      </c>
      <c r="D643" s="251" t="s">
        <v>445</v>
      </c>
      <c r="E643" s="252" t="s">
        <v>1008</v>
      </c>
      <c r="F643" s="253" t="s">
        <v>1009</v>
      </c>
      <c r="G643" s="254" t="s">
        <v>213</v>
      </c>
      <c r="H643" s="255">
        <v>32.393000000000001</v>
      </c>
      <c r="I643" s="256"/>
      <c r="J643" s="257">
        <f>ROUND(I643*H643,2)</f>
        <v>0</v>
      </c>
      <c r="K643" s="253" t="s">
        <v>158</v>
      </c>
      <c r="L643" s="258"/>
      <c r="M643" s="259" t="s">
        <v>32</v>
      </c>
      <c r="N643" s="260" t="s">
        <v>49</v>
      </c>
      <c r="O643" s="69"/>
      <c r="P643" s="192">
        <f>O643*H643</f>
        <v>0</v>
      </c>
      <c r="Q643" s="192">
        <v>4.0000000000000003E-5</v>
      </c>
      <c r="R643" s="192">
        <f>Q643*H643</f>
        <v>1.2957200000000002E-3</v>
      </c>
      <c r="S643" s="192">
        <v>0</v>
      </c>
      <c r="T643" s="193">
        <f>S643*H643</f>
        <v>0</v>
      </c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R643" s="194" t="s">
        <v>202</v>
      </c>
      <c r="AT643" s="194" t="s">
        <v>445</v>
      </c>
      <c r="AU643" s="194" t="s">
        <v>88</v>
      </c>
      <c r="AY643" s="21" t="s">
        <v>151</v>
      </c>
      <c r="BE643" s="195">
        <f>IF(N643="základní",J643,0)</f>
        <v>0</v>
      </c>
      <c r="BF643" s="195">
        <f>IF(N643="snížená",J643,0)</f>
        <v>0</v>
      </c>
      <c r="BG643" s="195">
        <f>IF(N643="zákl. přenesená",J643,0)</f>
        <v>0</v>
      </c>
      <c r="BH643" s="195">
        <f>IF(N643="sníž. přenesená",J643,0)</f>
        <v>0</v>
      </c>
      <c r="BI643" s="195">
        <f>IF(N643="nulová",J643,0)</f>
        <v>0</v>
      </c>
      <c r="BJ643" s="21" t="s">
        <v>86</v>
      </c>
      <c r="BK643" s="195">
        <f>ROUND(I643*H643,2)</f>
        <v>0</v>
      </c>
      <c r="BL643" s="21" t="s">
        <v>159</v>
      </c>
      <c r="BM643" s="194" t="s">
        <v>1010</v>
      </c>
    </row>
    <row r="644" spans="1:65" s="2" customFormat="1" ht="19.5">
      <c r="A644" s="39"/>
      <c r="B644" s="40"/>
      <c r="C644" s="41"/>
      <c r="D644" s="201" t="s">
        <v>163</v>
      </c>
      <c r="E644" s="41"/>
      <c r="F644" s="202" t="s">
        <v>855</v>
      </c>
      <c r="G644" s="41"/>
      <c r="H644" s="41"/>
      <c r="I644" s="198"/>
      <c r="J644" s="41"/>
      <c r="K644" s="41"/>
      <c r="L644" s="44"/>
      <c r="M644" s="199"/>
      <c r="N644" s="200"/>
      <c r="O644" s="69"/>
      <c r="P644" s="69"/>
      <c r="Q644" s="69"/>
      <c r="R644" s="69"/>
      <c r="S644" s="69"/>
      <c r="T644" s="70"/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T644" s="21" t="s">
        <v>163</v>
      </c>
      <c r="AU644" s="21" t="s">
        <v>88</v>
      </c>
    </row>
    <row r="645" spans="1:65" s="13" customFormat="1" ht="11.25">
      <c r="B645" s="208"/>
      <c r="C645" s="209"/>
      <c r="D645" s="201" t="s">
        <v>320</v>
      </c>
      <c r="E645" s="210" t="s">
        <v>32</v>
      </c>
      <c r="F645" s="211" t="s">
        <v>1002</v>
      </c>
      <c r="G645" s="209"/>
      <c r="H645" s="210" t="s">
        <v>32</v>
      </c>
      <c r="I645" s="212"/>
      <c r="J645" s="209"/>
      <c r="K645" s="209"/>
      <c r="L645" s="213"/>
      <c r="M645" s="214"/>
      <c r="N645" s="215"/>
      <c r="O645" s="215"/>
      <c r="P645" s="215"/>
      <c r="Q645" s="215"/>
      <c r="R645" s="215"/>
      <c r="S645" s="215"/>
      <c r="T645" s="216"/>
      <c r="AT645" s="217" t="s">
        <v>320</v>
      </c>
      <c r="AU645" s="217" t="s">
        <v>88</v>
      </c>
      <c r="AV645" s="13" t="s">
        <v>86</v>
      </c>
      <c r="AW645" s="13" t="s">
        <v>39</v>
      </c>
      <c r="AX645" s="13" t="s">
        <v>78</v>
      </c>
      <c r="AY645" s="217" t="s">
        <v>151</v>
      </c>
    </row>
    <row r="646" spans="1:65" s="14" customFormat="1" ht="11.25">
      <c r="B646" s="218"/>
      <c r="C646" s="219"/>
      <c r="D646" s="201" t="s">
        <v>320</v>
      </c>
      <c r="E646" s="220" t="s">
        <v>32</v>
      </c>
      <c r="F646" s="221" t="s">
        <v>1006</v>
      </c>
      <c r="G646" s="219"/>
      <c r="H646" s="222">
        <v>30.85</v>
      </c>
      <c r="I646" s="223"/>
      <c r="J646" s="219"/>
      <c r="K646" s="219"/>
      <c r="L646" s="224"/>
      <c r="M646" s="225"/>
      <c r="N646" s="226"/>
      <c r="O646" s="226"/>
      <c r="P646" s="226"/>
      <c r="Q646" s="226"/>
      <c r="R646" s="226"/>
      <c r="S646" s="226"/>
      <c r="T646" s="227"/>
      <c r="AT646" s="228" t="s">
        <v>320</v>
      </c>
      <c r="AU646" s="228" t="s">
        <v>88</v>
      </c>
      <c r="AV646" s="14" t="s">
        <v>88</v>
      </c>
      <c r="AW646" s="14" t="s">
        <v>39</v>
      </c>
      <c r="AX646" s="14" t="s">
        <v>78</v>
      </c>
      <c r="AY646" s="228" t="s">
        <v>151</v>
      </c>
    </row>
    <row r="647" spans="1:65" s="15" customFormat="1" ht="11.25">
      <c r="B647" s="229"/>
      <c r="C647" s="230"/>
      <c r="D647" s="201" t="s">
        <v>320</v>
      </c>
      <c r="E647" s="231" t="s">
        <v>32</v>
      </c>
      <c r="F647" s="232" t="s">
        <v>323</v>
      </c>
      <c r="G647" s="230"/>
      <c r="H647" s="233">
        <v>30.85</v>
      </c>
      <c r="I647" s="234"/>
      <c r="J647" s="230"/>
      <c r="K647" s="230"/>
      <c r="L647" s="235"/>
      <c r="M647" s="236"/>
      <c r="N647" s="237"/>
      <c r="O647" s="237"/>
      <c r="P647" s="237"/>
      <c r="Q647" s="237"/>
      <c r="R647" s="237"/>
      <c r="S647" s="237"/>
      <c r="T647" s="238"/>
      <c r="AT647" s="239" t="s">
        <v>320</v>
      </c>
      <c r="AU647" s="239" t="s">
        <v>88</v>
      </c>
      <c r="AV647" s="15" t="s">
        <v>159</v>
      </c>
      <c r="AW647" s="15" t="s">
        <v>39</v>
      </c>
      <c r="AX647" s="15" t="s">
        <v>86</v>
      </c>
      <c r="AY647" s="239" t="s">
        <v>151</v>
      </c>
    </row>
    <row r="648" spans="1:65" s="14" customFormat="1" ht="11.25">
      <c r="B648" s="218"/>
      <c r="C648" s="219"/>
      <c r="D648" s="201" t="s">
        <v>320</v>
      </c>
      <c r="E648" s="219"/>
      <c r="F648" s="221" t="s">
        <v>1011</v>
      </c>
      <c r="G648" s="219"/>
      <c r="H648" s="222">
        <v>32.393000000000001</v>
      </c>
      <c r="I648" s="223"/>
      <c r="J648" s="219"/>
      <c r="K648" s="219"/>
      <c r="L648" s="224"/>
      <c r="M648" s="225"/>
      <c r="N648" s="226"/>
      <c r="O648" s="226"/>
      <c r="P648" s="226"/>
      <c r="Q648" s="226"/>
      <c r="R648" s="226"/>
      <c r="S648" s="226"/>
      <c r="T648" s="227"/>
      <c r="AT648" s="228" t="s">
        <v>320</v>
      </c>
      <c r="AU648" s="228" t="s">
        <v>88</v>
      </c>
      <c r="AV648" s="14" t="s">
        <v>88</v>
      </c>
      <c r="AW648" s="14" t="s">
        <v>4</v>
      </c>
      <c r="AX648" s="14" t="s">
        <v>86</v>
      </c>
      <c r="AY648" s="228" t="s">
        <v>151</v>
      </c>
    </row>
    <row r="649" spans="1:65" s="2" customFormat="1" ht="16.5" customHeight="1">
      <c r="A649" s="39"/>
      <c r="B649" s="40"/>
      <c r="C649" s="251" t="s">
        <v>1012</v>
      </c>
      <c r="D649" s="251" t="s">
        <v>445</v>
      </c>
      <c r="E649" s="252" t="s">
        <v>1013</v>
      </c>
      <c r="F649" s="253" t="s">
        <v>1014</v>
      </c>
      <c r="G649" s="254" t="s">
        <v>213</v>
      </c>
      <c r="H649" s="255">
        <v>22.228999999999999</v>
      </c>
      <c r="I649" s="256"/>
      <c r="J649" s="257">
        <f>ROUND(I649*H649,2)</f>
        <v>0</v>
      </c>
      <c r="K649" s="253" t="s">
        <v>158</v>
      </c>
      <c r="L649" s="258"/>
      <c r="M649" s="259" t="s">
        <v>32</v>
      </c>
      <c r="N649" s="260" t="s">
        <v>49</v>
      </c>
      <c r="O649" s="69"/>
      <c r="P649" s="192">
        <f>O649*H649</f>
        <v>0</v>
      </c>
      <c r="Q649" s="192">
        <v>2.9999999999999997E-4</v>
      </c>
      <c r="R649" s="192">
        <f>Q649*H649</f>
        <v>6.6686999999999988E-3</v>
      </c>
      <c r="S649" s="192">
        <v>0</v>
      </c>
      <c r="T649" s="193">
        <f>S649*H649</f>
        <v>0</v>
      </c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R649" s="194" t="s">
        <v>202</v>
      </c>
      <c r="AT649" s="194" t="s">
        <v>445</v>
      </c>
      <c r="AU649" s="194" t="s">
        <v>88</v>
      </c>
      <c r="AY649" s="21" t="s">
        <v>151</v>
      </c>
      <c r="BE649" s="195">
        <f>IF(N649="základní",J649,0)</f>
        <v>0</v>
      </c>
      <c r="BF649" s="195">
        <f>IF(N649="snížená",J649,0)</f>
        <v>0</v>
      </c>
      <c r="BG649" s="195">
        <f>IF(N649="zákl. přenesená",J649,0)</f>
        <v>0</v>
      </c>
      <c r="BH649" s="195">
        <f>IF(N649="sníž. přenesená",J649,0)</f>
        <v>0</v>
      </c>
      <c r="BI649" s="195">
        <f>IF(N649="nulová",J649,0)</f>
        <v>0</v>
      </c>
      <c r="BJ649" s="21" t="s">
        <v>86</v>
      </c>
      <c r="BK649" s="195">
        <f>ROUND(I649*H649,2)</f>
        <v>0</v>
      </c>
      <c r="BL649" s="21" t="s">
        <v>159</v>
      </c>
      <c r="BM649" s="194" t="s">
        <v>1015</v>
      </c>
    </row>
    <row r="650" spans="1:65" s="2" customFormat="1" ht="19.5">
      <c r="A650" s="39"/>
      <c r="B650" s="40"/>
      <c r="C650" s="41"/>
      <c r="D650" s="201" t="s">
        <v>163</v>
      </c>
      <c r="E650" s="41"/>
      <c r="F650" s="202" t="s">
        <v>855</v>
      </c>
      <c r="G650" s="41"/>
      <c r="H650" s="41"/>
      <c r="I650" s="198"/>
      <c r="J650" s="41"/>
      <c r="K650" s="41"/>
      <c r="L650" s="44"/>
      <c r="M650" s="199"/>
      <c r="N650" s="200"/>
      <c r="O650" s="69"/>
      <c r="P650" s="69"/>
      <c r="Q650" s="69"/>
      <c r="R650" s="69"/>
      <c r="S650" s="69"/>
      <c r="T650" s="70"/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T650" s="21" t="s">
        <v>163</v>
      </c>
      <c r="AU650" s="21" t="s">
        <v>88</v>
      </c>
    </row>
    <row r="651" spans="1:65" s="13" customFormat="1" ht="11.25">
      <c r="B651" s="208"/>
      <c r="C651" s="209"/>
      <c r="D651" s="201" t="s">
        <v>320</v>
      </c>
      <c r="E651" s="210" t="s">
        <v>32</v>
      </c>
      <c r="F651" s="211" t="s">
        <v>1002</v>
      </c>
      <c r="G651" s="209"/>
      <c r="H651" s="210" t="s">
        <v>32</v>
      </c>
      <c r="I651" s="212"/>
      <c r="J651" s="209"/>
      <c r="K651" s="209"/>
      <c r="L651" s="213"/>
      <c r="M651" s="214"/>
      <c r="N651" s="215"/>
      <c r="O651" s="215"/>
      <c r="P651" s="215"/>
      <c r="Q651" s="215"/>
      <c r="R651" s="215"/>
      <c r="S651" s="215"/>
      <c r="T651" s="216"/>
      <c r="AT651" s="217" t="s">
        <v>320</v>
      </c>
      <c r="AU651" s="217" t="s">
        <v>88</v>
      </c>
      <c r="AV651" s="13" t="s">
        <v>86</v>
      </c>
      <c r="AW651" s="13" t="s">
        <v>39</v>
      </c>
      <c r="AX651" s="13" t="s">
        <v>78</v>
      </c>
      <c r="AY651" s="217" t="s">
        <v>151</v>
      </c>
    </row>
    <row r="652" spans="1:65" s="14" customFormat="1" ht="11.25">
      <c r="B652" s="218"/>
      <c r="C652" s="219"/>
      <c r="D652" s="201" t="s">
        <v>320</v>
      </c>
      <c r="E652" s="220" t="s">
        <v>32</v>
      </c>
      <c r="F652" s="221" t="s">
        <v>1004</v>
      </c>
      <c r="G652" s="219"/>
      <c r="H652" s="222">
        <v>21.17</v>
      </c>
      <c r="I652" s="223"/>
      <c r="J652" s="219"/>
      <c r="K652" s="219"/>
      <c r="L652" s="224"/>
      <c r="M652" s="225"/>
      <c r="N652" s="226"/>
      <c r="O652" s="226"/>
      <c r="P652" s="226"/>
      <c r="Q652" s="226"/>
      <c r="R652" s="226"/>
      <c r="S652" s="226"/>
      <c r="T652" s="227"/>
      <c r="AT652" s="228" t="s">
        <v>320</v>
      </c>
      <c r="AU652" s="228" t="s">
        <v>88</v>
      </c>
      <c r="AV652" s="14" t="s">
        <v>88</v>
      </c>
      <c r="AW652" s="14" t="s">
        <v>39</v>
      </c>
      <c r="AX652" s="14" t="s">
        <v>78</v>
      </c>
      <c r="AY652" s="228" t="s">
        <v>151</v>
      </c>
    </row>
    <row r="653" spans="1:65" s="15" customFormat="1" ht="11.25">
      <c r="B653" s="229"/>
      <c r="C653" s="230"/>
      <c r="D653" s="201" t="s">
        <v>320</v>
      </c>
      <c r="E653" s="231" t="s">
        <v>32</v>
      </c>
      <c r="F653" s="232" t="s">
        <v>323</v>
      </c>
      <c r="G653" s="230"/>
      <c r="H653" s="233">
        <v>21.17</v>
      </c>
      <c r="I653" s="234"/>
      <c r="J653" s="230"/>
      <c r="K653" s="230"/>
      <c r="L653" s="235"/>
      <c r="M653" s="236"/>
      <c r="N653" s="237"/>
      <c r="O653" s="237"/>
      <c r="P653" s="237"/>
      <c r="Q653" s="237"/>
      <c r="R653" s="237"/>
      <c r="S653" s="237"/>
      <c r="T653" s="238"/>
      <c r="AT653" s="239" t="s">
        <v>320</v>
      </c>
      <c r="AU653" s="239" t="s">
        <v>88</v>
      </c>
      <c r="AV653" s="15" t="s">
        <v>159</v>
      </c>
      <c r="AW653" s="15" t="s">
        <v>39</v>
      </c>
      <c r="AX653" s="15" t="s">
        <v>86</v>
      </c>
      <c r="AY653" s="239" t="s">
        <v>151</v>
      </c>
    </row>
    <row r="654" spans="1:65" s="14" customFormat="1" ht="11.25">
      <c r="B654" s="218"/>
      <c r="C654" s="219"/>
      <c r="D654" s="201" t="s">
        <v>320</v>
      </c>
      <c r="E654" s="219"/>
      <c r="F654" s="221" t="s">
        <v>1016</v>
      </c>
      <c r="G654" s="219"/>
      <c r="H654" s="222">
        <v>22.228999999999999</v>
      </c>
      <c r="I654" s="223"/>
      <c r="J654" s="219"/>
      <c r="K654" s="219"/>
      <c r="L654" s="224"/>
      <c r="M654" s="225"/>
      <c r="N654" s="226"/>
      <c r="O654" s="226"/>
      <c r="P654" s="226"/>
      <c r="Q654" s="226"/>
      <c r="R654" s="226"/>
      <c r="S654" s="226"/>
      <c r="T654" s="227"/>
      <c r="AT654" s="228" t="s">
        <v>320</v>
      </c>
      <c r="AU654" s="228" t="s">
        <v>88</v>
      </c>
      <c r="AV654" s="14" t="s">
        <v>88</v>
      </c>
      <c r="AW654" s="14" t="s">
        <v>4</v>
      </c>
      <c r="AX654" s="14" t="s">
        <v>86</v>
      </c>
      <c r="AY654" s="228" t="s">
        <v>151</v>
      </c>
    </row>
    <row r="655" spans="1:65" s="2" customFormat="1" ht="37.9" customHeight="1">
      <c r="A655" s="39"/>
      <c r="B655" s="40"/>
      <c r="C655" s="183" t="s">
        <v>1017</v>
      </c>
      <c r="D655" s="183" t="s">
        <v>154</v>
      </c>
      <c r="E655" s="184" t="s">
        <v>1018</v>
      </c>
      <c r="F655" s="185" t="s">
        <v>1019</v>
      </c>
      <c r="G655" s="186" t="s">
        <v>209</v>
      </c>
      <c r="H655" s="187">
        <v>165.51599999999999</v>
      </c>
      <c r="I655" s="188"/>
      <c r="J655" s="189">
        <f>ROUND(I655*H655,2)</f>
        <v>0</v>
      </c>
      <c r="K655" s="185" t="s">
        <v>158</v>
      </c>
      <c r="L655" s="44"/>
      <c r="M655" s="190" t="s">
        <v>32</v>
      </c>
      <c r="N655" s="191" t="s">
        <v>49</v>
      </c>
      <c r="O655" s="69"/>
      <c r="P655" s="192">
        <f>O655*H655</f>
        <v>0</v>
      </c>
      <c r="Q655" s="192">
        <v>8.5199999999999998E-3</v>
      </c>
      <c r="R655" s="192">
        <f>Q655*H655</f>
        <v>1.4101963199999998</v>
      </c>
      <c r="S655" s="192">
        <v>0</v>
      </c>
      <c r="T655" s="193">
        <f>S655*H655</f>
        <v>0</v>
      </c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R655" s="194" t="s">
        <v>159</v>
      </c>
      <c r="AT655" s="194" t="s">
        <v>154</v>
      </c>
      <c r="AU655" s="194" t="s">
        <v>88</v>
      </c>
      <c r="AY655" s="21" t="s">
        <v>151</v>
      </c>
      <c r="BE655" s="195">
        <f>IF(N655="základní",J655,0)</f>
        <v>0</v>
      </c>
      <c r="BF655" s="195">
        <f>IF(N655="snížená",J655,0)</f>
        <v>0</v>
      </c>
      <c r="BG655" s="195">
        <f>IF(N655="zákl. přenesená",J655,0)</f>
        <v>0</v>
      </c>
      <c r="BH655" s="195">
        <f>IF(N655="sníž. přenesená",J655,0)</f>
        <v>0</v>
      </c>
      <c r="BI655" s="195">
        <f>IF(N655="nulová",J655,0)</f>
        <v>0</v>
      </c>
      <c r="BJ655" s="21" t="s">
        <v>86</v>
      </c>
      <c r="BK655" s="195">
        <f>ROUND(I655*H655,2)</f>
        <v>0</v>
      </c>
      <c r="BL655" s="21" t="s">
        <v>159</v>
      </c>
      <c r="BM655" s="194" t="s">
        <v>1020</v>
      </c>
    </row>
    <row r="656" spans="1:65" s="2" customFormat="1" ht="11.25">
      <c r="A656" s="39"/>
      <c r="B656" s="40"/>
      <c r="C656" s="41"/>
      <c r="D656" s="196" t="s">
        <v>161</v>
      </c>
      <c r="E656" s="41"/>
      <c r="F656" s="197" t="s">
        <v>1021</v>
      </c>
      <c r="G656" s="41"/>
      <c r="H656" s="41"/>
      <c r="I656" s="198"/>
      <c r="J656" s="41"/>
      <c r="K656" s="41"/>
      <c r="L656" s="44"/>
      <c r="M656" s="199"/>
      <c r="N656" s="200"/>
      <c r="O656" s="69"/>
      <c r="P656" s="69"/>
      <c r="Q656" s="69"/>
      <c r="R656" s="69"/>
      <c r="S656" s="69"/>
      <c r="T656" s="70"/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T656" s="21" t="s">
        <v>161</v>
      </c>
      <c r="AU656" s="21" t="s">
        <v>88</v>
      </c>
    </row>
    <row r="657" spans="1:65" s="2" customFormat="1" ht="19.5">
      <c r="A657" s="39"/>
      <c r="B657" s="40"/>
      <c r="C657" s="41"/>
      <c r="D657" s="201" t="s">
        <v>163</v>
      </c>
      <c r="E657" s="41"/>
      <c r="F657" s="202" t="s">
        <v>954</v>
      </c>
      <c r="G657" s="41"/>
      <c r="H657" s="41"/>
      <c r="I657" s="198"/>
      <c r="J657" s="41"/>
      <c r="K657" s="41"/>
      <c r="L657" s="44"/>
      <c r="M657" s="199"/>
      <c r="N657" s="200"/>
      <c r="O657" s="69"/>
      <c r="P657" s="69"/>
      <c r="Q657" s="69"/>
      <c r="R657" s="69"/>
      <c r="S657" s="69"/>
      <c r="T657" s="70"/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T657" s="21" t="s">
        <v>163</v>
      </c>
      <c r="AU657" s="21" t="s">
        <v>88</v>
      </c>
    </row>
    <row r="658" spans="1:65" s="13" customFormat="1" ht="11.25">
      <c r="B658" s="208"/>
      <c r="C658" s="209"/>
      <c r="D658" s="201" t="s">
        <v>320</v>
      </c>
      <c r="E658" s="210" t="s">
        <v>32</v>
      </c>
      <c r="F658" s="211" t="s">
        <v>1022</v>
      </c>
      <c r="G658" s="209"/>
      <c r="H658" s="210" t="s">
        <v>32</v>
      </c>
      <c r="I658" s="212"/>
      <c r="J658" s="209"/>
      <c r="K658" s="209"/>
      <c r="L658" s="213"/>
      <c r="M658" s="214"/>
      <c r="N658" s="215"/>
      <c r="O658" s="215"/>
      <c r="P658" s="215"/>
      <c r="Q658" s="215"/>
      <c r="R658" s="215"/>
      <c r="S658" s="215"/>
      <c r="T658" s="216"/>
      <c r="AT658" s="217" t="s">
        <v>320</v>
      </c>
      <c r="AU658" s="217" t="s">
        <v>88</v>
      </c>
      <c r="AV658" s="13" t="s">
        <v>86</v>
      </c>
      <c r="AW658" s="13" t="s">
        <v>39</v>
      </c>
      <c r="AX658" s="13" t="s">
        <v>78</v>
      </c>
      <c r="AY658" s="217" t="s">
        <v>151</v>
      </c>
    </row>
    <row r="659" spans="1:65" s="13" customFormat="1" ht="11.25">
      <c r="B659" s="208"/>
      <c r="C659" s="209"/>
      <c r="D659" s="201" t="s">
        <v>320</v>
      </c>
      <c r="E659" s="210" t="s">
        <v>32</v>
      </c>
      <c r="F659" s="211" t="s">
        <v>1023</v>
      </c>
      <c r="G659" s="209"/>
      <c r="H659" s="210" t="s">
        <v>32</v>
      </c>
      <c r="I659" s="212"/>
      <c r="J659" s="209"/>
      <c r="K659" s="209"/>
      <c r="L659" s="213"/>
      <c r="M659" s="214"/>
      <c r="N659" s="215"/>
      <c r="O659" s="215"/>
      <c r="P659" s="215"/>
      <c r="Q659" s="215"/>
      <c r="R659" s="215"/>
      <c r="S659" s="215"/>
      <c r="T659" s="216"/>
      <c r="AT659" s="217" t="s">
        <v>320</v>
      </c>
      <c r="AU659" s="217" t="s">
        <v>88</v>
      </c>
      <c r="AV659" s="13" t="s">
        <v>86</v>
      </c>
      <c r="AW659" s="13" t="s">
        <v>39</v>
      </c>
      <c r="AX659" s="13" t="s">
        <v>78</v>
      </c>
      <c r="AY659" s="217" t="s">
        <v>151</v>
      </c>
    </row>
    <row r="660" spans="1:65" s="14" customFormat="1" ht="11.25">
      <c r="B660" s="218"/>
      <c r="C660" s="219"/>
      <c r="D660" s="201" t="s">
        <v>320</v>
      </c>
      <c r="E660" s="220" t="s">
        <v>32</v>
      </c>
      <c r="F660" s="221" t="s">
        <v>1024</v>
      </c>
      <c r="G660" s="219"/>
      <c r="H660" s="222">
        <v>10.629</v>
      </c>
      <c r="I660" s="223"/>
      <c r="J660" s="219"/>
      <c r="K660" s="219"/>
      <c r="L660" s="224"/>
      <c r="M660" s="225"/>
      <c r="N660" s="226"/>
      <c r="O660" s="226"/>
      <c r="P660" s="226"/>
      <c r="Q660" s="226"/>
      <c r="R660" s="226"/>
      <c r="S660" s="226"/>
      <c r="T660" s="227"/>
      <c r="AT660" s="228" t="s">
        <v>320</v>
      </c>
      <c r="AU660" s="228" t="s">
        <v>88</v>
      </c>
      <c r="AV660" s="14" t="s">
        <v>88</v>
      </c>
      <c r="AW660" s="14" t="s">
        <v>39</v>
      </c>
      <c r="AX660" s="14" t="s">
        <v>78</v>
      </c>
      <c r="AY660" s="228" t="s">
        <v>151</v>
      </c>
    </row>
    <row r="661" spans="1:65" s="13" customFormat="1" ht="11.25">
      <c r="B661" s="208"/>
      <c r="C661" s="209"/>
      <c r="D661" s="201" t="s">
        <v>320</v>
      </c>
      <c r="E661" s="210" t="s">
        <v>32</v>
      </c>
      <c r="F661" s="211" t="s">
        <v>1025</v>
      </c>
      <c r="G661" s="209"/>
      <c r="H661" s="210" t="s">
        <v>32</v>
      </c>
      <c r="I661" s="212"/>
      <c r="J661" s="209"/>
      <c r="K661" s="209"/>
      <c r="L661" s="213"/>
      <c r="M661" s="214"/>
      <c r="N661" s="215"/>
      <c r="O661" s="215"/>
      <c r="P661" s="215"/>
      <c r="Q661" s="215"/>
      <c r="R661" s="215"/>
      <c r="S661" s="215"/>
      <c r="T661" s="216"/>
      <c r="AT661" s="217" t="s">
        <v>320</v>
      </c>
      <c r="AU661" s="217" t="s">
        <v>88</v>
      </c>
      <c r="AV661" s="13" t="s">
        <v>86</v>
      </c>
      <c r="AW661" s="13" t="s">
        <v>39</v>
      </c>
      <c r="AX661" s="13" t="s">
        <v>78</v>
      </c>
      <c r="AY661" s="217" t="s">
        <v>151</v>
      </c>
    </row>
    <row r="662" spans="1:65" s="14" customFormat="1" ht="11.25">
      <c r="B662" s="218"/>
      <c r="C662" s="219"/>
      <c r="D662" s="201" t="s">
        <v>320</v>
      </c>
      <c r="E662" s="220" t="s">
        <v>32</v>
      </c>
      <c r="F662" s="221" t="s">
        <v>1026</v>
      </c>
      <c r="G662" s="219"/>
      <c r="H662" s="222">
        <v>8.1120000000000001</v>
      </c>
      <c r="I662" s="223"/>
      <c r="J662" s="219"/>
      <c r="K662" s="219"/>
      <c r="L662" s="224"/>
      <c r="M662" s="225"/>
      <c r="N662" s="226"/>
      <c r="O662" s="226"/>
      <c r="P662" s="226"/>
      <c r="Q662" s="226"/>
      <c r="R662" s="226"/>
      <c r="S662" s="226"/>
      <c r="T662" s="227"/>
      <c r="AT662" s="228" t="s">
        <v>320</v>
      </c>
      <c r="AU662" s="228" t="s">
        <v>88</v>
      </c>
      <c r="AV662" s="14" t="s">
        <v>88</v>
      </c>
      <c r="AW662" s="14" t="s">
        <v>39</v>
      </c>
      <c r="AX662" s="14" t="s">
        <v>78</v>
      </c>
      <c r="AY662" s="228" t="s">
        <v>151</v>
      </c>
    </row>
    <row r="663" spans="1:65" s="16" customFormat="1" ht="11.25">
      <c r="B663" s="240"/>
      <c r="C663" s="241"/>
      <c r="D663" s="201" t="s">
        <v>320</v>
      </c>
      <c r="E663" s="242" t="s">
        <v>32</v>
      </c>
      <c r="F663" s="243" t="s">
        <v>440</v>
      </c>
      <c r="G663" s="241"/>
      <c r="H663" s="244">
        <v>18.741</v>
      </c>
      <c r="I663" s="245"/>
      <c r="J663" s="241"/>
      <c r="K663" s="241"/>
      <c r="L663" s="246"/>
      <c r="M663" s="247"/>
      <c r="N663" s="248"/>
      <c r="O663" s="248"/>
      <c r="P663" s="248"/>
      <c r="Q663" s="248"/>
      <c r="R663" s="248"/>
      <c r="S663" s="248"/>
      <c r="T663" s="249"/>
      <c r="AT663" s="250" t="s">
        <v>320</v>
      </c>
      <c r="AU663" s="250" t="s">
        <v>88</v>
      </c>
      <c r="AV663" s="16" t="s">
        <v>170</v>
      </c>
      <c r="AW663" s="16" t="s">
        <v>39</v>
      </c>
      <c r="AX663" s="16" t="s">
        <v>78</v>
      </c>
      <c r="AY663" s="250" t="s">
        <v>151</v>
      </c>
    </row>
    <row r="664" spans="1:65" s="13" customFormat="1" ht="11.25">
      <c r="B664" s="208"/>
      <c r="C664" s="209"/>
      <c r="D664" s="201" t="s">
        <v>320</v>
      </c>
      <c r="E664" s="210" t="s">
        <v>32</v>
      </c>
      <c r="F664" s="211" t="s">
        <v>1027</v>
      </c>
      <c r="G664" s="209"/>
      <c r="H664" s="210" t="s">
        <v>32</v>
      </c>
      <c r="I664" s="212"/>
      <c r="J664" s="209"/>
      <c r="K664" s="209"/>
      <c r="L664" s="213"/>
      <c r="M664" s="214"/>
      <c r="N664" s="215"/>
      <c r="O664" s="215"/>
      <c r="P664" s="215"/>
      <c r="Q664" s="215"/>
      <c r="R664" s="215"/>
      <c r="S664" s="215"/>
      <c r="T664" s="216"/>
      <c r="AT664" s="217" t="s">
        <v>320</v>
      </c>
      <c r="AU664" s="217" t="s">
        <v>88</v>
      </c>
      <c r="AV664" s="13" t="s">
        <v>86</v>
      </c>
      <c r="AW664" s="13" t="s">
        <v>39</v>
      </c>
      <c r="AX664" s="13" t="s">
        <v>78</v>
      </c>
      <c r="AY664" s="217" t="s">
        <v>151</v>
      </c>
    </row>
    <row r="665" spans="1:65" s="14" customFormat="1" ht="11.25">
      <c r="B665" s="218"/>
      <c r="C665" s="219"/>
      <c r="D665" s="201" t="s">
        <v>320</v>
      </c>
      <c r="E665" s="220" t="s">
        <v>32</v>
      </c>
      <c r="F665" s="221" t="s">
        <v>1028</v>
      </c>
      <c r="G665" s="219"/>
      <c r="H665" s="222">
        <v>165.51599999999999</v>
      </c>
      <c r="I665" s="223"/>
      <c r="J665" s="219"/>
      <c r="K665" s="219"/>
      <c r="L665" s="224"/>
      <c r="M665" s="225"/>
      <c r="N665" s="226"/>
      <c r="O665" s="226"/>
      <c r="P665" s="226"/>
      <c r="Q665" s="226"/>
      <c r="R665" s="226"/>
      <c r="S665" s="226"/>
      <c r="T665" s="227"/>
      <c r="AT665" s="228" t="s">
        <v>320</v>
      </c>
      <c r="AU665" s="228" t="s">
        <v>88</v>
      </c>
      <c r="AV665" s="14" t="s">
        <v>88</v>
      </c>
      <c r="AW665" s="14" t="s">
        <v>39</v>
      </c>
      <c r="AX665" s="14" t="s">
        <v>78</v>
      </c>
      <c r="AY665" s="228" t="s">
        <v>151</v>
      </c>
    </row>
    <row r="666" spans="1:65" s="14" customFormat="1" ht="11.25">
      <c r="B666" s="218"/>
      <c r="C666" s="219"/>
      <c r="D666" s="201" t="s">
        <v>320</v>
      </c>
      <c r="E666" s="220" t="s">
        <v>32</v>
      </c>
      <c r="F666" s="221" t="s">
        <v>1029</v>
      </c>
      <c r="G666" s="219"/>
      <c r="H666" s="222">
        <v>-18.741</v>
      </c>
      <c r="I666" s="223"/>
      <c r="J666" s="219"/>
      <c r="K666" s="219"/>
      <c r="L666" s="224"/>
      <c r="M666" s="225"/>
      <c r="N666" s="226"/>
      <c r="O666" s="226"/>
      <c r="P666" s="226"/>
      <c r="Q666" s="226"/>
      <c r="R666" s="226"/>
      <c r="S666" s="226"/>
      <c r="T666" s="227"/>
      <c r="AT666" s="228" t="s">
        <v>320</v>
      </c>
      <c r="AU666" s="228" t="s">
        <v>88</v>
      </c>
      <c r="AV666" s="14" t="s">
        <v>88</v>
      </c>
      <c r="AW666" s="14" t="s">
        <v>39</v>
      </c>
      <c r="AX666" s="14" t="s">
        <v>78</v>
      </c>
      <c r="AY666" s="228" t="s">
        <v>151</v>
      </c>
    </row>
    <row r="667" spans="1:65" s="16" customFormat="1" ht="11.25">
      <c r="B667" s="240"/>
      <c r="C667" s="241"/>
      <c r="D667" s="201" t="s">
        <v>320</v>
      </c>
      <c r="E667" s="242" t="s">
        <v>32</v>
      </c>
      <c r="F667" s="243" t="s">
        <v>440</v>
      </c>
      <c r="G667" s="241"/>
      <c r="H667" s="244">
        <v>146.77500000000001</v>
      </c>
      <c r="I667" s="245"/>
      <c r="J667" s="241"/>
      <c r="K667" s="241"/>
      <c r="L667" s="246"/>
      <c r="M667" s="247"/>
      <c r="N667" s="248"/>
      <c r="O667" s="248"/>
      <c r="P667" s="248"/>
      <c r="Q667" s="248"/>
      <c r="R667" s="248"/>
      <c r="S667" s="248"/>
      <c r="T667" s="249"/>
      <c r="AT667" s="250" t="s">
        <v>320</v>
      </c>
      <c r="AU667" s="250" t="s">
        <v>88</v>
      </c>
      <c r="AV667" s="16" t="s">
        <v>170</v>
      </c>
      <c r="AW667" s="16" t="s">
        <v>39</v>
      </c>
      <c r="AX667" s="16" t="s">
        <v>78</v>
      </c>
      <c r="AY667" s="250" t="s">
        <v>151</v>
      </c>
    </row>
    <row r="668" spans="1:65" s="15" customFormat="1" ht="11.25">
      <c r="B668" s="229"/>
      <c r="C668" s="230"/>
      <c r="D668" s="201" t="s">
        <v>320</v>
      </c>
      <c r="E668" s="231" t="s">
        <v>32</v>
      </c>
      <c r="F668" s="232" t="s">
        <v>323</v>
      </c>
      <c r="G668" s="230"/>
      <c r="H668" s="233">
        <v>165.51599999999999</v>
      </c>
      <c r="I668" s="234"/>
      <c r="J668" s="230"/>
      <c r="K668" s="230"/>
      <c r="L668" s="235"/>
      <c r="M668" s="236"/>
      <c r="N668" s="237"/>
      <c r="O668" s="237"/>
      <c r="P668" s="237"/>
      <c r="Q668" s="237"/>
      <c r="R668" s="237"/>
      <c r="S668" s="237"/>
      <c r="T668" s="238"/>
      <c r="AT668" s="239" t="s">
        <v>320</v>
      </c>
      <c r="AU668" s="239" t="s">
        <v>88</v>
      </c>
      <c r="AV668" s="15" t="s">
        <v>159</v>
      </c>
      <c r="AW668" s="15" t="s">
        <v>39</v>
      </c>
      <c r="AX668" s="15" t="s">
        <v>86</v>
      </c>
      <c r="AY668" s="239" t="s">
        <v>151</v>
      </c>
    </row>
    <row r="669" spans="1:65" s="2" customFormat="1" ht="16.5" customHeight="1">
      <c r="A669" s="39"/>
      <c r="B669" s="40"/>
      <c r="C669" s="251" t="s">
        <v>1030</v>
      </c>
      <c r="D669" s="251" t="s">
        <v>445</v>
      </c>
      <c r="E669" s="252" t="s">
        <v>958</v>
      </c>
      <c r="F669" s="253" t="s">
        <v>959</v>
      </c>
      <c r="G669" s="254" t="s">
        <v>209</v>
      </c>
      <c r="H669" s="255">
        <v>154.114</v>
      </c>
      <c r="I669" s="256"/>
      <c r="J669" s="257">
        <f>ROUND(I669*H669,2)</f>
        <v>0</v>
      </c>
      <c r="K669" s="253" t="s">
        <v>158</v>
      </c>
      <c r="L669" s="258"/>
      <c r="M669" s="259" t="s">
        <v>32</v>
      </c>
      <c r="N669" s="260" t="s">
        <v>49</v>
      </c>
      <c r="O669" s="69"/>
      <c r="P669" s="192">
        <f>O669*H669</f>
        <v>0</v>
      </c>
      <c r="Q669" s="192">
        <v>1.5E-3</v>
      </c>
      <c r="R669" s="192">
        <f>Q669*H669</f>
        <v>0.23117100000000002</v>
      </c>
      <c r="S669" s="192">
        <v>0</v>
      </c>
      <c r="T669" s="193">
        <f>S669*H669</f>
        <v>0</v>
      </c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R669" s="194" t="s">
        <v>202</v>
      </c>
      <c r="AT669" s="194" t="s">
        <v>445</v>
      </c>
      <c r="AU669" s="194" t="s">
        <v>88</v>
      </c>
      <c r="AY669" s="21" t="s">
        <v>151</v>
      </c>
      <c r="BE669" s="195">
        <f>IF(N669="základní",J669,0)</f>
        <v>0</v>
      </c>
      <c r="BF669" s="195">
        <f>IF(N669="snížená",J669,0)</f>
        <v>0</v>
      </c>
      <c r="BG669" s="195">
        <f>IF(N669="zákl. přenesená",J669,0)</f>
        <v>0</v>
      </c>
      <c r="BH669" s="195">
        <f>IF(N669="sníž. přenesená",J669,0)</f>
        <v>0</v>
      </c>
      <c r="BI669" s="195">
        <f>IF(N669="nulová",J669,0)</f>
        <v>0</v>
      </c>
      <c r="BJ669" s="21" t="s">
        <v>86</v>
      </c>
      <c r="BK669" s="195">
        <f>ROUND(I669*H669,2)</f>
        <v>0</v>
      </c>
      <c r="BL669" s="21" t="s">
        <v>159</v>
      </c>
      <c r="BM669" s="194" t="s">
        <v>1031</v>
      </c>
    </row>
    <row r="670" spans="1:65" s="2" customFormat="1" ht="19.5">
      <c r="A670" s="39"/>
      <c r="B670" s="40"/>
      <c r="C670" s="41"/>
      <c r="D670" s="201" t="s">
        <v>163</v>
      </c>
      <c r="E670" s="41"/>
      <c r="F670" s="202" t="s">
        <v>1032</v>
      </c>
      <c r="G670" s="41"/>
      <c r="H670" s="41"/>
      <c r="I670" s="198"/>
      <c r="J670" s="41"/>
      <c r="K670" s="41"/>
      <c r="L670" s="44"/>
      <c r="M670" s="199"/>
      <c r="N670" s="200"/>
      <c r="O670" s="69"/>
      <c r="P670" s="69"/>
      <c r="Q670" s="69"/>
      <c r="R670" s="69"/>
      <c r="S670" s="69"/>
      <c r="T670" s="70"/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T670" s="21" t="s">
        <v>163</v>
      </c>
      <c r="AU670" s="21" t="s">
        <v>88</v>
      </c>
    </row>
    <row r="671" spans="1:65" s="14" customFormat="1" ht="11.25">
      <c r="B671" s="218"/>
      <c r="C671" s="219"/>
      <c r="D671" s="201" t="s">
        <v>320</v>
      </c>
      <c r="E671" s="220" t="s">
        <v>32</v>
      </c>
      <c r="F671" s="221" t="s">
        <v>1028</v>
      </c>
      <c r="G671" s="219"/>
      <c r="H671" s="222">
        <v>165.51599999999999</v>
      </c>
      <c r="I671" s="223"/>
      <c r="J671" s="219"/>
      <c r="K671" s="219"/>
      <c r="L671" s="224"/>
      <c r="M671" s="225"/>
      <c r="N671" s="226"/>
      <c r="O671" s="226"/>
      <c r="P671" s="226"/>
      <c r="Q671" s="226"/>
      <c r="R671" s="226"/>
      <c r="S671" s="226"/>
      <c r="T671" s="227"/>
      <c r="AT671" s="228" t="s">
        <v>320</v>
      </c>
      <c r="AU671" s="228" t="s">
        <v>88</v>
      </c>
      <c r="AV671" s="14" t="s">
        <v>88</v>
      </c>
      <c r="AW671" s="14" t="s">
        <v>39</v>
      </c>
      <c r="AX671" s="14" t="s">
        <v>78</v>
      </c>
      <c r="AY671" s="228" t="s">
        <v>151</v>
      </c>
    </row>
    <row r="672" spans="1:65" s="14" customFormat="1" ht="11.25">
      <c r="B672" s="218"/>
      <c r="C672" s="219"/>
      <c r="D672" s="201" t="s">
        <v>320</v>
      </c>
      <c r="E672" s="220" t="s">
        <v>32</v>
      </c>
      <c r="F672" s="221" t="s">
        <v>1029</v>
      </c>
      <c r="G672" s="219"/>
      <c r="H672" s="222">
        <v>-18.741</v>
      </c>
      <c r="I672" s="223"/>
      <c r="J672" s="219"/>
      <c r="K672" s="219"/>
      <c r="L672" s="224"/>
      <c r="M672" s="225"/>
      <c r="N672" s="226"/>
      <c r="O672" s="226"/>
      <c r="P672" s="226"/>
      <c r="Q672" s="226"/>
      <c r="R672" s="226"/>
      <c r="S672" s="226"/>
      <c r="T672" s="227"/>
      <c r="AT672" s="228" t="s">
        <v>320</v>
      </c>
      <c r="AU672" s="228" t="s">
        <v>88</v>
      </c>
      <c r="AV672" s="14" t="s">
        <v>88</v>
      </c>
      <c r="AW672" s="14" t="s">
        <v>39</v>
      </c>
      <c r="AX672" s="14" t="s">
        <v>78</v>
      </c>
      <c r="AY672" s="228" t="s">
        <v>151</v>
      </c>
    </row>
    <row r="673" spans="1:65" s="15" customFormat="1" ht="11.25">
      <c r="B673" s="229"/>
      <c r="C673" s="230"/>
      <c r="D673" s="201" t="s">
        <v>320</v>
      </c>
      <c r="E673" s="231" t="s">
        <v>32</v>
      </c>
      <c r="F673" s="232" t="s">
        <v>323</v>
      </c>
      <c r="G673" s="230"/>
      <c r="H673" s="233">
        <v>146.77500000000001</v>
      </c>
      <c r="I673" s="234"/>
      <c r="J673" s="230"/>
      <c r="K673" s="230"/>
      <c r="L673" s="235"/>
      <c r="M673" s="236"/>
      <c r="N673" s="237"/>
      <c r="O673" s="237"/>
      <c r="P673" s="237"/>
      <c r="Q673" s="237"/>
      <c r="R673" s="237"/>
      <c r="S673" s="237"/>
      <c r="T673" s="238"/>
      <c r="AT673" s="239" t="s">
        <v>320</v>
      </c>
      <c r="AU673" s="239" t="s">
        <v>88</v>
      </c>
      <c r="AV673" s="15" t="s">
        <v>159</v>
      </c>
      <c r="AW673" s="15" t="s">
        <v>39</v>
      </c>
      <c r="AX673" s="15" t="s">
        <v>86</v>
      </c>
      <c r="AY673" s="239" t="s">
        <v>151</v>
      </c>
    </row>
    <row r="674" spans="1:65" s="14" customFormat="1" ht="11.25">
      <c r="B674" s="218"/>
      <c r="C674" s="219"/>
      <c r="D674" s="201" t="s">
        <v>320</v>
      </c>
      <c r="E674" s="219"/>
      <c r="F674" s="221" t="s">
        <v>1033</v>
      </c>
      <c r="G674" s="219"/>
      <c r="H674" s="222">
        <v>154.114</v>
      </c>
      <c r="I674" s="223"/>
      <c r="J674" s="219"/>
      <c r="K674" s="219"/>
      <c r="L674" s="224"/>
      <c r="M674" s="225"/>
      <c r="N674" s="226"/>
      <c r="O674" s="226"/>
      <c r="P674" s="226"/>
      <c r="Q674" s="226"/>
      <c r="R674" s="226"/>
      <c r="S674" s="226"/>
      <c r="T674" s="227"/>
      <c r="AT674" s="228" t="s">
        <v>320</v>
      </c>
      <c r="AU674" s="228" t="s">
        <v>88</v>
      </c>
      <c r="AV674" s="14" t="s">
        <v>88</v>
      </c>
      <c r="AW674" s="14" t="s">
        <v>4</v>
      </c>
      <c r="AX674" s="14" t="s">
        <v>86</v>
      </c>
      <c r="AY674" s="228" t="s">
        <v>151</v>
      </c>
    </row>
    <row r="675" spans="1:65" s="2" customFormat="1" ht="16.5" customHeight="1">
      <c r="A675" s="39"/>
      <c r="B675" s="40"/>
      <c r="C675" s="251" t="s">
        <v>1034</v>
      </c>
      <c r="D675" s="251" t="s">
        <v>445</v>
      </c>
      <c r="E675" s="252" t="s">
        <v>1035</v>
      </c>
      <c r="F675" s="253" t="s">
        <v>1036</v>
      </c>
      <c r="G675" s="254" t="s">
        <v>209</v>
      </c>
      <c r="H675" s="255">
        <v>19.678000000000001</v>
      </c>
      <c r="I675" s="256"/>
      <c r="J675" s="257">
        <f>ROUND(I675*H675,2)</f>
        <v>0</v>
      </c>
      <c r="K675" s="253" t="s">
        <v>158</v>
      </c>
      <c r="L675" s="258"/>
      <c r="M675" s="259" t="s">
        <v>32</v>
      </c>
      <c r="N675" s="260" t="s">
        <v>49</v>
      </c>
      <c r="O675" s="69"/>
      <c r="P675" s="192">
        <f>O675*H675</f>
        <v>0</v>
      </c>
      <c r="Q675" s="192">
        <v>3.0000000000000001E-3</v>
      </c>
      <c r="R675" s="192">
        <f>Q675*H675</f>
        <v>5.9034000000000003E-2</v>
      </c>
      <c r="S675" s="192">
        <v>0</v>
      </c>
      <c r="T675" s="193">
        <f>S675*H675</f>
        <v>0</v>
      </c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R675" s="194" t="s">
        <v>202</v>
      </c>
      <c r="AT675" s="194" t="s">
        <v>445</v>
      </c>
      <c r="AU675" s="194" t="s">
        <v>88</v>
      </c>
      <c r="AY675" s="21" t="s">
        <v>151</v>
      </c>
      <c r="BE675" s="195">
        <f>IF(N675="základní",J675,0)</f>
        <v>0</v>
      </c>
      <c r="BF675" s="195">
        <f>IF(N675="snížená",J675,0)</f>
        <v>0</v>
      </c>
      <c r="BG675" s="195">
        <f>IF(N675="zákl. přenesená",J675,0)</f>
        <v>0</v>
      </c>
      <c r="BH675" s="195">
        <f>IF(N675="sníž. přenesená",J675,0)</f>
        <v>0</v>
      </c>
      <c r="BI675" s="195">
        <f>IF(N675="nulová",J675,0)</f>
        <v>0</v>
      </c>
      <c r="BJ675" s="21" t="s">
        <v>86</v>
      </c>
      <c r="BK675" s="195">
        <f>ROUND(I675*H675,2)</f>
        <v>0</v>
      </c>
      <c r="BL675" s="21" t="s">
        <v>159</v>
      </c>
      <c r="BM675" s="194" t="s">
        <v>1037</v>
      </c>
    </row>
    <row r="676" spans="1:65" s="2" customFormat="1" ht="19.5">
      <c r="A676" s="39"/>
      <c r="B676" s="40"/>
      <c r="C676" s="41"/>
      <c r="D676" s="201" t="s">
        <v>163</v>
      </c>
      <c r="E676" s="41"/>
      <c r="F676" s="202" t="s">
        <v>1032</v>
      </c>
      <c r="G676" s="41"/>
      <c r="H676" s="41"/>
      <c r="I676" s="198"/>
      <c r="J676" s="41"/>
      <c r="K676" s="41"/>
      <c r="L676" s="44"/>
      <c r="M676" s="199"/>
      <c r="N676" s="200"/>
      <c r="O676" s="69"/>
      <c r="P676" s="69"/>
      <c r="Q676" s="69"/>
      <c r="R676" s="69"/>
      <c r="S676" s="69"/>
      <c r="T676" s="70"/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T676" s="21" t="s">
        <v>163</v>
      </c>
      <c r="AU676" s="21" t="s">
        <v>88</v>
      </c>
    </row>
    <row r="677" spans="1:65" s="13" customFormat="1" ht="11.25">
      <c r="B677" s="208"/>
      <c r="C677" s="209"/>
      <c r="D677" s="201" t="s">
        <v>320</v>
      </c>
      <c r="E677" s="210" t="s">
        <v>32</v>
      </c>
      <c r="F677" s="211" t="s">
        <v>1023</v>
      </c>
      <c r="G677" s="209"/>
      <c r="H677" s="210" t="s">
        <v>32</v>
      </c>
      <c r="I677" s="212"/>
      <c r="J677" s="209"/>
      <c r="K677" s="209"/>
      <c r="L677" s="213"/>
      <c r="M677" s="214"/>
      <c r="N677" s="215"/>
      <c r="O677" s="215"/>
      <c r="P677" s="215"/>
      <c r="Q677" s="215"/>
      <c r="R677" s="215"/>
      <c r="S677" s="215"/>
      <c r="T677" s="216"/>
      <c r="AT677" s="217" t="s">
        <v>320</v>
      </c>
      <c r="AU677" s="217" t="s">
        <v>88</v>
      </c>
      <c r="AV677" s="13" t="s">
        <v>86</v>
      </c>
      <c r="AW677" s="13" t="s">
        <v>39</v>
      </c>
      <c r="AX677" s="13" t="s">
        <v>78</v>
      </c>
      <c r="AY677" s="217" t="s">
        <v>151</v>
      </c>
    </row>
    <row r="678" spans="1:65" s="14" customFormat="1" ht="11.25">
      <c r="B678" s="218"/>
      <c r="C678" s="219"/>
      <c r="D678" s="201" t="s">
        <v>320</v>
      </c>
      <c r="E678" s="220" t="s">
        <v>32</v>
      </c>
      <c r="F678" s="221" t="s">
        <v>1024</v>
      </c>
      <c r="G678" s="219"/>
      <c r="H678" s="222">
        <v>10.629</v>
      </c>
      <c r="I678" s="223"/>
      <c r="J678" s="219"/>
      <c r="K678" s="219"/>
      <c r="L678" s="224"/>
      <c r="M678" s="225"/>
      <c r="N678" s="226"/>
      <c r="O678" s="226"/>
      <c r="P678" s="226"/>
      <c r="Q678" s="226"/>
      <c r="R678" s="226"/>
      <c r="S678" s="226"/>
      <c r="T678" s="227"/>
      <c r="AT678" s="228" t="s">
        <v>320</v>
      </c>
      <c r="AU678" s="228" t="s">
        <v>88</v>
      </c>
      <c r="AV678" s="14" t="s">
        <v>88</v>
      </c>
      <c r="AW678" s="14" t="s">
        <v>39</v>
      </c>
      <c r="AX678" s="14" t="s">
        <v>78</v>
      </c>
      <c r="AY678" s="228" t="s">
        <v>151</v>
      </c>
    </row>
    <row r="679" spans="1:65" s="13" customFormat="1" ht="11.25">
      <c r="B679" s="208"/>
      <c r="C679" s="209"/>
      <c r="D679" s="201" t="s">
        <v>320</v>
      </c>
      <c r="E679" s="210" t="s">
        <v>32</v>
      </c>
      <c r="F679" s="211" t="s">
        <v>1025</v>
      </c>
      <c r="G679" s="209"/>
      <c r="H679" s="210" t="s">
        <v>32</v>
      </c>
      <c r="I679" s="212"/>
      <c r="J679" s="209"/>
      <c r="K679" s="209"/>
      <c r="L679" s="213"/>
      <c r="M679" s="214"/>
      <c r="N679" s="215"/>
      <c r="O679" s="215"/>
      <c r="P679" s="215"/>
      <c r="Q679" s="215"/>
      <c r="R679" s="215"/>
      <c r="S679" s="215"/>
      <c r="T679" s="216"/>
      <c r="AT679" s="217" t="s">
        <v>320</v>
      </c>
      <c r="AU679" s="217" t="s">
        <v>88</v>
      </c>
      <c r="AV679" s="13" t="s">
        <v>86</v>
      </c>
      <c r="AW679" s="13" t="s">
        <v>39</v>
      </c>
      <c r="AX679" s="13" t="s">
        <v>78</v>
      </c>
      <c r="AY679" s="217" t="s">
        <v>151</v>
      </c>
    </row>
    <row r="680" spans="1:65" s="14" customFormat="1" ht="11.25">
      <c r="B680" s="218"/>
      <c r="C680" s="219"/>
      <c r="D680" s="201" t="s">
        <v>320</v>
      </c>
      <c r="E680" s="220" t="s">
        <v>32</v>
      </c>
      <c r="F680" s="221" t="s">
        <v>1026</v>
      </c>
      <c r="G680" s="219"/>
      <c r="H680" s="222">
        <v>8.1120000000000001</v>
      </c>
      <c r="I680" s="223"/>
      <c r="J680" s="219"/>
      <c r="K680" s="219"/>
      <c r="L680" s="224"/>
      <c r="M680" s="225"/>
      <c r="N680" s="226"/>
      <c r="O680" s="226"/>
      <c r="P680" s="226"/>
      <c r="Q680" s="226"/>
      <c r="R680" s="226"/>
      <c r="S680" s="226"/>
      <c r="T680" s="227"/>
      <c r="AT680" s="228" t="s">
        <v>320</v>
      </c>
      <c r="AU680" s="228" t="s">
        <v>88</v>
      </c>
      <c r="AV680" s="14" t="s">
        <v>88</v>
      </c>
      <c r="AW680" s="14" t="s">
        <v>39</v>
      </c>
      <c r="AX680" s="14" t="s">
        <v>78</v>
      </c>
      <c r="AY680" s="228" t="s">
        <v>151</v>
      </c>
    </row>
    <row r="681" spans="1:65" s="15" customFormat="1" ht="11.25">
      <c r="B681" s="229"/>
      <c r="C681" s="230"/>
      <c r="D681" s="201" t="s">
        <v>320</v>
      </c>
      <c r="E681" s="231" t="s">
        <v>32</v>
      </c>
      <c r="F681" s="232" t="s">
        <v>323</v>
      </c>
      <c r="G681" s="230"/>
      <c r="H681" s="233">
        <v>18.741</v>
      </c>
      <c r="I681" s="234"/>
      <c r="J681" s="230"/>
      <c r="K681" s="230"/>
      <c r="L681" s="235"/>
      <c r="M681" s="236"/>
      <c r="N681" s="237"/>
      <c r="O681" s="237"/>
      <c r="P681" s="237"/>
      <c r="Q681" s="237"/>
      <c r="R681" s="237"/>
      <c r="S681" s="237"/>
      <c r="T681" s="238"/>
      <c r="AT681" s="239" t="s">
        <v>320</v>
      </c>
      <c r="AU681" s="239" t="s">
        <v>88</v>
      </c>
      <c r="AV681" s="15" t="s">
        <v>159</v>
      </c>
      <c r="AW681" s="15" t="s">
        <v>39</v>
      </c>
      <c r="AX681" s="15" t="s">
        <v>86</v>
      </c>
      <c r="AY681" s="239" t="s">
        <v>151</v>
      </c>
    </row>
    <row r="682" spans="1:65" s="14" customFormat="1" ht="11.25">
      <c r="B682" s="218"/>
      <c r="C682" s="219"/>
      <c r="D682" s="201" t="s">
        <v>320</v>
      </c>
      <c r="E682" s="219"/>
      <c r="F682" s="221" t="s">
        <v>1038</v>
      </c>
      <c r="G682" s="219"/>
      <c r="H682" s="222">
        <v>19.678000000000001</v>
      </c>
      <c r="I682" s="223"/>
      <c r="J682" s="219"/>
      <c r="K682" s="219"/>
      <c r="L682" s="224"/>
      <c r="M682" s="225"/>
      <c r="N682" s="226"/>
      <c r="O682" s="226"/>
      <c r="P682" s="226"/>
      <c r="Q682" s="226"/>
      <c r="R682" s="226"/>
      <c r="S682" s="226"/>
      <c r="T682" s="227"/>
      <c r="AT682" s="228" t="s">
        <v>320</v>
      </c>
      <c r="AU682" s="228" t="s">
        <v>88</v>
      </c>
      <c r="AV682" s="14" t="s">
        <v>88</v>
      </c>
      <c r="AW682" s="14" t="s">
        <v>4</v>
      </c>
      <c r="AX682" s="14" t="s">
        <v>86</v>
      </c>
      <c r="AY682" s="228" t="s">
        <v>151</v>
      </c>
    </row>
    <row r="683" spans="1:65" s="2" customFormat="1" ht="24.2" customHeight="1">
      <c r="A683" s="39"/>
      <c r="B683" s="40"/>
      <c r="C683" s="183" t="s">
        <v>1039</v>
      </c>
      <c r="D683" s="183" t="s">
        <v>154</v>
      </c>
      <c r="E683" s="184" t="s">
        <v>1040</v>
      </c>
      <c r="F683" s="185" t="s">
        <v>1041</v>
      </c>
      <c r="G683" s="186" t="s">
        <v>209</v>
      </c>
      <c r="H683" s="187">
        <v>165.51599999999999</v>
      </c>
      <c r="I683" s="188"/>
      <c r="J683" s="189">
        <f>ROUND(I683*H683,2)</f>
        <v>0</v>
      </c>
      <c r="K683" s="185" t="s">
        <v>158</v>
      </c>
      <c r="L683" s="44"/>
      <c r="M683" s="190" t="s">
        <v>32</v>
      </c>
      <c r="N683" s="191" t="s">
        <v>49</v>
      </c>
      <c r="O683" s="69"/>
      <c r="P683" s="192">
        <f>O683*H683</f>
        <v>0</v>
      </c>
      <c r="Q683" s="192">
        <v>8.0000000000000007E-5</v>
      </c>
      <c r="R683" s="192">
        <f>Q683*H683</f>
        <v>1.3241280000000001E-2</v>
      </c>
      <c r="S683" s="192">
        <v>0</v>
      </c>
      <c r="T683" s="193">
        <f>S683*H683</f>
        <v>0</v>
      </c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R683" s="194" t="s">
        <v>159</v>
      </c>
      <c r="AT683" s="194" t="s">
        <v>154</v>
      </c>
      <c r="AU683" s="194" t="s">
        <v>88</v>
      </c>
      <c r="AY683" s="21" t="s">
        <v>151</v>
      </c>
      <c r="BE683" s="195">
        <f>IF(N683="základní",J683,0)</f>
        <v>0</v>
      </c>
      <c r="BF683" s="195">
        <f>IF(N683="snížená",J683,0)</f>
        <v>0</v>
      </c>
      <c r="BG683" s="195">
        <f>IF(N683="zákl. přenesená",J683,0)</f>
        <v>0</v>
      </c>
      <c r="BH683" s="195">
        <f>IF(N683="sníž. přenesená",J683,0)</f>
        <v>0</v>
      </c>
      <c r="BI683" s="195">
        <f>IF(N683="nulová",J683,0)</f>
        <v>0</v>
      </c>
      <c r="BJ683" s="21" t="s">
        <v>86</v>
      </c>
      <c r="BK683" s="195">
        <f>ROUND(I683*H683,2)</f>
        <v>0</v>
      </c>
      <c r="BL683" s="21" t="s">
        <v>159</v>
      </c>
      <c r="BM683" s="194" t="s">
        <v>1042</v>
      </c>
    </row>
    <row r="684" spans="1:65" s="2" customFormat="1" ht="11.25">
      <c r="A684" s="39"/>
      <c r="B684" s="40"/>
      <c r="C684" s="41"/>
      <c r="D684" s="196" t="s">
        <v>161</v>
      </c>
      <c r="E684" s="41"/>
      <c r="F684" s="197" t="s">
        <v>1043</v>
      </c>
      <c r="G684" s="41"/>
      <c r="H684" s="41"/>
      <c r="I684" s="198"/>
      <c r="J684" s="41"/>
      <c r="K684" s="41"/>
      <c r="L684" s="44"/>
      <c r="M684" s="199"/>
      <c r="N684" s="200"/>
      <c r="O684" s="69"/>
      <c r="P684" s="69"/>
      <c r="Q684" s="69"/>
      <c r="R684" s="69"/>
      <c r="S684" s="69"/>
      <c r="T684" s="70"/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T684" s="21" t="s">
        <v>161</v>
      </c>
      <c r="AU684" s="21" t="s">
        <v>88</v>
      </c>
    </row>
    <row r="685" spans="1:65" s="13" customFormat="1" ht="11.25">
      <c r="B685" s="208"/>
      <c r="C685" s="209"/>
      <c r="D685" s="201" t="s">
        <v>320</v>
      </c>
      <c r="E685" s="210" t="s">
        <v>32</v>
      </c>
      <c r="F685" s="211" t="s">
        <v>1044</v>
      </c>
      <c r="G685" s="209"/>
      <c r="H685" s="210" t="s">
        <v>32</v>
      </c>
      <c r="I685" s="212"/>
      <c r="J685" s="209"/>
      <c r="K685" s="209"/>
      <c r="L685" s="213"/>
      <c r="M685" s="214"/>
      <c r="N685" s="215"/>
      <c r="O685" s="215"/>
      <c r="P685" s="215"/>
      <c r="Q685" s="215"/>
      <c r="R685" s="215"/>
      <c r="S685" s="215"/>
      <c r="T685" s="216"/>
      <c r="AT685" s="217" t="s">
        <v>320</v>
      </c>
      <c r="AU685" s="217" t="s">
        <v>88</v>
      </c>
      <c r="AV685" s="13" t="s">
        <v>86</v>
      </c>
      <c r="AW685" s="13" t="s">
        <v>39</v>
      </c>
      <c r="AX685" s="13" t="s">
        <v>78</v>
      </c>
      <c r="AY685" s="217" t="s">
        <v>151</v>
      </c>
    </row>
    <row r="686" spans="1:65" s="14" customFormat="1" ht="11.25">
      <c r="B686" s="218"/>
      <c r="C686" s="219"/>
      <c r="D686" s="201" t="s">
        <v>320</v>
      </c>
      <c r="E686" s="220" t="s">
        <v>32</v>
      </c>
      <c r="F686" s="221" t="s">
        <v>1045</v>
      </c>
      <c r="G686" s="219"/>
      <c r="H686" s="222">
        <v>165.51599999999999</v>
      </c>
      <c r="I686" s="223"/>
      <c r="J686" s="219"/>
      <c r="K686" s="219"/>
      <c r="L686" s="224"/>
      <c r="M686" s="225"/>
      <c r="N686" s="226"/>
      <c r="O686" s="226"/>
      <c r="P686" s="226"/>
      <c r="Q686" s="226"/>
      <c r="R686" s="226"/>
      <c r="S686" s="226"/>
      <c r="T686" s="227"/>
      <c r="AT686" s="228" t="s">
        <v>320</v>
      </c>
      <c r="AU686" s="228" t="s">
        <v>88</v>
      </c>
      <c r="AV686" s="14" t="s">
        <v>88</v>
      </c>
      <c r="AW686" s="14" t="s">
        <v>39</v>
      </c>
      <c r="AX686" s="14" t="s">
        <v>78</v>
      </c>
      <c r="AY686" s="228" t="s">
        <v>151</v>
      </c>
    </row>
    <row r="687" spans="1:65" s="15" customFormat="1" ht="11.25">
      <c r="B687" s="229"/>
      <c r="C687" s="230"/>
      <c r="D687" s="201" t="s">
        <v>320</v>
      </c>
      <c r="E687" s="231" t="s">
        <v>32</v>
      </c>
      <c r="F687" s="232" t="s">
        <v>323</v>
      </c>
      <c r="G687" s="230"/>
      <c r="H687" s="233">
        <v>165.51599999999999</v>
      </c>
      <c r="I687" s="234"/>
      <c r="J687" s="230"/>
      <c r="K687" s="230"/>
      <c r="L687" s="235"/>
      <c r="M687" s="236"/>
      <c r="N687" s="237"/>
      <c r="O687" s="237"/>
      <c r="P687" s="237"/>
      <c r="Q687" s="237"/>
      <c r="R687" s="237"/>
      <c r="S687" s="237"/>
      <c r="T687" s="238"/>
      <c r="AT687" s="239" t="s">
        <v>320</v>
      </c>
      <c r="AU687" s="239" t="s">
        <v>88</v>
      </c>
      <c r="AV687" s="15" t="s">
        <v>159</v>
      </c>
      <c r="AW687" s="15" t="s">
        <v>39</v>
      </c>
      <c r="AX687" s="15" t="s">
        <v>86</v>
      </c>
      <c r="AY687" s="239" t="s">
        <v>151</v>
      </c>
    </row>
    <row r="688" spans="1:65" s="2" customFormat="1" ht="16.5" customHeight="1">
      <c r="A688" s="39"/>
      <c r="B688" s="40"/>
      <c r="C688" s="183" t="s">
        <v>1046</v>
      </c>
      <c r="D688" s="183" t="s">
        <v>154</v>
      </c>
      <c r="E688" s="184" t="s">
        <v>1047</v>
      </c>
      <c r="F688" s="185" t="s">
        <v>1048</v>
      </c>
      <c r="G688" s="186" t="s">
        <v>213</v>
      </c>
      <c r="H688" s="187">
        <v>27.285</v>
      </c>
      <c r="I688" s="188"/>
      <c r="J688" s="189">
        <f>ROUND(I688*H688,2)</f>
        <v>0</v>
      </c>
      <c r="K688" s="185" t="s">
        <v>158</v>
      </c>
      <c r="L688" s="44"/>
      <c r="M688" s="190" t="s">
        <v>32</v>
      </c>
      <c r="N688" s="191" t="s">
        <v>49</v>
      </c>
      <c r="O688" s="69"/>
      <c r="P688" s="192">
        <f>O688*H688</f>
        <v>0</v>
      </c>
      <c r="Q688" s="192">
        <v>1E-4</v>
      </c>
      <c r="R688" s="192">
        <f>Q688*H688</f>
        <v>2.7285E-3</v>
      </c>
      <c r="S688" s="192">
        <v>0</v>
      </c>
      <c r="T688" s="193">
        <f>S688*H688</f>
        <v>0</v>
      </c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R688" s="194" t="s">
        <v>159</v>
      </c>
      <c r="AT688" s="194" t="s">
        <v>154</v>
      </c>
      <c r="AU688" s="194" t="s">
        <v>88</v>
      </c>
      <c r="AY688" s="21" t="s">
        <v>151</v>
      </c>
      <c r="BE688" s="195">
        <f>IF(N688="základní",J688,0)</f>
        <v>0</v>
      </c>
      <c r="BF688" s="195">
        <f>IF(N688="snížená",J688,0)</f>
        <v>0</v>
      </c>
      <c r="BG688" s="195">
        <f>IF(N688="zákl. přenesená",J688,0)</f>
        <v>0</v>
      </c>
      <c r="BH688" s="195">
        <f>IF(N688="sníž. přenesená",J688,0)</f>
        <v>0</v>
      </c>
      <c r="BI688" s="195">
        <f>IF(N688="nulová",J688,0)</f>
        <v>0</v>
      </c>
      <c r="BJ688" s="21" t="s">
        <v>86</v>
      </c>
      <c r="BK688" s="195">
        <f>ROUND(I688*H688,2)</f>
        <v>0</v>
      </c>
      <c r="BL688" s="21" t="s">
        <v>159</v>
      </c>
      <c r="BM688" s="194" t="s">
        <v>1049</v>
      </c>
    </row>
    <row r="689" spans="1:65" s="2" customFormat="1" ht="11.25">
      <c r="A689" s="39"/>
      <c r="B689" s="40"/>
      <c r="C689" s="41"/>
      <c r="D689" s="196" t="s">
        <v>161</v>
      </c>
      <c r="E689" s="41"/>
      <c r="F689" s="197" t="s">
        <v>1050</v>
      </c>
      <c r="G689" s="41"/>
      <c r="H689" s="41"/>
      <c r="I689" s="198"/>
      <c r="J689" s="41"/>
      <c r="K689" s="41"/>
      <c r="L689" s="44"/>
      <c r="M689" s="199"/>
      <c r="N689" s="200"/>
      <c r="O689" s="69"/>
      <c r="P689" s="69"/>
      <c r="Q689" s="69"/>
      <c r="R689" s="69"/>
      <c r="S689" s="69"/>
      <c r="T689" s="70"/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T689" s="21" t="s">
        <v>161</v>
      </c>
      <c r="AU689" s="21" t="s">
        <v>88</v>
      </c>
    </row>
    <row r="690" spans="1:65" s="13" customFormat="1" ht="11.25">
      <c r="B690" s="208"/>
      <c r="C690" s="209"/>
      <c r="D690" s="201" t="s">
        <v>320</v>
      </c>
      <c r="E690" s="210" t="s">
        <v>32</v>
      </c>
      <c r="F690" s="211" t="s">
        <v>1051</v>
      </c>
      <c r="G690" s="209"/>
      <c r="H690" s="210" t="s">
        <v>32</v>
      </c>
      <c r="I690" s="212"/>
      <c r="J690" s="209"/>
      <c r="K690" s="209"/>
      <c r="L690" s="213"/>
      <c r="M690" s="214"/>
      <c r="N690" s="215"/>
      <c r="O690" s="215"/>
      <c r="P690" s="215"/>
      <c r="Q690" s="215"/>
      <c r="R690" s="215"/>
      <c r="S690" s="215"/>
      <c r="T690" s="216"/>
      <c r="AT690" s="217" t="s">
        <v>320</v>
      </c>
      <c r="AU690" s="217" t="s">
        <v>88</v>
      </c>
      <c r="AV690" s="13" t="s">
        <v>86</v>
      </c>
      <c r="AW690" s="13" t="s">
        <v>39</v>
      </c>
      <c r="AX690" s="13" t="s">
        <v>78</v>
      </c>
      <c r="AY690" s="217" t="s">
        <v>151</v>
      </c>
    </row>
    <row r="691" spans="1:65" s="14" customFormat="1" ht="11.25">
      <c r="B691" s="218"/>
      <c r="C691" s="219"/>
      <c r="D691" s="201" t="s">
        <v>320</v>
      </c>
      <c r="E691" s="220" t="s">
        <v>32</v>
      </c>
      <c r="F691" s="221" t="s">
        <v>1052</v>
      </c>
      <c r="G691" s="219"/>
      <c r="H691" s="222">
        <v>27.285</v>
      </c>
      <c r="I691" s="223"/>
      <c r="J691" s="219"/>
      <c r="K691" s="219"/>
      <c r="L691" s="224"/>
      <c r="M691" s="225"/>
      <c r="N691" s="226"/>
      <c r="O691" s="226"/>
      <c r="P691" s="226"/>
      <c r="Q691" s="226"/>
      <c r="R691" s="226"/>
      <c r="S691" s="226"/>
      <c r="T691" s="227"/>
      <c r="AT691" s="228" t="s">
        <v>320</v>
      </c>
      <c r="AU691" s="228" t="s">
        <v>88</v>
      </c>
      <c r="AV691" s="14" t="s">
        <v>88</v>
      </c>
      <c r="AW691" s="14" t="s">
        <v>39</v>
      </c>
      <c r="AX691" s="14" t="s">
        <v>78</v>
      </c>
      <c r="AY691" s="228" t="s">
        <v>151</v>
      </c>
    </row>
    <row r="692" spans="1:65" s="15" customFormat="1" ht="11.25">
      <c r="B692" s="229"/>
      <c r="C692" s="230"/>
      <c r="D692" s="201" t="s">
        <v>320</v>
      </c>
      <c r="E692" s="231" t="s">
        <v>32</v>
      </c>
      <c r="F692" s="232" t="s">
        <v>323</v>
      </c>
      <c r="G692" s="230"/>
      <c r="H692" s="233">
        <v>27.285</v>
      </c>
      <c r="I692" s="234"/>
      <c r="J692" s="230"/>
      <c r="K692" s="230"/>
      <c r="L692" s="235"/>
      <c r="M692" s="236"/>
      <c r="N692" s="237"/>
      <c r="O692" s="237"/>
      <c r="P692" s="237"/>
      <c r="Q692" s="237"/>
      <c r="R692" s="237"/>
      <c r="S692" s="237"/>
      <c r="T692" s="238"/>
      <c r="AT692" s="239" t="s">
        <v>320</v>
      </c>
      <c r="AU692" s="239" t="s">
        <v>88</v>
      </c>
      <c r="AV692" s="15" t="s">
        <v>159</v>
      </c>
      <c r="AW692" s="15" t="s">
        <v>39</v>
      </c>
      <c r="AX692" s="15" t="s">
        <v>86</v>
      </c>
      <c r="AY692" s="239" t="s">
        <v>151</v>
      </c>
    </row>
    <row r="693" spans="1:65" s="2" customFormat="1" ht="16.5" customHeight="1">
      <c r="A693" s="39"/>
      <c r="B693" s="40"/>
      <c r="C693" s="251" t="s">
        <v>1053</v>
      </c>
      <c r="D693" s="251" t="s">
        <v>445</v>
      </c>
      <c r="E693" s="252" t="s">
        <v>1054</v>
      </c>
      <c r="F693" s="253" t="s">
        <v>1055</v>
      </c>
      <c r="G693" s="254" t="s">
        <v>213</v>
      </c>
      <c r="H693" s="255">
        <v>28.649000000000001</v>
      </c>
      <c r="I693" s="256"/>
      <c r="J693" s="257">
        <f>ROUND(I693*H693,2)</f>
        <v>0</v>
      </c>
      <c r="K693" s="253" t="s">
        <v>158</v>
      </c>
      <c r="L693" s="258"/>
      <c r="M693" s="259" t="s">
        <v>32</v>
      </c>
      <c r="N693" s="260" t="s">
        <v>49</v>
      </c>
      <c r="O693" s="69"/>
      <c r="P693" s="192">
        <f>O693*H693</f>
        <v>0</v>
      </c>
      <c r="Q693" s="192">
        <v>3.2000000000000003E-4</v>
      </c>
      <c r="R693" s="192">
        <f>Q693*H693</f>
        <v>9.167680000000001E-3</v>
      </c>
      <c r="S693" s="192">
        <v>0</v>
      </c>
      <c r="T693" s="193">
        <f>S693*H693</f>
        <v>0</v>
      </c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R693" s="194" t="s">
        <v>202</v>
      </c>
      <c r="AT693" s="194" t="s">
        <v>445</v>
      </c>
      <c r="AU693" s="194" t="s">
        <v>88</v>
      </c>
      <c r="AY693" s="21" t="s">
        <v>151</v>
      </c>
      <c r="BE693" s="195">
        <f>IF(N693="základní",J693,0)</f>
        <v>0</v>
      </c>
      <c r="BF693" s="195">
        <f>IF(N693="snížená",J693,0)</f>
        <v>0</v>
      </c>
      <c r="BG693" s="195">
        <f>IF(N693="zákl. přenesená",J693,0)</f>
        <v>0</v>
      </c>
      <c r="BH693" s="195">
        <f>IF(N693="sníž. přenesená",J693,0)</f>
        <v>0</v>
      </c>
      <c r="BI693" s="195">
        <f>IF(N693="nulová",J693,0)</f>
        <v>0</v>
      </c>
      <c r="BJ693" s="21" t="s">
        <v>86</v>
      </c>
      <c r="BK693" s="195">
        <f>ROUND(I693*H693,2)</f>
        <v>0</v>
      </c>
      <c r="BL693" s="21" t="s">
        <v>159</v>
      </c>
      <c r="BM693" s="194" t="s">
        <v>1056</v>
      </c>
    </row>
    <row r="694" spans="1:65" s="14" customFormat="1" ht="11.25">
      <c r="B694" s="218"/>
      <c r="C694" s="219"/>
      <c r="D694" s="201" t="s">
        <v>320</v>
      </c>
      <c r="E694" s="219"/>
      <c r="F694" s="221" t="s">
        <v>1057</v>
      </c>
      <c r="G694" s="219"/>
      <c r="H694" s="222">
        <v>28.649000000000001</v>
      </c>
      <c r="I694" s="223"/>
      <c r="J694" s="219"/>
      <c r="K694" s="219"/>
      <c r="L694" s="224"/>
      <c r="M694" s="225"/>
      <c r="N694" s="226"/>
      <c r="O694" s="226"/>
      <c r="P694" s="226"/>
      <c r="Q694" s="226"/>
      <c r="R694" s="226"/>
      <c r="S694" s="226"/>
      <c r="T694" s="227"/>
      <c r="AT694" s="228" t="s">
        <v>320</v>
      </c>
      <c r="AU694" s="228" t="s">
        <v>88</v>
      </c>
      <c r="AV694" s="14" t="s">
        <v>88</v>
      </c>
      <c r="AW694" s="14" t="s">
        <v>4</v>
      </c>
      <c r="AX694" s="14" t="s">
        <v>86</v>
      </c>
      <c r="AY694" s="228" t="s">
        <v>151</v>
      </c>
    </row>
    <row r="695" spans="1:65" s="2" customFormat="1" ht="16.5" customHeight="1">
      <c r="A695" s="39"/>
      <c r="B695" s="40"/>
      <c r="C695" s="183" t="s">
        <v>1058</v>
      </c>
      <c r="D695" s="183" t="s">
        <v>154</v>
      </c>
      <c r="E695" s="184" t="s">
        <v>1059</v>
      </c>
      <c r="F695" s="185" t="s">
        <v>1060</v>
      </c>
      <c r="G695" s="186" t="s">
        <v>213</v>
      </c>
      <c r="H695" s="187">
        <v>81.897999999999996</v>
      </c>
      <c r="I695" s="188"/>
      <c r="J695" s="189">
        <f>ROUND(I695*H695,2)</f>
        <v>0</v>
      </c>
      <c r="K695" s="185" t="s">
        <v>158</v>
      </c>
      <c r="L695" s="44"/>
      <c r="M695" s="190" t="s">
        <v>32</v>
      </c>
      <c r="N695" s="191" t="s">
        <v>49</v>
      </c>
      <c r="O695" s="69"/>
      <c r="P695" s="192">
        <f>O695*H695</f>
        <v>0</v>
      </c>
      <c r="Q695" s="192">
        <v>0</v>
      </c>
      <c r="R695" s="192">
        <f>Q695*H695</f>
        <v>0</v>
      </c>
      <c r="S695" s="192">
        <v>0</v>
      </c>
      <c r="T695" s="193">
        <f>S695*H695</f>
        <v>0</v>
      </c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R695" s="194" t="s">
        <v>159</v>
      </c>
      <c r="AT695" s="194" t="s">
        <v>154</v>
      </c>
      <c r="AU695" s="194" t="s">
        <v>88</v>
      </c>
      <c r="AY695" s="21" t="s">
        <v>151</v>
      </c>
      <c r="BE695" s="195">
        <f>IF(N695="základní",J695,0)</f>
        <v>0</v>
      </c>
      <c r="BF695" s="195">
        <f>IF(N695="snížená",J695,0)</f>
        <v>0</v>
      </c>
      <c r="BG695" s="195">
        <f>IF(N695="zákl. přenesená",J695,0)</f>
        <v>0</v>
      </c>
      <c r="BH695" s="195">
        <f>IF(N695="sníž. přenesená",J695,0)</f>
        <v>0</v>
      </c>
      <c r="BI695" s="195">
        <f>IF(N695="nulová",J695,0)</f>
        <v>0</v>
      </c>
      <c r="BJ695" s="21" t="s">
        <v>86</v>
      </c>
      <c r="BK695" s="195">
        <f>ROUND(I695*H695,2)</f>
        <v>0</v>
      </c>
      <c r="BL695" s="21" t="s">
        <v>159</v>
      </c>
      <c r="BM695" s="194" t="s">
        <v>1061</v>
      </c>
    </row>
    <row r="696" spans="1:65" s="2" customFormat="1" ht="11.25">
      <c r="A696" s="39"/>
      <c r="B696" s="40"/>
      <c r="C696" s="41"/>
      <c r="D696" s="196" t="s">
        <v>161</v>
      </c>
      <c r="E696" s="41"/>
      <c r="F696" s="197" t="s">
        <v>1062</v>
      </c>
      <c r="G696" s="41"/>
      <c r="H696" s="41"/>
      <c r="I696" s="198"/>
      <c r="J696" s="41"/>
      <c r="K696" s="41"/>
      <c r="L696" s="44"/>
      <c r="M696" s="199"/>
      <c r="N696" s="200"/>
      <c r="O696" s="69"/>
      <c r="P696" s="69"/>
      <c r="Q696" s="69"/>
      <c r="R696" s="69"/>
      <c r="S696" s="69"/>
      <c r="T696" s="70"/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T696" s="21" t="s">
        <v>161</v>
      </c>
      <c r="AU696" s="21" t="s">
        <v>88</v>
      </c>
    </row>
    <row r="697" spans="1:65" s="13" customFormat="1" ht="11.25">
      <c r="B697" s="208"/>
      <c r="C697" s="209"/>
      <c r="D697" s="201" t="s">
        <v>320</v>
      </c>
      <c r="E697" s="210" t="s">
        <v>32</v>
      </c>
      <c r="F697" s="211" t="s">
        <v>1063</v>
      </c>
      <c r="G697" s="209"/>
      <c r="H697" s="210" t="s">
        <v>32</v>
      </c>
      <c r="I697" s="212"/>
      <c r="J697" s="209"/>
      <c r="K697" s="209"/>
      <c r="L697" s="213"/>
      <c r="M697" s="214"/>
      <c r="N697" s="215"/>
      <c r="O697" s="215"/>
      <c r="P697" s="215"/>
      <c r="Q697" s="215"/>
      <c r="R697" s="215"/>
      <c r="S697" s="215"/>
      <c r="T697" s="216"/>
      <c r="AT697" s="217" t="s">
        <v>320</v>
      </c>
      <c r="AU697" s="217" t="s">
        <v>88</v>
      </c>
      <c r="AV697" s="13" t="s">
        <v>86</v>
      </c>
      <c r="AW697" s="13" t="s">
        <v>39</v>
      </c>
      <c r="AX697" s="13" t="s">
        <v>78</v>
      </c>
      <c r="AY697" s="217" t="s">
        <v>151</v>
      </c>
    </row>
    <row r="698" spans="1:65" s="13" customFormat="1" ht="11.25">
      <c r="B698" s="208"/>
      <c r="C698" s="209"/>
      <c r="D698" s="201" t="s">
        <v>320</v>
      </c>
      <c r="E698" s="210" t="s">
        <v>32</v>
      </c>
      <c r="F698" s="211" t="s">
        <v>1064</v>
      </c>
      <c r="G698" s="209"/>
      <c r="H698" s="210" t="s">
        <v>32</v>
      </c>
      <c r="I698" s="212"/>
      <c r="J698" s="209"/>
      <c r="K698" s="209"/>
      <c r="L698" s="213"/>
      <c r="M698" s="214"/>
      <c r="N698" s="215"/>
      <c r="O698" s="215"/>
      <c r="P698" s="215"/>
      <c r="Q698" s="215"/>
      <c r="R698" s="215"/>
      <c r="S698" s="215"/>
      <c r="T698" s="216"/>
      <c r="AT698" s="217" t="s">
        <v>320</v>
      </c>
      <c r="AU698" s="217" t="s">
        <v>88</v>
      </c>
      <c r="AV698" s="13" t="s">
        <v>86</v>
      </c>
      <c r="AW698" s="13" t="s">
        <v>39</v>
      </c>
      <c r="AX698" s="13" t="s">
        <v>78</v>
      </c>
      <c r="AY698" s="217" t="s">
        <v>151</v>
      </c>
    </row>
    <row r="699" spans="1:65" s="14" customFormat="1" ht="11.25">
      <c r="B699" s="218"/>
      <c r="C699" s="219"/>
      <c r="D699" s="201" t="s">
        <v>320</v>
      </c>
      <c r="E699" s="220" t="s">
        <v>32</v>
      </c>
      <c r="F699" s="221" t="s">
        <v>1065</v>
      </c>
      <c r="G699" s="219"/>
      <c r="H699" s="222">
        <v>47.097999999999999</v>
      </c>
      <c r="I699" s="223"/>
      <c r="J699" s="219"/>
      <c r="K699" s="219"/>
      <c r="L699" s="224"/>
      <c r="M699" s="225"/>
      <c r="N699" s="226"/>
      <c r="O699" s="226"/>
      <c r="P699" s="226"/>
      <c r="Q699" s="226"/>
      <c r="R699" s="226"/>
      <c r="S699" s="226"/>
      <c r="T699" s="227"/>
      <c r="AT699" s="228" t="s">
        <v>320</v>
      </c>
      <c r="AU699" s="228" t="s">
        <v>88</v>
      </c>
      <c r="AV699" s="14" t="s">
        <v>88</v>
      </c>
      <c r="AW699" s="14" t="s">
        <v>39</v>
      </c>
      <c r="AX699" s="14" t="s">
        <v>78</v>
      </c>
      <c r="AY699" s="228" t="s">
        <v>151</v>
      </c>
    </row>
    <row r="700" spans="1:65" s="13" customFormat="1" ht="11.25">
      <c r="B700" s="208"/>
      <c r="C700" s="209"/>
      <c r="D700" s="201" t="s">
        <v>320</v>
      </c>
      <c r="E700" s="210" t="s">
        <v>32</v>
      </c>
      <c r="F700" s="211" t="s">
        <v>1066</v>
      </c>
      <c r="G700" s="209"/>
      <c r="H700" s="210" t="s">
        <v>32</v>
      </c>
      <c r="I700" s="212"/>
      <c r="J700" s="209"/>
      <c r="K700" s="209"/>
      <c r="L700" s="213"/>
      <c r="M700" s="214"/>
      <c r="N700" s="215"/>
      <c r="O700" s="215"/>
      <c r="P700" s="215"/>
      <c r="Q700" s="215"/>
      <c r="R700" s="215"/>
      <c r="S700" s="215"/>
      <c r="T700" s="216"/>
      <c r="AT700" s="217" t="s">
        <v>320</v>
      </c>
      <c r="AU700" s="217" t="s">
        <v>88</v>
      </c>
      <c r="AV700" s="13" t="s">
        <v>86</v>
      </c>
      <c r="AW700" s="13" t="s">
        <v>39</v>
      </c>
      <c r="AX700" s="13" t="s">
        <v>78</v>
      </c>
      <c r="AY700" s="217" t="s">
        <v>151</v>
      </c>
    </row>
    <row r="701" spans="1:65" s="14" customFormat="1" ht="11.25">
      <c r="B701" s="218"/>
      <c r="C701" s="219"/>
      <c r="D701" s="201" t="s">
        <v>320</v>
      </c>
      <c r="E701" s="220" t="s">
        <v>32</v>
      </c>
      <c r="F701" s="221" t="s">
        <v>1067</v>
      </c>
      <c r="G701" s="219"/>
      <c r="H701" s="222">
        <v>18.5</v>
      </c>
      <c r="I701" s="223"/>
      <c r="J701" s="219"/>
      <c r="K701" s="219"/>
      <c r="L701" s="224"/>
      <c r="M701" s="225"/>
      <c r="N701" s="226"/>
      <c r="O701" s="226"/>
      <c r="P701" s="226"/>
      <c r="Q701" s="226"/>
      <c r="R701" s="226"/>
      <c r="S701" s="226"/>
      <c r="T701" s="227"/>
      <c r="AT701" s="228" t="s">
        <v>320</v>
      </c>
      <c r="AU701" s="228" t="s">
        <v>88</v>
      </c>
      <c r="AV701" s="14" t="s">
        <v>88</v>
      </c>
      <c r="AW701" s="14" t="s">
        <v>39</v>
      </c>
      <c r="AX701" s="14" t="s">
        <v>78</v>
      </c>
      <c r="AY701" s="228" t="s">
        <v>151</v>
      </c>
    </row>
    <row r="702" spans="1:65" s="16" customFormat="1" ht="11.25">
      <c r="B702" s="240"/>
      <c r="C702" s="241"/>
      <c r="D702" s="201" t="s">
        <v>320</v>
      </c>
      <c r="E702" s="242" t="s">
        <v>32</v>
      </c>
      <c r="F702" s="243" t="s">
        <v>440</v>
      </c>
      <c r="G702" s="241"/>
      <c r="H702" s="244">
        <v>65.597999999999999</v>
      </c>
      <c r="I702" s="245"/>
      <c r="J702" s="241"/>
      <c r="K702" s="241"/>
      <c r="L702" s="246"/>
      <c r="M702" s="247"/>
      <c r="N702" s="248"/>
      <c r="O702" s="248"/>
      <c r="P702" s="248"/>
      <c r="Q702" s="248"/>
      <c r="R702" s="248"/>
      <c r="S702" s="248"/>
      <c r="T702" s="249"/>
      <c r="AT702" s="250" t="s">
        <v>320</v>
      </c>
      <c r="AU702" s="250" t="s">
        <v>88</v>
      </c>
      <c r="AV702" s="16" t="s">
        <v>170</v>
      </c>
      <c r="AW702" s="16" t="s">
        <v>39</v>
      </c>
      <c r="AX702" s="16" t="s">
        <v>78</v>
      </c>
      <c r="AY702" s="250" t="s">
        <v>151</v>
      </c>
    </row>
    <row r="703" spans="1:65" s="13" customFormat="1" ht="11.25">
      <c r="B703" s="208"/>
      <c r="C703" s="209"/>
      <c r="D703" s="201" t="s">
        <v>320</v>
      </c>
      <c r="E703" s="210" t="s">
        <v>32</v>
      </c>
      <c r="F703" s="211" t="s">
        <v>1068</v>
      </c>
      <c r="G703" s="209"/>
      <c r="H703" s="210" t="s">
        <v>32</v>
      </c>
      <c r="I703" s="212"/>
      <c r="J703" s="209"/>
      <c r="K703" s="209"/>
      <c r="L703" s="213"/>
      <c r="M703" s="214"/>
      <c r="N703" s="215"/>
      <c r="O703" s="215"/>
      <c r="P703" s="215"/>
      <c r="Q703" s="215"/>
      <c r="R703" s="215"/>
      <c r="S703" s="215"/>
      <c r="T703" s="216"/>
      <c r="AT703" s="217" t="s">
        <v>320</v>
      </c>
      <c r="AU703" s="217" t="s">
        <v>88</v>
      </c>
      <c r="AV703" s="13" t="s">
        <v>86</v>
      </c>
      <c r="AW703" s="13" t="s">
        <v>39</v>
      </c>
      <c r="AX703" s="13" t="s">
        <v>78</v>
      </c>
      <c r="AY703" s="217" t="s">
        <v>151</v>
      </c>
    </row>
    <row r="704" spans="1:65" s="14" customFormat="1" ht="11.25">
      <c r="B704" s="218"/>
      <c r="C704" s="219"/>
      <c r="D704" s="201" t="s">
        <v>320</v>
      </c>
      <c r="E704" s="220" t="s">
        <v>32</v>
      </c>
      <c r="F704" s="221" t="s">
        <v>1069</v>
      </c>
      <c r="G704" s="219"/>
      <c r="H704" s="222">
        <v>6.65</v>
      </c>
      <c r="I704" s="223"/>
      <c r="J704" s="219"/>
      <c r="K704" s="219"/>
      <c r="L704" s="224"/>
      <c r="M704" s="225"/>
      <c r="N704" s="226"/>
      <c r="O704" s="226"/>
      <c r="P704" s="226"/>
      <c r="Q704" s="226"/>
      <c r="R704" s="226"/>
      <c r="S704" s="226"/>
      <c r="T704" s="227"/>
      <c r="AT704" s="228" t="s">
        <v>320</v>
      </c>
      <c r="AU704" s="228" t="s">
        <v>88</v>
      </c>
      <c r="AV704" s="14" t="s">
        <v>88</v>
      </c>
      <c r="AW704" s="14" t="s">
        <v>39</v>
      </c>
      <c r="AX704" s="14" t="s">
        <v>78</v>
      </c>
      <c r="AY704" s="228" t="s">
        <v>151</v>
      </c>
    </row>
    <row r="705" spans="1:65" s="16" customFormat="1" ht="11.25">
      <c r="B705" s="240"/>
      <c r="C705" s="241"/>
      <c r="D705" s="201" t="s">
        <v>320</v>
      </c>
      <c r="E705" s="242" t="s">
        <v>32</v>
      </c>
      <c r="F705" s="243" t="s">
        <v>440</v>
      </c>
      <c r="G705" s="241"/>
      <c r="H705" s="244">
        <v>6.65</v>
      </c>
      <c r="I705" s="245"/>
      <c r="J705" s="241"/>
      <c r="K705" s="241"/>
      <c r="L705" s="246"/>
      <c r="M705" s="247"/>
      <c r="N705" s="248"/>
      <c r="O705" s="248"/>
      <c r="P705" s="248"/>
      <c r="Q705" s="248"/>
      <c r="R705" s="248"/>
      <c r="S705" s="248"/>
      <c r="T705" s="249"/>
      <c r="AT705" s="250" t="s">
        <v>320</v>
      </c>
      <c r="AU705" s="250" t="s">
        <v>88</v>
      </c>
      <c r="AV705" s="16" t="s">
        <v>170</v>
      </c>
      <c r="AW705" s="16" t="s">
        <v>39</v>
      </c>
      <c r="AX705" s="16" t="s">
        <v>78</v>
      </c>
      <c r="AY705" s="250" t="s">
        <v>151</v>
      </c>
    </row>
    <row r="706" spans="1:65" s="13" customFormat="1" ht="11.25">
      <c r="B706" s="208"/>
      <c r="C706" s="209"/>
      <c r="D706" s="201" t="s">
        <v>320</v>
      </c>
      <c r="E706" s="210" t="s">
        <v>32</v>
      </c>
      <c r="F706" s="211" t="s">
        <v>1070</v>
      </c>
      <c r="G706" s="209"/>
      <c r="H706" s="210" t="s">
        <v>32</v>
      </c>
      <c r="I706" s="212"/>
      <c r="J706" s="209"/>
      <c r="K706" s="209"/>
      <c r="L706" s="213"/>
      <c r="M706" s="214"/>
      <c r="N706" s="215"/>
      <c r="O706" s="215"/>
      <c r="P706" s="215"/>
      <c r="Q706" s="215"/>
      <c r="R706" s="215"/>
      <c r="S706" s="215"/>
      <c r="T706" s="216"/>
      <c r="AT706" s="217" t="s">
        <v>320</v>
      </c>
      <c r="AU706" s="217" t="s">
        <v>88</v>
      </c>
      <c r="AV706" s="13" t="s">
        <v>86</v>
      </c>
      <c r="AW706" s="13" t="s">
        <v>39</v>
      </c>
      <c r="AX706" s="13" t="s">
        <v>78</v>
      </c>
      <c r="AY706" s="217" t="s">
        <v>151</v>
      </c>
    </row>
    <row r="707" spans="1:65" s="14" customFormat="1" ht="11.25">
      <c r="B707" s="218"/>
      <c r="C707" s="219"/>
      <c r="D707" s="201" t="s">
        <v>320</v>
      </c>
      <c r="E707" s="220" t="s">
        <v>32</v>
      </c>
      <c r="F707" s="221" t="s">
        <v>1069</v>
      </c>
      <c r="G707" s="219"/>
      <c r="H707" s="222">
        <v>6.65</v>
      </c>
      <c r="I707" s="223"/>
      <c r="J707" s="219"/>
      <c r="K707" s="219"/>
      <c r="L707" s="224"/>
      <c r="M707" s="225"/>
      <c r="N707" s="226"/>
      <c r="O707" s="226"/>
      <c r="P707" s="226"/>
      <c r="Q707" s="226"/>
      <c r="R707" s="226"/>
      <c r="S707" s="226"/>
      <c r="T707" s="227"/>
      <c r="AT707" s="228" t="s">
        <v>320</v>
      </c>
      <c r="AU707" s="228" t="s">
        <v>88</v>
      </c>
      <c r="AV707" s="14" t="s">
        <v>88</v>
      </c>
      <c r="AW707" s="14" t="s">
        <v>39</v>
      </c>
      <c r="AX707" s="14" t="s">
        <v>78</v>
      </c>
      <c r="AY707" s="228" t="s">
        <v>151</v>
      </c>
    </row>
    <row r="708" spans="1:65" s="16" customFormat="1" ht="11.25">
      <c r="B708" s="240"/>
      <c r="C708" s="241"/>
      <c r="D708" s="201" t="s">
        <v>320</v>
      </c>
      <c r="E708" s="242" t="s">
        <v>32</v>
      </c>
      <c r="F708" s="243" t="s">
        <v>440</v>
      </c>
      <c r="G708" s="241"/>
      <c r="H708" s="244">
        <v>6.65</v>
      </c>
      <c r="I708" s="245"/>
      <c r="J708" s="241"/>
      <c r="K708" s="241"/>
      <c r="L708" s="246"/>
      <c r="M708" s="247"/>
      <c r="N708" s="248"/>
      <c r="O708" s="248"/>
      <c r="P708" s="248"/>
      <c r="Q708" s="248"/>
      <c r="R708" s="248"/>
      <c r="S708" s="248"/>
      <c r="T708" s="249"/>
      <c r="AT708" s="250" t="s">
        <v>320</v>
      </c>
      <c r="AU708" s="250" t="s">
        <v>88</v>
      </c>
      <c r="AV708" s="16" t="s">
        <v>170</v>
      </c>
      <c r="AW708" s="16" t="s">
        <v>39</v>
      </c>
      <c r="AX708" s="16" t="s">
        <v>78</v>
      </c>
      <c r="AY708" s="250" t="s">
        <v>151</v>
      </c>
    </row>
    <row r="709" spans="1:65" s="13" customFormat="1" ht="11.25">
      <c r="B709" s="208"/>
      <c r="C709" s="209"/>
      <c r="D709" s="201" t="s">
        <v>320</v>
      </c>
      <c r="E709" s="210" t="s">
        <v>32</v>
      </c>
      <c r="F709" s="211" t="s">
        <v>983</v>
      </c>
      <c r="G709" s="209"/>
      <c r="H709" s="210" t="s">
        <v>32</v>
      </c>
      <c r="I709" s="212"/>
      <c r="J709" s="209"/>
      <c r="K709" s="209"/>
      <c r="L709" s="213"/>
      <c r="M709" s="214"/>
      <c r="N709" s="215"/>
      <c r="O709" s="215"/>
      <c r="P709" s="215"/>
      <c r="Q709" s="215"/>
      <c r="R709" s="215"/>
      <c r="S709" s="215"/>
      <c r="T709" s="216"/>
      <c r="AT709" s="217" t="s">
        <v>320</v>
      </c>
      <c r="AU709" s="217" t="s">
        <v>88</v>
      </c>
      <c r="AV709" s="13" t="s">
        <v>86</v>
      </c>
      <c r="AW709" s="13" t="s">
        <v>39</v>
      </c>
      <c r="AX709" s="13" t="s">
        <v>78</v>
      </c>
      <c r="AY709" s="217" t="s">
        <v>151</v>
      </c>
    </row>
    <row r="710" spans="1:65" s="14" customFormat="1" ht="11.25">
      <c r="B710" s="218"/>
      <c r="C710" s="219"/>
      <c r="D710" s="201" t="s">
        <v>320</v>
      </c>
      <c r="E710" s="220" t="s">
        <v>32</v>
      </c>
      <c r="F710" s="221" t="s">
        <v>1071</v>
      </c>
      <c r="G710" s="219"/>
      <c r="H710" s="222">
        <v>3</v>
      </c>
      <c r="I710" s="223"/>
      <c r="J710" s="219"/>
      <c r="K710" s="219"/>
      <c r="L710" s="224"/>
      <c r="M710" s="225"/>
      <c r="N710" s="226"/>
      <c r="O710" s="226"/>
      <c r="P710" s="226"/>
      <c r="Q710" s="226"/>
      <c r="R710" s="226"/>
      <c r="S710" s="226"/>
      <c r="T710" s="227"/>
      <c r="AT710" s="228" t="s">
        <v>320</v>
      </c>
      <c r="AU710" s="228" t="s">
        <v>88</v>
      </c>
      <c r="AV710" s="14" t="s">
        <v>88</v>
      </c>
      <c r="AW710" s="14" t="s">
        <v>39</v>
      </c>
      <c r="AX710" s="14" t="s">
        <v>78</v>
      </c>
      <c r="AY710" s="228" t="s">
        <v>151</v>
      </c>
    </row>
    <row r="711" spans="1:65" s="16" customFormat="1" ht="11.25">
      <c r="B711" s="240"/>
      <c r="C711" s="241"/>
      <c r="D711" s="201" t="s">
        <v>320</v>
      </c>
      <c r="E711" s="242" t="s">
        <v>32</v>
      </c>
      <c r="F711" s="243" t="s">
        <v>440</v>
      </c>
      <c r="G711" s="241"/>
      <c r="H711" s="244">
        <v>3</v>
      </c>
      <c r="I711" s="245"/>
      <c r="J711" s="241"/>
      <c r="K711" s="241"/>
      <c r="L711" s="246"/>
      <c r="M711" s="247"/>
      <c r="N711" s="248"/>
      <c r="O711" s="248"/>
      <c r="P711" s="248"/>
      <c r="Q711" s="248"/>
      <c r="R711" s="248"/>
      <c r="S711" s="248"/>
      <c r="T711" s="249"/>
      <c r="AT711" s="250" t="s">
        <v>320</v>
      </c>
      <c r="AU711" s="250" t="s">
        <v>88</v>
      </c>
      <c r="AV711" s="16" t="s">
        <v>170</v>
      </c>
      <c r="AW711" s="16" t="s">
        <v>39</v>
      </c>
      <c r="AX711" s="16" t="s">
        <v>78</v>
      </c>
      <c r="AY711" s="250" t="s">
        <v>151</v>
      </c>
    </row>
    <row r="712" spans="1:65" s="15" customFormat="1" ht="11.25">
      <c r="B712" s="229"/>
      <c r="C712" s="230"/>
      <c r="D712" s="201" t="s">
        <v>320</v>
      </c>
      <c r="E712" s="231" t="s">
        <v>32</v>
      </c>
      <c r="F712" s="232" t="s">
        <v>323</v>
      </c>
      <c r="G712" s="230"/>
      <c r="H712" s="233">
        <v>81.897999999999996</v>
      </c>
      <c r="I712" s="234"/>
      <c r="J712" s="230"/>
      <c r="K712" s="230"/>
      <c r="L712" s="235"/>
      <c r="M712" s="236"/>
      <c r="N712" s="237"/>
      <c r="O712" s="237"/>
      <c r="P712" s="237"/>
      <c r="Q712" s="237"/>
      <c r="R712" s="237"/>
      <c r="S712" s="237"/>
      <c r="T712" s="238"/>
      <c r="AT712" s="239" t="s">
        <v>320</v>
      </c>
      <c r="AU712" s="239" t="s">
        <v>88</v>
      </c>
      <c r="AV712" s="15" t="s">
        <v>159</v>
      </c>
      <c r="AW712" s="15" t="s">
        <v>39</v>
      </c>
      <c r="AX712" s="15" t="s">
        <v>86</v>
      </c>
      <c r="AY712" s="239" t="s">
        <v>151</v>
      </c>
    </row>
    <row r="713" spans="1:65" s="2" customFormat="1" ht="16.5" customHeight="1">
      <c r="A713" s="39"/>
      <c r="B713" s="40"/>
      <c r="C713" s="251" t="s">
        <v>1072</v>
      </c>
      <c r="D713" s="251" t="s">
        <v>445</v>
      </c>
      <c r="E713" s="252" t="s">
        <v>1073</v>
      </c>
      <c r="F713" s="253" t="s">
        <v>1074</v>
      </c>
      <c r="G713" s="254" t="s">
        <v>213</v>
      </c>
      <c r="H713" s="255">
        <v>72.028000000000006</v>
      </c>
      <c r="I713" s="256"/>
      <c r="J713" s="257">
        <f>ROUND(I713*H713,2)</f>
        <v>0</v>
      </c>
      <c r="K713" s="253" t="s">
        <v>158</v>
      </c>
      <c r="L713" s="258"/>
      <c r="M713" s="259" t="s">
        <v>32</v>
      </c>
      <c r="N713" s="260" t="s">
        <v>49</v>
      </c>
      <c r="O713" s="69"/>
      <c r="P713" s="192">
        <f>O713*H713</f>
        <v>0</v>
      </c>
      <c r="Q713" s="192">
        <v>1E-4</v>
      </c>
      <c r="R713" s="192">
        <f>Q713*H713</f>
        <v>7.2028000000000005E-3</v>
      </c>
      <c r="S713" s="192">
        <v>0</v>
      </c>
      <c r="T713" s="193">
        <f>S713*H713</f>
        <v>0</v>
      </c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R713" s="194" t="s">
        <v>202</v>
      </c>
      <c r="AT713" s="194" t="s">
        <v>445</v>
      </c>
      <c r="AU713" s="194" t="s">
        <v>88</v>
      </c>
      <c r="AY713" s="21" t="s">
        <v>151</v>
      </c>
      <c r="BE713" s="195">
        <f>IF(N713="základní",J713,0)</f>
        <v>0</v>
      </c>
      <c r="BF713" s="195">
        <f>IF(N713="snížená",J713,0)</f>
        <v>0</v>
      </c>
      <c r="BG713" s="195">
        <f>IF(N713="zákl. přenesená",J713,0)</f>
        <v>0</v>
      </c>
      <c r="BH713" s="195">
        <f>IF(N713="sníž. přenesená",J713,0)</f>
        <v>0</v>
      </c>
      <c r="BI713" s="195">
        <f>IF(N713="nulová",J713,0)</f>
        <v>0</v>
      </c>
      <c r="BJ713" s="21" t="s">
        <v>86</v>
      </c>
      <c r="BK713" s="195">
        <f>ROUND(I713*H713,2)</f>
        <v>0</v>
      </c>
      <c r="BL713" s="21" t="s">
        <v>159</v>
      </c>
      <c r="BM713" s="194" t="s">
        <v>1075</v>
      </c>
    </row>
    <row r="714" spans="1:65" s="2" customFormat="1" ht="19.5">
      <c r="A714" s="39"/>
      <c r="B714" s="40"/>
      <c r="C714" s="41"/>
      <c r="D714" s="201" t="s">
        <v>163</v>
      </c>
      <c r="E714" s="41"/>
      <c r="F714" s="202" t="s">
        <v>855</v>
      </c>
      <c r="G714" s="41"/>
      <c r="H714" s="41"/>
      <c r="I714" s="198"/>
      <c r="J714" s="41"/>
      <c r="K714" s="41"/>
      <c r="L714" s="44"/>
      <c r="M714" s="199"/>
      <c r="N714" s="200"/>
      <c r="O714" s="69"/>
      <c r="P714" s="69"/>
      <c r="Q714" s="69"/>
      <c r="R714" s="69"/>
      <c r="S714" s="69"/>
      <c r="T714" s="70"/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T714" s="21" t="s">
        <v>163</v>
      </c>
      <c r="AU714" s="21" t="s">
        <v>88</v>
      </c>
    </row>
    <row r="715" spans="1:65" s="13" customFormat="1" ht="11.25">
      <c r="B715" s="208"/>
      <c r="C715" s="209"/>
      <c r="D715" s="201" t="s">
        <v>320</v>
      </c>
      <c r="E715" s="210" t="s">
        <v>32</v>
      </c>
      <c r="F715" s="211" t="s">
        <v>1064</v>
      </c>
      <c r="G715" s="209"/>
      <c r="H715" s="210" t="s">
        <v>32</v>
      </c>
      <c r="I715" s="212"/>
      <c r="J715" s="209"/>
      <c r="K715" s="209"/>
      <c r="L715" s="213"/>
      <c r="M715" s="214"/>
      <c r="N715" s="215"/>
      <c r="O715" s="215"/>
      <c r="P715" s="215"/>
      <c r="Q715" s="215"/>
      <c r="R715" s="215"/>
      <c r="S715" s="215"/>
      <c r="T715" s="216"/>
      <c r="AT715" s="217" t="s">
        <v>320</v>
      </c>
      <c r="AU715" s="217" t="s">
        <v>88</v>
      </c>
      <c r="AV715" s="13" t="s">
        <v>86</v>
      </c>
      <c r="AW715" s="13" t="s">
        <v>39</v>
      </c>
      <c r="AX715" s="13" t="s">
        <v>78</v>
      </c>
      <c r="AY715" s="217" t="s">
        <v>151</v>
      </c>
    </row>
    <row r="716" spans="1:65" s="14" customFormat="1" ht="11.25">
      <c r="B716" s="218"/>
      <c r="C716" s="219"/>
      <c r="D716" s="201" t="s">
        <v>320</v>
      </c>
      <c r="E716" s="220" t="s">
        <v>32</v>
      </c>
      <c r="F716" s="221" t="s">
        <v>1065</v>
      </c>
      <c r="G716" s="219"/>
      <c r="H716" s="222">
        <v>47.097999999999999</v>
      </c>
      <c r="I716" s="223"/>
      <c r="J716" s="219"/>
      <c r="K716" s="219"/>
      <c r="L716" s="224"/>
      <c r="M716" s="225"/>
      <c r="N716" s="226"/>
      <c r="O716" s="226"/>
      <c r="P716" s="226"/>
      <c r="Q716" s="226"/>
      <c r="R716" s="226"/>
      <c r="S716" s="226"/>
      <c r="T716" s="227"/>
      <c r="AT716" s="228" t="s">
        <v>320</v>
      </c>
      <c r="AU716" s="228" t="s">
        <v>88</v>
      </c>
      <c r="AV716" s="14" t="s">
        <v>88</v>
      </c>
      <c r="AW716" s="14" t="s">
        <v>39</v>
      </c>
      <c r="AX716" s="14" t="s">
        <v>78</v>
      </c>
      <c r="AY716" s="228" t="s">
        <v>151</v>
      </c>
    </row>
    <row r="717" spans="1:65" s="13" customFormat="1" ht="11.25">
      <c r="B717" s="208"/>
      <c r="C717" s="209"/>
      <c r="D717" s="201" t="s">
        <v>320</v>
      </c>
      <c r="E717" s="210" t="s">
        <v>32</v>
      </c>
      <c r="F717" s="211" t="s">
        <v>1066</v>
      </c>
      <c r="G717" s="209"/>
      <c r="H717" s="210" t="s">
        <v>32</v>
      </c>
      <c r="I717" s="212"/>
      <c r="J717" s="209"/>
      <c r="K717" s="209"/>
      <c r="L717" s="213"/>
      <c r="M717" s="214"/>
      <c r="N717" s="215"/>
      <c r="O717" s="215"/>
      <c r="P717" s="215"/>
      <c r="Q717" s="215"/>
      <c r="R717" s="215"/>
      <c r="S717" s="215"/>
      <c r="T717" s="216"/>
      <c r="AT717" s="217" t="s">
        <v>320</v>
      </c>
      <c r="AU717" s="217" t="s">
        <v>88</v>
      </c>
      <c r="AV717" s="13" t="s">
        <v>86</v>
      </c>
      <c r="AW717" s="13" t="s">
        <v>39</v>
      </c>
      <c r="AX717" s="13" t="s">
        <v>78</v>
      </c>
      <c r="AY717" s="217" t="s">
        <v>151</v>
      </c>
    </row>
    <row r="718" spans="1:65" s="14" customFormat="1" ht="11.25">
      <c r="B718" s="218"/>
      <c r="C718" s="219"/>
      <c r="D718" s="201" t="s">
        <v>320</v>
      </c>
      <c r="E718" s="220" t="s">
        <v>32</v>
      </c>
      <c r="F718" s="221" t="s">
        <v>1067</v>
      </c>
      <c r="G718" s="219"/>
      <c r="H718" s="222">
        <v>18.5</v>
      </c>
      <c r="I718" s="223"/>
      <c r="J718" s="219"/>
      <c r="K718" s="219"/>
      <c r="L718" s="224"/>
      <c r="M718" s="225"/>
      <c r="N718" s="226"/>
      <c r="O718" s="226"/>
      <c r="P718" s="226"/>
      <c r="Q718" s="226"/>
      <c r="R718" s="226"/>
      <c r="S718" s="226"/>
      <c r="T718" s="227"/>
      <c r="AT718" s="228" t="s">
        <v>320</v>
      </c>
      <c r="AU718" s="228" t="s">
        <v>88</v>
      </c>
      <c r="AV718" s="14" t="s">
        <v>88</v>
      </c>
      <c r="AW718" s="14" t="s">
        <v>39</v>
      </c>
      <c r="AX718" s="14" t="s">
        <v>78</v>
      </c>
      <c r="AY718" s="228" t="s">
        <v>151</v>
      </c>
    </row>
    <row r="719" spans="1:65" s="16" customFormat="1" ht="11.25">
      <c r="B719" s="240"/>
      <c r="C719" s="241"/>
      <c r="D719" s="201" t="s">
        <v>320</v>
      </c>
      <c r="E719" s="242" t="s">
        <v>32</v>
      </c>
      <c r="F719" s="243" t="s">
        <v>440</v>
      </c>
      <c r="G719" s="241"/>
      <c r="H719" s="244">
        <v>65.597999999999999</v>
      </c>
      <c r="I719" s="245"/>
      <c r="J719" s="241"/>
      <c r="K719" s="241"/>
      <c r="L719" s="246"/>
      <c r="M719" s="247"/>
      <c r="N719" s="248"/>
      <c r="O719" s="248"/>
      <c r="P719" s="248"/>
      <c r="Q719" s="248"/>
      <c r="R719" s="248"/>
      <c r="S719" s="248"/>
      <c r="T719" s="249"/>
      <c r="AT719" s="250" t="s">
        <v>320</v>
      </c>
      <c r="AU719" s="250" t="s">
        <v>88</v>
      </c>
      <c r="AV719" s="16" t="s">
        <v>170</v>
      </c>
      <c r="AW719" s="16" t="s">
        <v>39</v>
      </c>
      <c r="AX719" s="16" t="s">
        <v>78</v>
      </c>
      <c r="AY719" s="250" t="s">
        <v>151</v>
      </c>
    </row>
    <row r="720" spans="1:65" s="13" customFormat="1" ht="11.25">
      <c r="B720" s="208"/>
      <c r="C720" s="209"/>
      <c r="D720" s="201" t="s">
        <v>320</v>
      </c>
      <c r="E720" s="210" t="s">
        <v>32</v>
      </c>
      <c r="F720" s="211" t="s">
        <v>983</v>
      </c>
      <c r="G720" s="209"/>
      <c r="H720" s="210" t="s">
        <v>32</v>
      </c>
      <c r="I720" s="212"/>
      <c r="J720" s="209"/>
      <c r="K720" s="209"/>
      <c r="L720" s="213"/>
      <c r="M720" s="214"/>
      <c r="N720" s="215"/>
      <c r="O720" s="215"/>
      <c r="P720" s="215"/>
      <c r="Q720" s="215"/>
      <c r="R720" s="215"/>
      <c r="S720" s="215"/>
      <c r="T720" s="216"/>
      <c r="AT720" s="217" t="s">
        <v>320</v>
      </c>
      <c r="AU720" s="217" t="s">
        <v>88</v>
      </c>
      <c r="AV720" s="13" t="s">
        <v>86</v>
      </c>
      <c r="AW720" s="13" t="s">
        <v>39</v>
      </c>
      <c r="AX720" s="13" t="s">
        <v>78</v>
      </c>
      <c r="AY720" s="217" t="s">
        <v>151</v>
      </c>
    </row>
    <row r="721" spans="1:65" s="14" customFormat="1" ht="11.25">
      <c r="B721" s="218"/>
      <c r="C721" s="219"/>
      <c r="D721" s="201" t="s">
        <v>320</v>
      </c>
      <c r="E721" s="220" t="s">
        <v>32</v>
      </c>
      <c r="F721" s="221" t="s">
        <v>1071</v>
      </c>
      <c r="G721" s="219"/>
      <c r="H721" s="222">
        <v>3</v>
      </c>
      <c r="I721" s="223"/>
      <c r="J721" s="219"/>
      <c r="K721" s="219"/>
      <c r="L721" s="224"/>
      <c r="M721" s="225"/>
      <c r="N721" s="226"/>
      <c r="O721" s="226"/>
      <c r="P721" s="226"/>
      <c r="Q721" s="226"/>
      <c r="R721" s="226"/>
      <c r="S721" s="226"/>
      <c r="T721" s="227"/>
      <c r="AT721" s="228" t="s">
        <v>320</v>
      </c>
      <c r="AU721" s="228" t="s">
        <v>88</v>
      </c>
      <c r="AV721" s="14" t="s">
        <v>88</v>
      </c>
      <c r="AW721" s="14" t="s">
        <v>39</v>
      </c>
      <c r="AX721" s="14" t="s">
        <v>78</v>
      </c>
      <c r="AY721" s="228" t="s">
        <v>151</v>
      </c>
    </row>
    <row r="722" spans="1:65" s="16" customFormat="1" ht="11.25">
      <c r="B722" s="240"/>
      <c r="C722" s="241"/>
      <c r="D722" s="201" t="s">
        <v>320</v>
      </c>
      <c r="E722" s="242" t="s">
        <v>32</v>
      </c>
      <c r="F722" s="243" t="s">
        <v>440</v>
      </c>
      <c r="G722" s="241"/>
      <c r="H722" s="244">
        <v>3</v>
      </c>
      <c r="I722" s="245"/>
      <c r="J722" s="241"/>
      <c r="K722" s="241"/>
      <c r="L722" s="246"/>
      <c r="M722" s="247"/>
      <c r="N722" s="248"/>
      <c r="O722" s="248"/>
      <c r="P722" s="248"/>
      <c r="Q722" s="248"/>
      <c r="R722" s="248"/>
      <c r="S722" s="248"/>
      <c r="T722" s="249"/>
      <c r="AT722" s="250" t="s">
        <v>320</v>
      </c>
      <c r="AU722" s="250" t="s">
        <v>88</v>
      </c>
      <c r="AV722" s="16" t="s">
        <v>170</v>
      </c>
      <c r="AW722" s="16" t="s">
        <v>39</v>
      </c>
      <c r="AX722" s="16" t="s">
        <v>78</v>
      </c>
      <c r="AY722" s="250" t="s">
        <v>151</v>
      </c>
    </row>
    <row r="723" spans="1:65" s="15" customFormat="1" ht="11.25">
      <c r="B723" s="229"/>
      <c r="C723" s="230"/>
      <c r="D723" s="201" t="s">
        <v>320</v>
      </c>
      <c r="E723" s="231" t="s">
        <v>32</v>
      </c>
      <c r="F723" s="232" t="s">
        <v>323</v>
      </c>
      <c r="G723" s="230"/>
      <c r="H723" s="233">
        <v>68.597999999999999</v>
      </c>
      <c r="I723" s="234"/>
      <c r="J723" s="230"/>
      <c r="K723" s="230"/>
      <c r="L723" s="235"/>
      <c r="M723" s="236"/>
      <c r="N723" s="237"/>
      <c r="O723" s="237"/>
      <c r="P723" s="237"/>
      <c r="Q723" s="237"/>
      <c r="R723" s="237"/>
      <c r="S723" s="237"/>
      <c r="T723" s="238"/>
      <c r="AT723" s="239" t="s">
        <v>320</v>
      </c>
      <c r="AU723" s="239" t="s">
        <v>88</v>
      </c>
      <c r="AV723" s="15" t="s">
        <v>159</v>
      </c>
      <c r="AW723" s="15" t="s">
        <v>39</v>
      </c>
      <c r="AX723" s="15" t="s">
        <v>86</v>
      </c>
      <c r="AY723" s="239" t="s">
        <v>151</v>
      </c>
    </row>
    <row r="724" spans="1:65" s="14" customFormat="1" ht="11.25">
      <c r="B724" s="218"/>
      <c r="C724" s="219"/>
      <c r="D724" s="201" t="s">
        <v>320</v>
      </c>
      <c r="E724" s="219"/>
      <c r="F724" s="221" t="s">
        <v>1076</v>
      </c>
      <c r="G724" s="219"/>
      <c r="H724" s="222">
        <v>72.028000000000006</v>
      </c>
      <c r="I724" s="223"/>
      <c r="J724" s="219"/>
      <c r="K724" s="219"/>
      <c r="L724" s="224"/>
      <c r="M724" s="225"/>
      <c r="N724" s="226"/>
      <c r="O724" s="226"/>
      <c r="P724" s="226"/>
      <c r="Q724" s="226"/>
      <c r="R724" s="226"/>
      <c r="S724" s="226"/>
      <c r="T724" s="227"/>
      <c r="AT724" s="228" t="s">
        <v>320</v>
      </c>
      <c r="AU724" s="228" t="s">
        <v>88</v>
      </c>
      <c r="AV724" s="14" t="s">
        <v>88</v>
      </c>
      <c r="AW724" s="14" t="s">
        <v>4</v>
      </c>
      <c r="AX724" s="14" t="s">
        <v>86</v>
      </c>
      <c r="AY724" s="228" t="s">
        <v>151</v>
      </c>
    </row>
    <row r="725" spans="1:65" s="2" customFormat="1" ht="16.5" customHeight="1">
      <c r="A725" s="39"/>
      <c r="B725" s="40"/>
      <c r="C725" s="251" t="s">
        <v>1077</v>
      </c>
      <c r="D725" s="251" t="s">
        <v>445</v>
      </c>
      <c r="E725" s="252" t="s">
        <v>1078</v>
      </c>
      <c r="F725" s="253" t="s">
        <v>1079</v>
      </c>
      <c r="G725" s="254" t="s">
        <v>213</v>
      </c>
      <c r="H725" s="255">
        <v>6.9829999999999997</v>
      </c>
      <c r="I725" s="256"/>
      <c r="J725" s="257">
        <f>ROUND(I725*H725,2)</f>
        <v>0</v>
      </c>
      <c r="K725" s="253" t="s">
        <v>158</v>
      </c>
      <c r="L725" s="258"/>
      <c r="M725" s="259" t="s">
        <v>32</v>
      </c>
      <c r="N725" s="260" t="s">
        <v>49</v>
      </c>
      <c r="O725" s="69"/>
      <c r="P725" s="192">
        <f>O725*H725</f>
        <v>0</v>
      </c>
      <c r="Q725" s="192">
        <v>2.9999999999999997E-4</v>
      </c>
      <c r="R725" s="192">
        <f>Q725*H725</f>
        <v>2.0948999999999998E-3</v>
      </c>
      <c r="S725" s="192">
        <v>0</v>
      </c>
      <c r="T725" s="193">
        <f>S725*H725</f>
        <v>0</v>
      </c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R725" s="194" t="s">
        <v>202</v>
      </c>
      <c r="AT725" s="194" t="s">
        <v>445</v>
      </c>
      <c r="AU725" s="194" t="s">
        <v>88</v>
      </c>
      <c r="AY725" s="21" t="s">
        <v>151</v>
      </c>
      <c r="BE725" s="195">
        <f>IF(N725="základní",J725,0)</f>
        <v>0</v>
      </c>
      <c r="BF725" s="195">
        <f>IF(N725="snížená",J725,0)</f>
        <v>0</v>
      </c>
      <c r="BG725" s="195">
        <f>IF(N725="zákl. přenesená",J725,0)</f>
        <v>0</v>
      </c>
      <c r="BH725" s="195">
        <f>IF(N725="sníž. přenesená",J725,0)</f>
        <v>0</v>
      </c>
      <c r="BI725" s="195">
        <f>IF(N725="nulová",J725,0)</f>
        <v>0</v>
      </c>
      <c r="BJ725" s="21" t="s">
        <v>86</v>
      </c>
      <c r="BK725" s="195">
        <f>ROUND(I725*H725,2)</f>
        <v>0</v>
      </c>
      <c r="BL725" s="21" t="s">
        <v>159</v>
      </c>
      <c r="BM725" s="194" t="s">
        <v>1080</v>
      </c>
    </row>
    <row r="726" spans="1:65" s="2" customFormat="1" ht="19.5">
      <c r="A726" s="39"/>
      <c r="B726" s="40"/>
      <c r="C726" s="41"/>
      <c r="D726" s="201" t="s">
        <v>163</v>
      </c>
      <c r="E726" s="41"/>
      <c r="F726" s="202" t="s">
        <v>855</v>
      </c>
      <c r="G726" s="41"/>
      <c r="H726" s="41"/>
      <c r="I726" s="198"/>
      <c r="J726" s="41"/>
      <c r="K726" s="41"/>
      <c r="L726" s="44"/>
      <c r="M726" s="199"/>
      <c r="N726" s="200"/>
      <c r="O726" s="69"/>
      <c r="P726" s="69"/>
      <c r="Q726" s="69"/>
      <c r="R726" s="69"/>
      <c r="S726" s="69"/>
      <c r="T726" s="70"/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T726" s="21" t="s">
        <v>163</v>
      </c>
      <c r="AU726" s="21" t="s">
        <v>88</v>
      </c>
    </row>
    <row r="727" spans="1:65" s="14" customFormat="1" ht="11.25">
      <c r="B727" s="218"/>
      <c r="C727" s="219"/>
      <c r="D727" s="201" t="s">
        <v>320</v>
      </c>
      <c r="E727" s="220" t="s">
        <v>32</v>
      </c>
      <c r="F727" s="221" t="s">
        <v>1069</v>
      </c>
      <c r="G727" s="219"/>
      <c r="H727" s="222">
        <v>6.65</v>
      </c>
      <c r="I727" s="223"/>
      <c r="J727" s="219"/>
      <c r="K727" s="219"/>
      <c r="L727" s="224"/>
      <c r="M727" s="225"/>
      <c r="N727" s="226"/>
      <c r="O727" s="226"/>
      <c r="P727" s="226"/>
      <c r="Q727" s="226"/>
      <c r="R727" s="226"/>
      <c r="S727" s="226"/>
      <c r="T727" s="227"/>
      <c r="AT727" s="228" t="s">
        <v>320</v>
      </c>
      <c r="AU727" s="228" t="s">
        <v>88</v>
      </c>
      <c r="AV727" s="14" t="s">
        <v>88</v>
      </c>
      <c r="AW727" s="14" t="s">
        <v>39</v>
      </c>
      <c r="AX727" s="14" t="s">
        <v>78</v>
      </c>
      <c r="AY727" s="228" t="s">
        <v>151</v>
      </c>
    </row>
    <row r="728" spans="1:65" s="15" customFormat="1" ht="11.25">
      <c r="B728" s="229"/>
      <c r="C728" s="230"/>
      <c r="D728" s="201" t="s">
        <v>320</v>
      </c>
      <c r="E728" s="231" t="s">
        <v>32</v>
      </c>
      <c r="F728" s="232" t="s">
        <v>323</v>
      </c>
      <c r="G728" s="230"/>
      <c r="H728" s="233">
        <v>6.65</v>
      </c>
      <c r="I728" s="234"/>
      <c r="J728" s="230"/>
      <c r="K728" s="230"/>
      <c r="L728" s="235"/>
      <c r="M728" s="236"/>
      <c r="N728" s="237"/>
      <c r="O728" s="237"/>
      <c r="P728" s="237"/>
      <c r="Q728" s="237"/>
      <c r="R728" s="237"/>
      <c r="S728" s="237"/>
      <c r="T728" s="238"/>
      <c r="AT728" s="239" t="s">
        <v>320</v>
      </c>
      <c r="AU728" s="239" t="s">
        <v>88</v>
      </c>
      <c r="AV728" s="15" t="s">
        <v>159</v>
      </c>
      <c r="AW728" s="15" t="s">
        <v>39</v>
      </c>
      <c r="AX728" s="15" t="s">
        <v>86</v>
      </c>
      <c r="AY728" s="239" t="s">
        <v>151</v>
      </c>
    </row>
    <row r="729" spans="1:65" s="14" customFormat="1" ht="11.25">
      <c r="B729" s="218"/>
      <c r="C729" s="219"/>
      <c r="D729" s="201" t="s">
        <v>320</v>
      </c>
      <c r="E729" s="219"/>
      <c r="F729" s="221" t="s">
        <v>1081</v>
      </c>
      <c r="G729" s="219"/>
      <c r="H729" s="222">
        <v>6.9829999999999997</v>
      </c>
      <c r="I729" s="223"/>
      <c r="J729" s="219"/>
      <c r="K729" s="219"/>
      <c r="L729" s="224"/>
      <c r="M729" s="225"/>
      <c r="N729" s="226"/>
      <c r="O729" s="226"/>
      <c r="P729" s="226"/>
      <c r="Q729" s="226"/>
      <c r="R729" s="226"/>
      <c r="S729" s="226"/>
      <c r="T729" s="227"/>
      <c r="AT729" s="228" t="s">
        <v>320</v>
      </c>
      <c r="AU729" s="228" t="s">
        <v>88</v>
      </c>
      <c r="AV729" s="14" t="s">
        <v>88</v>
      </c>
      <c r="AW729" s="14" t="s">
        <v>4</v>
      </c>
      <c r="AX729" s="14" t="s">
        <v>86</v>
      </c>
      <c r="AY729" s="228" t="s">
        <v>151</v>
      </c>
    </row>
    <row r="730" spans="1:65" s="2" customFormat="1" ht="16.5" customHeight="1">
      <c r="A730" s="39"/>
      <c r="B730" s="40"/>
      <c r="C730" s="251" t="s">
        <v>1082</v>
      </c>
      <c r="D730" s="251" t="s">
        <v>445</v>
      </c>
      <c r="E730" s="252" t="s">
        <v>1083</v>
      </c>
      <c r="F730" s="253" t="s">
        <v>1084</v>
      </c>
      <c r="G730" s="254" t="s">
        <v>213</v>
      </c>
      <c r="H730" s="255">
        <v>6.9829999999999997</v>
      </c>
      <c r="I730" s="256"/>
      <c r="J730" s="257">
        <f>ROUND(I730*H730,2)</f>
        <v>0</v>
      </c>
      <c r="K730" s="253" t="s">
        <v>158</v>
      </c>
      <c r="L730" s="258"/>
      <c r="M730" s="259" t="s">
        <v>32</v>
      </c>
      <c r="N730" s="260" t="s">
        <v>49</v>
      </c>
      <c r="O730" s="69"/>
      <c r="P730" s="192">
        <f>O730*H730</f>
        <v>0</v>
      </c>
      <c r="Q730" s="192">
        <v>2.0000000000000001E-4</v>
      </c>
      <c r="R730" s="192">
        <f>Q730*H730</f>
        <v>1.3966E-3</v>
      </c>
      <c r="S730" s="192">
        <v>0</v>
      </c>
      <c r="T730" s="193">
        <f>S730*H730</f>
        <v>0</v>
      </c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R730" s="194" t="s">
        <v>202</v>
      </c>
      <c r="AT730" s="194" t="s">
        <v>445</v>
      </c>
      <c r="AU730" s="194" t="s">
        <v>88</v>
      </c>
      <c r="AY730" s="21" t="s">
        <v>151</v>
      </c>
      <c r="BE730" s="195">
        <f>IF(N730="základní",J730,0)</f>
        <v>0</v>
      </c>
      <c r="BF730" s="195">
        <f>IF(N730="snížená",J730,0)</f>
        <v>0</v>
      </c>
      <c r="BG730" s="195">
        <f>IF(N730="zákl. přenesená",J730,0)</f>
        <v>0</v>
      </c>
      <c r="BH730" s="195">
        <f>IF(N730="sníž. přenesená",J730,0)</f>
        <v>0</v>
      </c>
      <c r="BI730" s="195">
        <f>IF(N730="nulová",J730,0)</f>
        <v>0</v>
      </c>
      <c r="BJ730" s="21" t="s">
        <v>86</v>
      </c>
      <c r="BK730" s="195">
        <f>ROUND(I730*H730,2)</f>
        <v>0</v>
      </c>
      <c r="BL730" s="21" t="s">
        <v>159</v>
      </c>
      <c r="BM730" s="194" t="s">
        <v>1085</v>
      </c>
    </row>
    <row r="731" spans="1:65" s="2" customFormat="1" ht="19.5">
      <c r="A731" s="39"/>
      <c r="B731" s="40"/>
      <c r="C731" s="41"/>
      <c r="D731" s="201" t="s">
        <v>163</v>
      </c>
      <c r="E731" s="41"/>
      <c r="F731" s="202" t="s">
        <v>855</v>
      </c>
      <c r="G731" s="41"/>
      <c r="H731" s="41"/>
      <c r="I731" s="198"/>
      <c r="J731" s="41"/>
      <c r="K731" s="41"/>
      <c r="L731" s="44"/>
      <c r="M731" s="199"/>
      <c r="N731" s="200"/>
      <c r="O731" s="69"/>
      <c r="P731" s="69"/>
      <c r="Q731" s="69"/>
      <c r="R731" s="69"/>
      <c r="S731" s="69"/>
      <c r="T731" s="70"/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T731" s="21" t="s">
        <v>163</v>
      </c>
      <c r="AU731" s="21" t="s">
        <v>88</v>
      </c>
    </row>
    <row r="732" spans="1:65" s="13" customFormat="1" ht="11.25">
      <c r="B732" s="208"/>
      <c r="C732" s="209"/>
      <c r="D732" s="201" t="s">
        <v>320</v>
      </c>
      <c r="E732" s="210" t="s">
        <v>32</v>
      </c>
      <c r="F732" s="211" t="s">
        <v>1086</v>
      </c>
      <c r="G732" s="209"/>
      <c r="H732" s="210" t="s">
        <v>32</v>
      </c>
      <c r="I732" s="212"/>
      <c r="J732" s="209"/>
      <c r="K732" s="209"/>
      <c r="L732" s="213"/>
      <c r="M732" s="214"/>
      <c r="N732" s="215"/>
      <c r="O732" s="215"/>
      <c r="P732" s="215"/>
      <c r="Q732" s="215"/>
      <c r="R732" s="215"/>
      <c r="S732" s="215"/>
      <c r="T732" s="216"/>
      <c r="AT732" s="217" t="s">
        <v>320</v>
      </c>
      <c r="AU732" s="217" t="s">
        <v>88</v>
      </c>
      <c r="AV732" s="13" t="s">
        <v>86</v>
      </c>
      <c r="AW732" s="13" t="s">
        <v>39</v>
      </c>
      <c r="AX732" s="13" t="s">
        <v>78</v>
      </c>
      <c r="AY732" s="217" t="s">
        <v>151</v>
      </c>
    </row>
    <row r="733" spans="1:65" s="14" customFormat="1" ht="11.25">
      <c r="B733" s="218"/>
      <c r="C733" s="219"/>
      <c r="D733" s="201" t="s">
        <v>320</v>
      </c>
      <c r="E733" s="220" t="s">
        <v>32</v>
      </c>
      <c r="F733" s="221" t="s">
        <v>1069</v>
      </c>
      <c r="G733" s="219"/>
      <c r="H733" s="222">
        <v>6.65</v>
      </c>
      <c r="I733" s="223"/>
      <c r="J733" s="219"/>
      <c r="K733" s="219"/>
      <c r="L733" s="224"/>
      <c r="M733" s="225"/>
      <c r="N733" s="226"/>
      <c r="O733" s="226"/>
      <c r="P733" s="226"/>
      <c r="Q733" s="226"/>
      <c r="R733" s="226"/>
      <c r="S733" s="226"/>
      <c r="T733" s="227"/>
      <c r="AT733" s="228" t="s">
        <v>320</v>
      </c>
      <c r="AU733" s="228" t="s">
        <v>88</v>
      </c>
      <c r="AV733" s="14" t="s">
        <v>88</v>
      </c>
      <c r="AW733" s="14" t="s">
        <v>39</v>
      </c>
      <c r="AX733" s="14" t="s">
        <v>78</v>
      </c>
      <c r="AY733" s="228" t="s">
        <v>151</v>
      </c>
    </row>
    <row r="734" spans="1:65" s="15" customFormat="1" ht="11.25">
      <c r="B734" s="229"/>
      <c r="C734" s="230"/>
      <c r="D734" s="201" t="s">
        <v>320</v>
      </c>
      <c r="E734" s="231" t="s">
        <v>32</v>
      </c>
      <c r="F734" s="232" t="s">
        <v>323</v>
      </c>
      <c r="G734" s="230"/>
      <c r="H734" s="233">
        <v>6.65</v>
      </c>
      <c r="I734" s="234"/>
      <c r="J734" s="230"/>
      <c r="K734" s="230"/>
      <c r="L734" s="235"/>
      <c r="M734" s="236"/>
      <c r="N734" s="237"/>
      <c r="O734" s="237"/>
      <c r="P734" s="237"/>
      <c r="Q734" s="237"/>
      <c r="R734" s="237"/>
      <c r="S734" s="237"/>
      <c r="T734" s="238"/>
      <c r="AT734" s="239" t="s">
        <v>320</v>
      </c>
      <c r="AU734" s="239" t="s">
        <v>88</v>
      </c>
      <c r="AV734" s="15" t="s">
        <v>159</v>
      </c>
      <c r="AW734" s="15" t="s">
        <v>39</v>
      </c>
      <c r="AX734" s="15" t="s">
        <v>86</v>
      </c>
      <c r="AY734" s="239" t="s">
        <v>151</v>
      </c>
    </row>
    <row r="735" spans="1:65" s="14" customFormat="1" ht="11.25">
      <c r="B735" s="218"/>
      <c r="C735" s="219"/>
      <c r="D735" s="201" t="s">
        <v>320</v>
      </c>
      <c r="E735" s="219"/>
      <c r="F735" s="221" t="s">
        <v>1081</v>
      </c>
      <c r="G735" s="219"/>
      <c r="H735" s="222">
        <v>6.9829999999999997</v>
      </c>
      <c r="I735" s="223"/>
      <c r="J735" s="219"/>
      <c r="K735" s="219"/>
      <c r="L735" s="224"/>
      <c r="M735" s="225"/>
      <c r="N735" s="226"/>
      <c r="O735" s="226"/>
      <c r="P735" s="226"/>
      <c r="Q735" s="226"/>
      <c r="R735" s="226"/>
      <c r="S735" s="226"/>
      <c r="T735" s="227"/>
      <c r="AT735" s="228" t="s">
        <v>320</v>
      </c>
      <c r="AU735" s="228" t="s">
        <v>88</v>
      </c>
      <c r="AV735" s="14" t="s">
        <v>88</v>
      </c>
      <c r="AW735" s="14" t="s">
        <v>4</v>
      </c>
      <c r="AX735" s="14" t="s">
        <v>86</v>
      </c>
      <c r="AY735" s="228" t="s">
        <v>151</v>
      </c>
    </row>
    <row r="736" spans="1:65" s="2" customFormat="1" ht="24.2" customHeight="1">
      <c r="A736" s="39"/>
      <c r="B736" s="40"/>
      <c r="C736" s="183" t="s">
        <v>1087</v>
      </c>
      <c r="D736" s="183" t="s">
        <v>154</v>
      </c>
      <c r="E736" s="184" t="s">
        <v>1088</v>
      </c>
      <c r="F736" s="185" t="s">
        <v>1089</v>
      </c>
      <c r="G736" s="186" t="s">
        <v>209</v>
      </c>
      <c r="H736" s="187">
        <v>165.51599999999999</v>
      </c>
      <c r="I736" s="188"/>
      <c r="J736" s="189">
        <f>ROUND(I736*H736,2)</f>
        <v>0</v>
      </c>
      <c r="K736" s="185" t="s">
        <v>158</v>
      </c>
      <c r="L736" s="44"/>
      <c r="M736" s="190" t="s">
        <v>32</v>
      </c>
      <c r="N736" s="191" t="s">
        <v>49</v>
      </c>
      <c r="O736" s="69"/>
      <c r="P736" s="192">
        <f>O736*H736</f>
        <v>0</v>
      </c>
      <c r="Q736" s="192">
        <v>3.82E-3</v>
      </c>
      <c r="R736" s="192">
        <f>Q736*H736</f>
        <v>0.63227111999999996</v>
      </c>
      <c r="S736" s="192">
        <v>0</v>
      </c>
      <c r="T736" s="193">
        <f>S736*H736</f>
        <v>0</v>
      </c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R736" s="194" t="s">
        <v>159</v>
      </c>
      <c r="AT736" s="194" t="s">
        <v>154</v>
      </c>
      <c r="AU736" s="194" t="s">
        <v>88</v>
      </c>
      <c r="AY736" s="21" t="s">
        <v>151</v>
      </c>
      <c r="BE736" s="195">
        <f>IF(N736="základní",J736,0)</f>
        <v>0</v>
      </c>
      <c r="BF736" s="195">
        <f>IF(N736="snížená",J736,0)</f>
        <v>0</v>
      </c>
      <c r="BG736" s="195">
        <f>IF(N736="zákl. přenesená",J736,0)</f>
        <v>0</v>
      </c>
      <c r="BH736" s="195">
        <f>IF(N736="sníž. přenesená",J736,0)</f>
        <v>0</v>
      </c>
      <c r="BI736" s="195">
        <f>IF(N736="nulová",J736,0)</f>
        <v>0</v>
      </c>
      <c r="BJ736" s="21" t="s">
        <v>86</v>
      </c>
      <c r="BK736" s="195">
        <f>ROUND(I736*H736,2)</f>
        <v>0</v>
      </c>
      <c r="BL736" s="21" t="s">
        <v>159</v>
      </c>
      <c r="BM736" s="194" t="s">
        <v>1090</v>
      </c>
    </row>
    <row r="737" spans="1:65" s="2" customFormat="1" ht="11.25">
      <c r="A737" s="39"/>
      <c r="B737" s="40"/>
      <c r="C737" s="41"/>
      <c r="D737" s="196" t="s">
        <v>161</v>
      </c>
      <c r="E737" s="41"/>
      <c r="F737" s="197" t="s">
        <v>1091</v>
      </c>
      <c r="G737" s="41"/>
      <c r="H737" s="41"/>
      <c r="I737" s="198"/>
      <c r="J737" s="41"/>
      <c r="K737" s="41"/>
      <c r="L737" s="44"/>
      <c r="M737" s="199"/>
      <c r="N737" s="200"/>
      <c r="O737" s="69"/>
      <c r="P737" s="69"/>
      <c r="Q737" s="69"/>
      <c r="R737" s="69"/>
      <c r="S737" s="69"/>
      <c r="T737" s="70"/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  <c r="AT737" s="21" t="s">
        <v>161</v>
      </c>
      <c r="AU737" s="21" t="s">
        <v>88</v>
      </c>
    </row>
    <row r="738" spans="1:65" s="13" customFormat="1" ht="11.25">
      <c r="B738" s="208"/>
      <c r="C738" s="209"/>
      <c r="D738" s="201" t="s">
        <v>320</v>
      </c>
      <c r="E738" s="210" t="s">
        <v>32</v>
      </c>
      <c r="F738" s="211" t="s">
        <v>1092</v>
      </c>
      <c r="G738" s="209"/>
      <c r="H738" s="210" t="s">
        <v>32</v>
      </c>
      <c r="I738" s="212"/>
      <c r="J738" s="209"/>
      <c r="K738" s="209"/>
      <c r="L738" s="213"/>
      <c r="M738" s="214"/>
      <c r="N738" s="215"/>
      <c r="O738" s="215"/>
      <c r="P738" s="215"/>
      <c r="Q738" s="215"/>
      <c r="R738" s="215"/>
      <c r="S738" s="215"/>
      <c r="T738" s="216"/>
      <c r="AT738" s="217" t="s">
        <v>320</v>
      </c>
      <c r="AU738" s="217" t="s">
        <v>88</v>
      </c>
      <c r="AV738" s="13" t="s">
        <v>86</v>
      </c>
      <c r="AW738" s="13" t="s">
        <v>39</v>
      </c>
      <c r="AX738" s="13" t="s">
        <v>78</v>
      </c>
      <c r="AY738" s="217" t="s">
        <v>151</v>
      </c>
    </row>
    <row r="739" spans="1:65" s="14" customFormat="1" ht="11.25">
      <c r="B739" s="218"/>
      <c r="C739" s="219"/>
      <c r="D739" s="201" t="s">
        <v>320</v>
      </c>
      <c r="E739" s="220" t="s">
        <v>32</v>
      </c>
      <c r="F739" s="221" t="s">
        <v>1028</v>
      </c>
      <c r="G739" s="219"/>
      <c r="H739" s="222">
        <v>165.51599999999999</v>
      </c>
      <c r="I739" s="223"/>
      <c r="J739" s="219"/>
      <c r="K739" s="219"/>
      <c r="L739" s="224"/>
      <c r="M739" s="225"/>
      <c r="N739" s="226"/>
      <c r="O739" s="226"/>
      <c r="P739" s="226"/>
      <c r="Q739" s="226"/>
      <c r="R739" s="226"/>
      <c r="S739" s="226"/>
      <c r="T739" s="227"/>
      <c r="AT739" s="228" t="s">
        <v>320</v>
      </c>
      <c r="AU739" s="228" t="s">
        <v>88</v>
      </c>
      <c r="AV739" s="14" t="s">
        <v>88</v>
      </c>
      <c r="AW739" s="14" t="s">
        <v>39</v>
      </c>
      <c r="AX739" s="14" t="s">
        <v>78</v>
      </c>
      <c r="AY739" s="228" t="s">
        <v>151</v>
      </c>
    </row>
    <row r="740" spans="1:65" s="15" customFormat="1" ht="11.25">
      <c r="B740" s="229"/>
      <c r="C740" s="230"/>
      <c r="D740" s="201" t="s">
        <v>320</v>
      </c>
      <c r="E740" s="231" t="s">
        <v>32</v>
      </c>
      <c r="F740" s="232" t="s">
        <v>323</v>
      </c>
      <c r="G740" s="230"/>
      <c r="H740" s="233">
        <v>165.51599999999999</v>
      </c>
      <c r="I740" s="234"/>
      <c r="J740" s="230"/>
      <c r="K740" s="230"/>
      <c r="L740" s="235"/>
      <c r="M740" s="236"/>
      <c r="N740" s="237"/>
      <c r="O740" s="237"/>
      <c r="P740" s="237"/>
      <c r="Q740" s="237"/>
      <c r="R740" s="237"/>
      <c r="S740" s="237"/>
      <c r="T740" s="238"/>
      <c r="AT740" s="239" t="s">
        <v>320</v>
      </c>
      <c r="AU740" s="239" t="s">
        <v>88</v>
      </c>
      <c r="AV740" s="15" t="s">
        <v>159</v>
      </c>
      <c r="AW740" s="15" t="s">
        <v>39</v>
      </c>
      <c r="AX740" s="15" t="s">
        <v>86</v>
      </c>
      <c r="AY740" s="239" t="s">
        <v>151</v>
      </c>
    </row>
    <row r="741" spans="1:65" s="2" customFormat="1" ht="16.5" customHeight="1">
      <c r="A741" s="39"/>
      <c r="B741" s="40"/>
      <c r="C741" s="183" t="s">
        <v>1093</v>
      </c>
      <c r="D741" s="183" t="s">
        <v>154</v>
      </c>
      <c r="E741" s="184" t="s">
        <v>1094</v>
      </c>
      <c r="F741" s="185" t="s">
        <v>1095</v>
      </c>
      <c r="G741" s="186" t="s">
        <v>209</v>
      </c>
      <c r="H741" s="187">
        <v>171.67099999999999</v>
      </c>
      <c r="I741" s="188"/>
      <c r="J741" s="189">
        <f>ROUND(I741*H741,2)</f>
        <v>0</v>
      </c>
      <c r="K741" s="185" t="s">
        <v>158</v>
      </c>
      <c r="L741" s="44"/>
      <c r="M741" s="190" t="s">
        <v>32</v>
      </c>
      <c r="N741" s="191" t="s">
        <v>49</v>
      </c>
      <c r="O741" s="69"/>
      <c r="P741" s="192">
        <f>O741*H741</f>
        <v>0</v>
      </c>
      <c r="Q741" s="192">
        <v>2.5999999999999998E-4</v>
      </c>
      <c r="R741" s="192">
        <f>Q741*H741</f>
        <v>4.4634459999999994E-2</v>
      </c>
      <c r="S741" s="192">
        <v>0</v>
      </c>
      <c r="T741" s="193">
        <f>S741*H741</f>
        <v>0</v>
      </c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R741" s="194" t="s">
        <v>159</v>
      </c>
      <c r="AT741" s="194" t="s">
        <v>154</v>
      </c>
      <c r="AU741" s="194" t="s">
        <v>88</v>
      </c>
      <c r="AY741" s="21" t="s">
        <v>151</v>
      </c>
      <c r="BE741" s="195">
        <f>IF(N741="základní",J741,0)</f>
        <v>0</v>
      </c>
      <c r="BF741" s="195">
        <f>IF(N741="snížená",J741,0)</f>
        <v>0</v>
      </c>
      <c r="BG741" s="195">
        <f>IF(N741="zákl. přenesená",J741,0)</f>
        <v>0</v>
      </c>
      <c r="BH741" s="195">
        <f>IF(N741="sníž. přenesená",J741,0)</f>
        <v>0</v>
      </c>
      <c r="BI741" s="195">
        <f>IF(N741="nulová",J741,0)</f>
        <v>0</v>
      </c>
      <c r="BJ741" s="21" t="s">
        <v>86</v>
      </c>
      <c r="BK741" s="195">
        <f>ROUND(I741*H741,2)</f>
        <v>0</v>
      </c>
      <c r="BL741" s="21" t="s">
        <v>159</v>
      </c>
      <c r="BM741" s="194" t="s">
        <v>1096</v>
      </c>
    </row>
    <row r="742" spans="1:65" s="2" customFormat="1" ht="11.25">
      <c r="A742" s="39"/>
      <c r="B742" s="40"/>
      <c r="C742" s="41"/>
      <c r="D742" s="196" t="s">
        <v>161</v>
      </c>
      <c r="E742" s="41"/>
      <c r="F742" s="197" t="s">
        <v>1097</v>
      </c>
      <c r="G742" s="41"/>
      <c r="H742" s="41"/>
      <c r="I742" s="198"/>
      <c r="J742" s="41"/>
      <c r="K742" s="41"/>
      <c r="L742" s="44"/>
      <c r="M742" s="199"/>
      <c r="N742" s="200"/>
      <c r="O742" s="69"/>
      <c r="P742" s="69"/>
      <c r="Q742" s="69"/>
      <c r="R742" s="69"/>
      <c r="S742" s="69"/>
      <c r="T742" s="70"/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T742" s="21" t="s">
        <v>161</v>
      </c>
      <c r="AU742" s="21" t="s">
        <v>88</v>
      </c>
    </row>
    <row r="743" spans="1:65" s="13" customFormat="1" ht="11.25">
      <c r="B743" s="208"/>
      <c r="C743" s="209"/>
      <c r="D743" s="201" t="s">
        <v>320</v>
      </c>
      <c r="E743" s="210" t="s">
        <v>32</v>
      </c>
      <c r="F743" s="211" t="s">
        <v>1098</v>
      </c>
      <c r="G743" s="209"/>
      <c r="H743" s="210" t="s">
        <v>32</v>
      </c>
      <c r="I743" s="212"/>
      <c r="J743" s="209"/>
      <c r="K743" s="209"/>
      <c r="L743" s="213"/>
      <c r="M743" s="214"/>
      <c r="N743" s="215"/>
      <c r="O743" s="215"/>
      <c r="P743" s="215"/>
      <c r="Q743" s="215"/>
      <c r="R743" s="215"/>
      <c r="S743" s="215"/>
      <c r="T743" s="216"/>
      <c r="AT743" s="217" t="s">
        <v>320</v>
      </c>
      <c r="AU743" s="217" t="s">
        <v>88</v>
      </c>
      <c r="AV743" s="13" t="s">
        <v>86</v>
      </c>
      <c r="AW743" s="13" t="s">
        <v>39</v>
      </c>
      <c r="AX743" s="13" t="s">
        <v>78</v>
      </c>
      <c r="AY743" s="217" t="s">
        <v>151</v>
      </c>
    </row>
    <row r="744" spans="1:65" s="14" customFormat="1" ht="11.25">
      <c r="B744" s="218"/>
      <c r="C744" s="219"/>
      <c r="D744" s="201" t="s">
        <v>320</v>
      </c>
      <c r="E744" s="220" t="s">
        <v>32</v>
      </c>
      <c r="F744" s="221" t="s">
        <v>1099</v>
      </c>
      <c r="G744" s="219"/>
      <c r="H744" s="222">
        <v>171.67099999999999</v>
      </c>
      <c r="I744" s="223"/>
      <c r="J744" s="219"/>
      <c r="K744" s="219"/>
      <c r="L744" s="224"/>
      <c r="M744" s="225"/>
      <c r="N744" s="226"/>
      <c r="O744" s="226"/>
      <c r="P744" s="226"/>
      <c r="Q744" s="226"/>
      <c r="R744" s="226"/>
      <c r="S744" s="226"/>
      <c r="T744" s="227"/>
      <c r="AT744" s="228" t="s">
        <v>320</v>
      </c>
      <c r="AU744" s="228" t="s">
        <v>88</v>
      </c>
      <c r="AV744" s="14" t="s">
        <v>88</v>
      </c>
      <c r="AW744" s="14" t="s">
        <v>39</v>
      </c>
      <c r="AX744" s="14" t="s">
        <v>78</v>
      </c>
      <c r="AY744" s="228" t="s">
        <v>151</v>
      </c>
    </row>
    <row r="745" spans="1:65" s="15" customFormat="1" ht="11.25">
      <c r="B745" s="229"/>
      <c r="C745" s="230"/>
      <c r="D745" s="201" t="s">
        <v>320</v>
      </c>
      <c r="E745" s="231" t="s">
        <v>32</v>
      </c>
      <c r="F745" s="232" t="s">
        <v>323</v>
      </c>
      <c r="G745" s="230"/>
      <c r="H745" s="233">
        <v>171.67099999999999</v>
      </c>
      <c r="I745" s="234"/>
      <c r="J745" s="230"/>
      <c r="K745" s="230"/>
      <c r="L745" s="235"/>
      <c r="M745" s="236"/>
      <c r="N745" s="237"/>
      <c r="O745" s="237"/>
      <c r="P745" s="237"/>
      <c r="Q745" s="237"/>
      <c r="R745" s="237"/>
      <c r="S745" s="237"/>
      <c r="T745" s="238"/>
      <c r="AT745" s="239" t="s">
        <v>320</v>
      </c>
      <c r="AU745" s="239" t="s">
        <v>88</v>
      </c>
      <c r="AV745" s="15" t="s">
        <v>159</v>
      </c>
      <c r="AW745" s="15" t="s">
        <v>39</v>
      </c>
      <c r="AX745" s="15" t="s">
        <v>86</v>
      </c>
      <c r="AY745" s="239" t="s">
        <v>151</v>
      </c>
    </row>
    <row r="746" spans="1:65" s="2" customFormat="1" ht="24.2" customHeight="1">
      <c r="A746" s="39"/>
      <c r="B746" s="40"/>
      <c r="C746" s="183" t="s">
        <v>1100</v>
      </c>
      <c r="D746" s="183" t="s">
        <v>154</v>
      </c>
      <c r="E746" s="184" t="s">
        <v>1101</v>
      </c>
      <c r="F746" s="185" t="s">
        <v>1102</v>
      </c>
      <c r="G746" s="186" t="s">
        <v>209</v>
      </c>
      <c r="H746" s="187">
        <v>171.67099999999999</v>
      </c>
      <c r="I746" s="188"/>
      <c r="J746" s="189">
        <f>ROUND(I746*H746,2)</f>
        <v>0</v>
      </c>
      <c r="K746" s="185" t="s">
        <v>158</v>
      </c>
      <c r="L746" s="44"/>
      <c r="M746" s="190" t="s">
        <v>32</v>
      </c>
      <c r="N746" s="191" t="s">
        <v>49</v>
      </c>
      <c r="O746" s="69"/>
      <c r="P746" s="192">
        <f>O746*H746</f>
        <v>0</v>
      </c>
      <c r="Q746" s="192">
        <v>2.8E-3</v>
      </c>
      <c r="R746" s="192">
        <f>Q746*H746</f>
        <v>0.48067879999999996</v>
      </c>
      <c r="S746" s="192">
        <v>0</v>
      </c>
      <c r="T746" s="193">
        <f>S746*H746</f>
        <v>0</v>
      </c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R746" s="194" t="s">
        <v>159</v>
      </c>
      <c r="AT746" s="194" t="s">
        <v>154</v>
      </c>
      <c r="AU746" s="194" t="s">
        <v>88</v>
      </c>
      <c r="AY746" s="21" t="s">
        <v>151</v>
      </c>
      <c r="BE746" s="195">
        <f>IF(N746="základní",J746,0)</f>
        <v>0</v>
      </c>
      <c r="BF746" s="195">
        <f>IF(N746="snížená",J746,0)</f>
        <v>0</v>
      </c>
      <c r="BG746" s="195">
        <f>IF(N746="zákl. přenesená",J746,0)</f>
        <v>0</v>
      </c>
      <c r="BH746" s="195">
        <f>IF(N746="sníž. přenesená",J746,0)</f>
        <v>0</v>
      </c>
      <c r="BI746" s="195">
        <f>IF(N746="nulová",J746,0)</f>
        <v>0</v>
      </c>
      <c r="BJ746" s="21" t="s">
        <v>86</v>
      </c>
      <c r="BK746" s="195">
        <f>ROUND(I746*H746,2)</f>
        <v>0</v>
      </c>
      <c r="BL746" s="21" t="s">
        <v>159</v>
      </c>
      <c r="BM746" s="194" t="s">
        <v>1103</v>
      </c>
    </row>
    <row r="747" spans="1:65" s="2" customFormat="1" ht="11.25">
      <c r="A747" s="39"/>
      <c r="B747" s="40"/>
      <c r="C747" s="41"/>
      <c r="D747" s="196" t="s">
        <v>161</v>
      </c>
      <c r="E747" s="41"/>
      <c r="F747" s="197" t="s">
        <v>1104</v>
      </c>
      <c r="G747" s="41"/>
      <c r="H747" s="41"/>
      <c r="I747" s="198"/>
      <c r="J747" s="41"/>
      <c r="K747" s="41"/>
      <c r="L747" s="44"/>
      <c r="M747" s="199"/>
      <c r="N747" s="200"/>
      <c r="O747" s="69"/>
      <c r="P747" s="69"/>
      <c r="Q747" s="69"/>
      <c r="R747" s="69"/>
      <c r="S747" s="69"/>
      <c r="T747" s="70"/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T747" s="21" t="s">
        <v>161</v>
      </c>
      <c r="AU747" s="21" t="s">
        <v>88</v>
      </c>
    </row>
    <row r="748" spans="1:65" s="2" customFormat="1" ht="19.5">
      <c r="A748" s="39"/>
      <c r="B748" s="40"/>
      <c r="C748" s="41"/>
      <c r="D748" s="201" t="s">
        <v>163</v>
      </c>
      <c r="E748" s="41"/>
      <c r="F748" s="202" t="s">
        <v>977</v>
      </c>
      <c r="G748" s="41"/>
      <c r="H748" s="41"/>
      <c r="I748" s="198"/>
      <c r="J748" s="41"/>
      <c r="K748" s="41"/>
      <c r="L748" s="44"/>
      <c r="M748" s="199"/>
      <c r="N748" s="200"/>
      <c r="O748" s="69"/>
      <c r="P748" s="69"/>
      <c r="Q748" s="69"/>
      <c r="R748" s="69"/>
      <c r="S748" s="69"/>
      <c r="T748" s="70"/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T748" s="21" t="s">
        <v>163</v>
      </c>
      <c r="AU748" s="21" t="s">
        <v>88</v>
      </c>
    </row>
    <row r="749" spans="1:65" s="13" customFormat="1" ht="11.25">
      <c r="B749" s="208"/>
      <c r="C749" s="209"/>
      <c r="D749" s="201" t="s">
        <v>320</v>
      </c>
      <c r="E749" s="210" t="s">
        <v>32</v>
      </c>
      <c r="F749" s="211" t="s">
        <v>1022</v>
      </c>
      <c r="G749" s="209"/>
      <c r="H749" s="210" t="s">
        <v>32</v>
      </c>
      <c r="I749" s="212"/>
      <c r="J749" s="209"/>
      <c r="K749" s="209"/>
      <c r="L749" s="213"/>
      <c r="M749" s="214"/>
      <c r="N749" s="215"/>
      <c r="O749" s="215"/>
      <c r="P749" s="215"/>
      <c r="Q749" s="215"/>
      <c r="R749" s="215"/>
      <c r="S749" s="215"/>
      <c r="T749" s="216"/>
      <c r="AT749" s="217" t="s">
        <v>320</v>
      </c>
      <c r="AU749" s="217" t="s">
        <v>88</v>
      </c>
      <c r="AV749" s="13" t="s">
        <v>86</v>
      </c>
      <c r="AW749" s="13" t="s">
        <v>39</v>
      </c>
      <c r="AX749" s="13" t="s">
        <v>78</v>
      </c>
      <c r="AY749" s="217" t="s">
        <v>151</v>
      </c>
    </row>
    <row r="750" spans="1:65" s="13" customFormat="1" ht="11.25">
      <c r="B750" s="208"/>
      <c r="C750" s="209"/>
      <c r="D750" s="201" t="s">
        <v>320</v>
      </c>
      <c r="E750" s="210" t="s">
        <v>32</v>
      </c>
      <c r="F750" s="211" t="s">
        <v>1023</v>
      </c>
      <c r="G750" s="209"/>
      <c r="H750" s="210" t="s">
        <v>32</v>
      </c>
      <c r="I750" s="212"/>
      <c r="J750" s="209"/>
      <c r="K750" s="209"/>
      <c r="L750" s="213"/>
      <c r="M750" s="214"/>
      <c r="N750" s="215"/>
      <c r="O750" s="215"/>
      <c r="P750" s="215"/>
      <c r="Q750" s="215"/>
      <c r="R750" s="215"/>
      <c r="S750" s="215"/>
      <c r="T750" s="216"/>
      <c r="AT750" s="217" t="s">
        <v>320</v>
      </c>
      <c r="AU750" s="217" t="s">
        <v>88</v>
      </c>
      <c r="AV750" s="13" t="s">
        <v>86</v>
      </c>
      <c r="AW750" s="13" t="s">
        <v>39</v>
      </c>
      <c r="AX750" s="13" t="s">
        <v>78</v>
      </c>
      <c r="AY750" s="217" t="s">
        <v>151</v>
      </c>
    </row>
    <row r="751" spans="1:65" s="14" customFormat="1" ht="11.25">
      <c r="B751" s="218"/>
      <c r="C751" s="219"/>
      <c r="D751" s="201" t="s">
        <v>320</v>
      </c>
      <c r="E751" s="220" t="s">
        <v>32</v>
      </c>
      <c r="F751" s="221" t="s">
        <v>1024</v>
      </c>
      <c r="G751" s="219"/>
      <c r="H751" s="222">
        <v>10.629</v>
      </c>
      <c r="I751" s="223"/>
      <c r="J751" s="219"/>
      <c r="K751" s="219"/>
      <c r="L751" s="224"/>
      <c r="M751" s="225"/>
      <c r="N751" s="226"/>
      <c r="O751" s="226"/>
      <c r="P751" s="226"/>
      <c r="Q751" s="226"/>
      <c r="R751" s="226"/>
      <c r="S751" s="226"/>
      <c r="T751" s="227"/>
      <c r="AT751" s="228" t="s">
        <v>320</v>
      </c>
      <c r="AU751" s="228" t="s">
        <v>88</v>
      </c>
      <c r="AV751" s="14" t="s">
        <v>88</v>
      </c>
      <c r="AW751" s="14" t="s">
        <v>39</v>
      </c>
      <c r="AX751" s="14" t="s">
        <v>78</v>
      </c>
      <c r="AY751" s="228" t="s">
        <v>151</v>
      </c>
    </row>
    <row r="752" spans="1:65" s="13" customFormat="1" ht="11.25">
      <c r="B752" s="208"/>
      <c r="C752" s="209"/>
      <c r="D752" s="201" t="s">
        <v>320</v>
      </c>
      <c r="E752" s="210" t="s">
        <v>32</v>
      </c>
      <c r="F752" s="211" t="s">
        <v>1025</v>
      </c>
      <c r="G752" s="209"/>
      <c r="H752" s="210" t="s">
        <v>32</v>
      </c>
      <c r="I752" s="212"/>
      <c r="J752" s="209"/>
      <c r="K752" s="209"/>
      <c r="L752" s="213"/>
      <c r="M752" s="214"/>
      <c r="N752" s="215"/>
      <c r="O752" s="215"/>
      <c r="P752" s="215"/>
      <c r="Q752" s="215"/>
      <c r="R752" s="215"/>
      <c r="S752" s="215"/>
      <c r="T752" s="216"/>
      <c r="AT752" s="217" t="s">
        <v>320</v>
      </c>
      <c r="AU752" s="217" t="s">
        <v>88</v>
      </c>
      <c r="AV752" s="13" t="s">
        <v>86</v>
      </c>
      <c r="AW752" s="13" t="s">
        <v>39</v>
      </c>
      <c r="AX752" s="13" t="s">
        <v>78</v>
      </c>
      <c r="AY752" s="217" t="s">
        <v>151</v>
      </c>
    </row>
    <row r="753" spans="1:65" s="14" customFormat="1" ht="11.25">
      <c r="B753" s="218"/>
      <c r="C753" s="219"/>
      <c r="D753" s="201" t="s">
        <v>320</v>
      </c>
      <c r="E753" s="220" t="s">
        <v>32</v>
      </c>
      <c r="F753" s="221" t="s">
        <v>1026</v>
      </c>
      <c r="G753" s="219"/>
      <c r="H753" s="222">
        <v>8.1120000000000001</v>
      </c>
      <c r="I753" s="223"/>
      <c r="J753" s="219"/>
      <c r="K753" s="219"/>
      <c r="L753" s="224"/>
      <c r="M753" s="225"/>
      <c r="N753" s="226"/>
      <c r="O753" s="226"/>
      <c r="P753" s="226"/>
      <c r="Q753" s="226"/>
      <c r="R753" s="226"/>
      <c r="S753" s="226"/>
      <c r="T753" s="227"/>
      <c r="AT753" s="228" t="s">
        <v>320</v>
      </c>
      <c r="AU753" s="228" t="s">
        <v>88</v>
      </c>
      <c r="AV753" s="14" t="s">
        <v>88</v>
      </c>
      <c r="AW753" s="14" t="s">
        <v>39</v>
      </c>
      <c r="AX753" s="14" t="s">
        <v>78</v>
      </c>
      <c r="AY753" s="228" t="s">
        <v>151</v>
      </c>
    </row>
    <row r="754" spans="1:65" s="16" customFormat="1" ht="11.25">
      <c r="B754" s="240"/>
      <c r="C754" s="241"/>
      <c r="D754" s="201" t="s">
        <v>320</v>
      </c>
      <c r="E754" s="242" t="s">
        <v>32</v>
      </c>
      <c r="F754" s="243" t="s">
        <v>440</v>
      </c>
      <c r="G754" s="241"/>
      <c r="H754" s="244">
        <v>18.741</v>
      </c>
      <c r="I754" s="245"/>
      <c r="J754" s="241"/>
      <c r="K754" s="241"/>
      <c r="L754" s="246"/>
      <c r="M754" s="247"/>
      <c r="N754" s="248"/>
      <c r="O754" s="248"/>
      <c r="P754" s="248"/>
      <c r="Q754" s="248"/>
      <c r="R754" s="248"/>
      <c r="S754" s="248"/>
      <c r="T754" s="249"/>
      <c r="AT754" s="250" t="s">
        <v>320</v>
      </c>
      <c r="AU754" s="250" t="s">
        <v>88</v>
      </c>
      <c r="AV754" s="16" t="s">
        <v>170</v>
      </c>
      <c r="AW754" s="16" t="s">
        <v>39</v>
      </c>
      <c r="AX754" s="16" t="s">
        <v>78</v>
      </c>
      <c r="AY754" s="250" t="s">
        <v>151</v>
      </c>
    </row>
    <row r="755" spans="1:65" s="13" customFormat="1" ht="11.25">
      <c r="B755" s="208"/>
      <c r="C755" s="209"/>
      <c r="D755" s="201" t="s">
        <v>320</v>
      </c>
      <c r="E755" s="210" t="s">
        <v>32</v>
      </c>
      <c r="F755" s="211" t="s">
        <v>1027</v>
      </c>
      <c r="G755" s="209"/>
      <c r="H755" s="210" t="s">
        <v>32</v>
      </c>
      <c r="I755" s="212"/>
      <c r="J755" s="209"/>
      <c r="K755" s="209"/>
      <c r="L755" s="213"/>
      <c r="M755" s="214"/>
      <c r="N755" s="215"/>
      <c r="O755" s="215"/>
      <c r="P755" s="215"/>
      <c r="Q755" s="215"/>
      <c r="R755" s="215"/>
      <c r="S755" s="215"/>
      <c r="T755" s="216"/>
      <c r="AT755" s="217" t="s">
        <v>320</v>
      </c>
      <c r="AU755" s="217" t="s">
        <v>88</v>
      </c>
      <c r="AV755" s="13" t="s">
        <v>86</v>
      </c>
      <c r="AW755" s="13" t="s">
        <v>39</v>
      </c>
      <c r="AX755" s="13" t="s">
        <v>78</v>
      </c>
      <c r="AY755" s="217" t="s">
        <v>151</v>
      </c>
    </row>
    <row r="756" spans="1:65" s="14" customFormat="1" ht="11.25">
      <c r="B756" s="218"/>
      <c r="C756" s="219"/>
      <c r="D756" s="201" t="s">
        <v>320</v>
      </c>
      <c r="E756" s="220" t="s">
        <v>32</v>
      </c>
      <c r="F756" s="221" t="s">
        <v>1028</v>
      </c>
      <c r="G756" s="219"/>
      <c r="H756" s="222">
        <v>165.51599999999999</v>
      </c>
      <c r="I756" s="223"/>
      <c r="J756" s="219"/>
      <c r="K756" s="219"/>
      <c r="L756" s="224"/>
      <c r="M756" s="225"/>
      <c r="N756" s="226"/>
      <c r="O756" s="226"/>
      <c r="P756" s="226"/>
      <c r="Q756" s="226"/>
      <c r="R756" s="226"/>
      <c r="S756" s="226"/>
      <c r="T756" s="227"/>
      <c r="AT756" s="228" t="s">
        <v>320</v>
      </c>
      <c r="AU756" s="228" t="s">
        <v>88</v>
      </c>
      <c r="AV756" s="14" t="s">
        <v>88</v>
      </c>
      <c r="AW756" s="14" t="s">
        <v>39</v>
      </c>
      <c r="AX756" s="14" t="s">
        <v>78</v>
      </c>
      <c r="AY756" s="228" t="s">
        <v>151</v>
      </c>
    </row>
    <row r="757" spans="1:65" s="14" customFormat="1" ht="11.25">
      <c r="B757" s="218"/>
      <c r="C757" s="219"/>
      <c r="D757" s="201" t="s">
        <v>320</v>
      </c>
      <c r="E757" s="220" t="s">
        <v>32</v>
      </c>
      <c r="F757" s="221" t="s">
        <v>1029</v>
      </c>
      <c r="G757" s="219"/>
      <c r="H757" s="222">
        <v>-18.741</v>
      </c>
      <c r="I757" s="223"/>
      <c r="J757" s="219"/>
      <c r="K757" s="219"/>
      <c r="L757" s="224"/>
      <c r="M757" s="225"/>
      <c r="N757" s="226"/>
      <c r="O757" s="226"/>
      <c r="P757" s="226"/>
      <c r="Q757" s="226"/>
      <c r="R757" s="226"/>
      <c r="S757" s="226"/>
      <c r="T757" s="227"/>
      <c r="AT757" s="228" t="s">
        <v>320</v>
      </c>
      <c r="AU757" s="228" t="s">
        <v>88</v>
      </c>
      <c r="AV757" s="14" t="s">
        <v>88</v>
      </c>
      <c r="AW757" s="14" t="s">
        <v>39</v>
      </c>
      <c r="AX757" s="14" t="s">
        <v>78</v>
      </c>
      <c r="AY757" s="228" t="s">
        <v>151</v>
      </c>
    </row>
    <row r="758" spans="1:65" s="16" customFormat="1" ht="11.25">
      <c r="B758" s="240"/>
      <c r="C758" s="241"/>
      <c r="D758" s="201" t="s">
        <v>320</v>
      </c>
      <c r="E758" s="242" t="s">
        <v>32</v>
      </c>
      <c r="F758" s="243" t="s">
        <v>440</v>
      </c>
      <c r="G758" s="241"/>
      <c r="H758" s="244">
        <v>146.77500000000001</v>
      </c>
      <c r="I758" s="245"/>
      <c r="J758" s="241"/>
      <c r="K758" s="241"/>
      <c r="L758" s="246"/>
      <c r="M758" s="247"/>
      <c r="N758" s="248"/>
      <c r="O758" s="248"/>
      <c r="P758" s="248"/>
      <c r="Q758" s="248"/>
      <c r="R758" s="248"/>
      <c r="S758" s="248"/>
      <c r="T758" s="249"/>
      <c r="AT758" s="250" t="s">
        <v>320</v>
      </c>
      <c r="AU758" s="250" t="s">
        <v>88</v>
      </c>
      <c r="AV758" s="16" t="s">
        <v>170</v>
      </c>
      <c r="AW758" s="16" t="s">
        <v>39</v>
      </c>
      <c r="AX758" s="16" t="s">
        <v>78</v>
      </c>
      <c r="AY758" s="250" t="s">
        <v>151</v>
      </c>
    </row>
    <row r="759" spans="1:65" s="13" customFormat="1" ht="11.25">
      <c r="B759" s="208"/>
      <c r="C759" s="209"/>
      <c r="D759" s="201" t="s">
        <v>320</v>
      </c>
      <c r="E759" s="210" t="s">
        <v>32</v>
      </c>
      <c r="F759" s="211" t="s">
        <v>1105</v>
      </c>
      <c r="G759" s="209"/>
      <c r="H759" s="210" t="s">
        <v>32</v>
      </c>
      <c r="I759" s="212"/>
      <c r="J759" s="209"/>
      <c r="K759" s="209"/>
      <c r="L759" s="213"/>
      <c r="M759" s="214"/>
      <c r="N759" s="215"/>
      <c r="O759" s="215"/>
      <c r="P759" s="215"/>
      <c r="Q759" s="215"/>
      <c r="R759" s="215"/>
      <c r="S759" s="215"/>
      <c r="T759" s="216"/>
      <c r="AT759" s="217" t="s">
        <v>320</v>
      </c>
      <c r="AU759" s="217" t="s">
        <v>88</v>
      </c>
      <c r="AV759" s="13" t="s">
        <v>86</v>
      </c>
      <c r="AW759" s="13" t="s">
        <v>39</v>
      </c>
      <c r="AX759" s="13" t="s">
        <v>78</v>
      </c>
      <c r="AY759" s="217" t="s">
        <v>151</v>
      </c>
    </row>
    <row r="760" spans="1:65" s="14" customFormat="1" ht="11.25">
      <c r="B760" s="218"/>
      <c r="C760" s="219"/>
      <c r="D760" s="201" t="s">
        <v>320</v>
      </c>
      <c r="E760" s="220" t="s">
        <v>32</v>
      </c>
      <c r="F760" s="221" t="s">
        <v>1106</v>
      </c>
      <c r="G760" s="219"/>
      <c r="H760" s="222">
        <v>3.0049999999999999</v>
      </c>
      <c r="I760" s="223"/>
      <c r="J760" s="219"/>
      <c r="K760" s="219"/>
      <c r="L760" s="224"/>
      <c r="M760" s="225"/>
      <c r="N760" s="226"/>
      <c r="O760" s="226"/>
      <c r="P760" s="226"/>
      <c r="Q760" s="226"/>
      <c r="R760" s="226"/>
      <c r="S760" s="226"/>
      <c r="T760" s="227"/>
      <c r="AT760" s="228" t="s">
        <v>320</v>
      </c>
      <c r="AU760" s="228" t="s">
        <v>88</v>
      </c>
      <c r="AV760" s="14" t="s">
        <v>88</v>
      </c>
      <c r="AW760" s="14" t="s">
        <v>39</v>
      </c>
      <c r="AX760" s="14" t="s">
        <v>78</v>
      </c>
      <c r="AY760" s="228" t="s">
        <v>151</v>
      </c>
    </row>
    <row r="761" spans="1:65" s="16" customFormat="1" ht="11.25">
      <c r="B761" s="240"/>
      <c r="C761" s="241"/>
      <c r="D761" s="201" t="s">
        <v>320</v>
      </c>
      <c r="E761" s="242" t="s">
        <v>32</v>
      </c>
      <c r="F761" s="243" t="s">
        <v>440</v>
      </c>
      <c r="G761" s="241"/>
      <c r="H761" s="244">
        <v>3.0049999999999999</v>
      </c>
      <c r="I761" s="245"/>
      <c r="J761" s="241"/>
      <c r="K761" s="241"/>
      <c r="L761" s="246"/>
      <c r="M761" s="247"/>
      <c r="N761" s="248"/>
      <c r="O761" s="248"/>
      <c r="P761" s="248"/>
      <c r="Q761" s="248"/>
      <c r="R761" s="248"/>
      <c r="S761" s="248"/>
      <c r="T761" s="249"/>
      <c r="AT761" s="250" t="s">
        <v>320</v>
      </c>
      <c r="AU761" s="250" t="s">
        <v>88</v>
      </c>
      <c r="AV761" s="16" t="s">
        <v>170</v>
      </c>
      <c r="AW761" s="16" t="s">
        <v>39</v>
      </c>
      <c r="AX761" s="16" t="s">
        <v>78</v>
      </c>
      <c r="AY761" s="250" t="s">
        <v>151</v>
      </c>
    </row>
    <row r="762" spans="1:65" s="13" customFormat="1" ht="11.25">
      <c r="B762" s="208"/>
      <c r="C762" s="209"/>
      <c r="D762" s="201" t="s">
        <v>320</v>
      </c>
      <c r="E762" s="210" t="s">
        <v>32</v>
      </c>
      <c r="F762" s="211" t="s">
        <v>983</v>
      </c>
      <c r="G762" s="209"/>
      <c r="H762" s="210" t="s">
        <v>32</v>
      </c>
      <c r="I762" s="212"/>
      <c r="J762" s="209"/>
      <c r="K762" s="209"/>
      <c r="L762" s="213"/>
      <c r="M762" s="214"/>
      <c r="N762" s="215"/>
      <c r="O762" s="215"/>
      <c r="P762" s="215"/>
      <c r="Q762" s="215"/>
      <c r="R762" s="215"/>
      <c r="S762" s="215"/>
      <c r="T762" s="216"/>
      <c r="AT762" s="217" t="s">
        <v>320</v>
      </c>
      <c r="AU762" s="217" t="s">
        <v>88</v>
      </c>
      <c r="AV762" s="13" t="s">
        <v>86</v>
      </c>
      <c r="AW762" s="13" t="s">
        <v>39</v>
      </c>
      <c r="AX762" s="13" t="s">
        <v>78</v>
      </c>
      <c r="AY762" s="217" t="s">
        <v>151</v>
      </c>
    </row>
    <row r="763" spans="1:65" s="14" customFormat="1" ht="11.25">
      <c r="B763" s="218"/>
      <c r="C763" s="219"/>
      <c r="D763" s="201" t="s">
        <v>320</v>
      </c>
      <c r="E763" s="220" t="s">
        <v>32</v>
      </c>
      <c r="F763" s="221" t="s">
        <v>984</v>
      </c>
      <c r="G763" s="219"/>
      <c r="H763" s="222">
        <v>3.15</v>
      </c>
      <c r="I763" s="223"/>
      <c r="J763" s="219"/>
      <c r="K763" s="219"/>
      <c r="L763" s="224"/>
      <c r="M763" s="225"/>
      <c r="N763" s="226"/>
      <c r="O763" s="226"/>
      <c r="P763" s="226"/>
      <c r="Q763" s="226"/>
      <c r="R763" s="226"/>
      <c r="S763" s="226"/>
      <c r="T763" s="227"/>
      <c r="AT763" s="228" t="s">
        <v>320</v>
      </c>
      <c r="AU763" s="228" t="s">
        <v>88</v>
      </c>
      <c r="AV763" s="14" t="s">
        <v>88</v>
      </c>
      <c r="AW763" s="14" t="s">
        <v>39</v>
      </c>
      <c r="AX763" s="14" t="s">
        <v>78</v>
      </c>
      <c r="AY763" s="228" t="s">
        <v>151</v>
      </c>
    </row>
    <row r="764" spans="1:65" s="15" customFormat="1" ht="11.25">
      <c r="B764" s="229"/>
      <c r="C764" s="230"/>
      <c r="D764" s="201" t="s">
        <v>320</v>
      </c>
      <c r="E764" s="231" t="s">
        <v>32</v>
      </c>
      <c r="F764" s="232" t="s">
        <v>323</v>
      </c>
      <c r="G764" s="230"/>
      <c r="H764" s="233">
        <v>171.67099999999999</v>
      </c>
      <c r="I764" s="234"/>
      <c r="J764" s="230"/>
      <c r="K764" s="230"/>
      <c r="L764" s="235"/>
      <c r="M764" s="236"/>
      <c r="N764" s="237"/>
      <c r="O764" s="237"/>
      <c r="P764" s="237"/>
      <c r="Q764" s="237"/>
      <c r="R764" s="237"/>
      <c r="S764" s="237"/>
      <c r="T764" s="238"/>
      <c r="AT764" s="239" t="s">
        <v>320</v>
      </c>
      <c r="AU764" s="239" t="s">
        <v>88</v>
      </c>
      <c r="AV764" s="15" t="s">
        <v>159</v>
      </c>
      <c r="AW764" s="15" t="s">
        <v>39</v>
      </c>
      <c r="AX764" s="15" t="s">
        <v>86</v>
      </c>
      <c r="AY764" s="239" t="s">
        <v>151</v>
      </c>
    </row>
    <row r="765" spans="1:65" s="2" customFormat="1" ht="16.5" customHeight="1">
      <c r="A765" s="39"/>
      <c r="B765" s="40"/>
      <c r="C765" s="183" t="s">
        <v>1107</v>
      </c>
      <c r="D765" s="183" t="s">
        <v>154</v>
      </c>
      <c r="E765" s="184" t="s">
        <v>1108</v>
      </c>
      <c r="F765" s="185" t="s">
        <v>1109</v>
      </c>
      <c r="G765" s="186" t="s">
        <v>213</v>
      </c>
      <c r="H765" s="187">
        <v>6.65</v>
      </c>
      <c r="I765" s="188"/>
      <c r="J765" s="189">
        <f>ROUND(I765*H765,2)</f>
        <v>0</v>
      </c>
      <c r="K765" s="185" t="s">
        <v>158</v>
      </c>
      <c r="L765" s="44"/>
      <c r="M765" s="190" t="s">
        <v>32</v>
      </c>
      <c r="N765" s="191" t="s">
        <v>49</v>
      </c>
      <c r="O765" s="69"/>
      <c r="P765" s="192">
        <f>O765*H765</f>
        <v>0</v>
      </c>
      <c r="Q765" s="192">
        <v>2.0650000000000002E-2</v>
      </c>
      <c r="R765" s="192">
        <f>Q765*H765</f>
        <v>0.13732250000000001</v>
      </c>
      <c r="S765" s="192">
        <v>0</v>
      </c>
      <c r="T765" s="193">
        <f>S765*H765</f>
        <v>0</v>
      </c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R765" s="194" t="s">
        <v>159</v>
      </c>
      <c r="AT765" s="194" t="s">
        <v>154</v>
      </c>
      <c r="AU765" s="194" t="s">
        <v>88</v>
      </c>
      <c r="AY765" s="21" t="s">
        <v>151</v>
      </c>
      <c r="BE765" s="195">
        <f>IF(N765="základní",J765,0)</f>
        <v>0</v>
      </c>
      <c r="BF765" s="195">
        <f>IF(N765="snížená",J765,0)</f>
        <v>0</v>
      </c>
      <c r="BG765" s="195">
        <f>IF(N765="zákl. přenesená",J765,0)</f>
        <v>0</v>
      </c>
      <c r="BH765" s="195">
        <f>IF(N765="sníž. přenesená",J765,0)</f>
        <v>0</v>
      </c>
      <c r="BI765" s="195">
        <f>IF(N765="nulová",J765,0)</f>
        <v>0</v>
      </c>
      <c r="BJ765" s="21" t="s">
        <v>86</v>
      </c>
      <c r="BK765" s="195">
        <f>ROUND(I765*H765,2)</f>
        <v>0</v>
      </c>
      <c r="BL765" s="21" t="s">
        <v>159</v>
      </c>
      <c r="BM765" s="194" t="s">
        <v>1110</v>
      </c>
    </row>
    <row r="766" spans="1:65" s="2" customFormat="1" ht="11.25">
      <c r="A766" s="39"/>
      <c r="B766" s="40"/>
      <c r="C766" s="41"/>
      <c r="D766" s="196" t="s">
        <v>161</v>
      </c>
      <c r="E766" s="41"/>
      <c r="F766" s="197" t="s">
        <v>1111</v>
      </c>
      <c r="G766" s="41"/>
      <c r="H766" s="41"/>
      <c r="I766" s="198"/>
      <c r="J766" s="41"/>
      <c r="K766" s="41"/>
      <c r="L766" s="44"/>
      <c r="M766" s="199"/>
      <c r="N766" s="200"/>
      <c r="O766" s="69"/>
      <c r="P766" s="69"/>
      <c r="Q766" s="69"/>
      <c r="R766" s="69"/>
      <c r="S766" s="69"/>
      <c r="T766" s="70"/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T766" s="21" t="s">
        <v>161</v>
      </c>
      <c r="AU766" s="21" t="s">
        <v>88</v>
      </c>
    </row>
    <row r="767" spans="1:65" s="2" customFormat="1" ht="19.5">
      <c r="A767" s="39"/>
      <c r="B767" s="40"/>
      <c r="C767" s="41"/>
      <c r="D767" s="201" t="s">
        <v>163</v>
      </c>
      <c r="E767" s="41"/>
      <c r="F767" s="202" t="s">
        <v>1112</v>
      </c>
      <c r="G767" s="41"/>
      <c r="H767" s="41"/>
      <c r="I767" s="198"/>
      <c r="J767" s="41"/>
      <c r="K767" s="41"/>
      <c r="L767" s="44"/>
      <c r="M767" s="199"/>
      <c r="N767" s="200"/>
      <c r="O767" s="69"/>
      <c r="P767" s="69"/>
      <c r="Q767" s="69"/>
      <c r="R767" s="69"/>
      <c r="S767" s="69"/>
      <c r="T767" s="70"/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T767" s="21" t="s">
        <v>163</v>
      </c>
      <c r="AU767" s="21" t="s">
        <v>88</v>
      </c>
    </row>
    <row r="768" spans="1:65" s="13" customFormat="1" ht="11.25">
      <c r="B768" s="208"/>
      <c r="C768" s="209"/>
      <c r="D768" s="201" t="s">
        <v>320</v>
      </c>
      <c r="E768" s="210" t="s">
        <v>32</v>
      </c>
      <c r="F768" s="211" t="s">
        <v>1113</v>
      </c>
      <c r="G768" s="209"/>
      <c r="H768" s="210" t="s">
        <v>32</v>
      </c>
      <c r="I768" s="212"/>
      <c r="J768" s="209"/>
      <c r="K768" s="209"/>
      <c r="L768" s="213"/>
      <c r="M768" s="214"/>
      <c r="N768" s="215"/>
      <c r="O768" s="215"/>
      <c r="P768" s="215"/>
      <c r="Q768" s="215"/>
      <c r="R768" s="215"/>
      <c r="S768" s="215"/>
      <c r="T768" s="216"/>
      <c r="AT768" s="217" t="s">
        <v>320</v>
      </c>
      <c r="AU768" s="217" t="s">
        <v>88</v>
      </c>
      <c r="AV768" s="13" t="s">
        <v>86</v>
      </c>
      <c r="AW768" s="13" t="s">
        <v>39</v>
      </c>
      <c r="AX768" s="13" t="s">
        <v>78</v>
      </c>
      <c r="AY768" s="217" t="s">
        <v>151</v>
      </c>
    </row>
    <row r="769" spans="1:65" s="14" customFormat="1" ht="11.25">
      <c r="B769" s="218"/>
      <c r="C769" s="219"/>
      <c r="D769" s="201" t="s">
        <v>320</v>
      </c>
      <c r="E769" s="220" t="s">
        <v>32</v>
      </c>
      <c r="F769" s="221" t="s">
        <v>1114</v>
      </c>
      <c r="G769" s="219"/>
      <c r="H769" s="222">
        <v>6.65</v>
      </c>
      <c r="I769" s="223"/>
      <c r="J769" s="219"/>
      <c r="K769" s="219"/>
      <c r="L769" s="224"/>
      <c r="M769" s="225"/>
      <c r="N769" s="226"/>
      <c r="O769" s="226"/>
      <c r="P769" s="226"/>
      <c r="Q769" s="226"/>
      <c r="R769" s="226"/>
      <c r="S769" s="226"/>
      <c r="T769" s="227"/>
      <c r="AT769" s="228" t="s">
        <v>320</v>
      </c>
      <c r="AU769" s="228" t="s">
        <v>88</v>
      </c>
      <c r="AV769" s="14" t="s">
        <v>88</v>
      </c>
      <c r="AW769" s="14" t="s">
        <v>39</v>
      </c>
      <c r="AX769" s="14" t="s">
        <v>78</v>
      </c>
      <c r="AY769" s="228" t="s">
        <v>151</v>
      </c>
    </row>
    <row r="770" spans="1:65" s="15" customFormat="1" ht="11.25">
      <c r="B770" s="229"/>
      <c r="C770" s="230"/>
      <c r="D770" s="201" t="s">
        <v>320</v>
      </c>
      <c r="E770" s="231" t="s">
        <v>32</v>
      </c>
      <c r="F770" s="232" t="s">
        <v>323</v>
      </c>
      <c r="G770" s="230"/>
      <c r="H770" s="233">
        <v>6.65</v>
      </c>
      <c r="I770" s="234"/>
      <c r="J770" s="230"/>
      <c r="K770" s="230"/>
      <c r="L770" s="235"/>
      <c r="M770" s="236"/>
      <c r="N770" s="237"/>
      <c r="O770" s="237"/>
      <c r="P770" s="237"/>
      <c r="Q770" s="237"/>
      <c r="R770" s="237"/>
      <c r="S770" s="237"/>
      <c r="T770" s="238"/>
      <c r="AT770" s="239" t="s">
        <v>320</v>
      </c>
      <c r="AU770" s="239" t="s">
        <v>88</v>
      </c>
      <c r="AV770" s="15" t="s">
        <v>159</v>
      </c>
      <c r="AW770" s="15" t="s">
        <v>39</v>
      </c>
      <c r="AX770" s="15" t="s">
        <v>86</v>
      </c>
      <c r="AY770" s="239" t="s">
        <v>151</v>
      </c>
    </row>
    <row r="771" spans="1:65" s="2" customFormat="1" ht="24.2" customHeight="1">
      <c r="A771" s="39"/>
      <c r="B771" s="40"/>
      <c r="C771" s="183" t="s">
        <v>1115</v>
      </c>
      <c r="D771" s="183" t="s">
        <v>154</v>
      </c>
      <c r="E771" s="184" t="s">
        <v>1116</v>
      </c>
      <c r="F771" s="185" t="s">
        <v>1117</v>
      </c>
      <c r="G771" s="186" t="s">
        <v>209</v>
      </c>
      <c r="H771" s="187">
        <v>29.233000000000001</v>
      </c>
      <c r="I771" s="188"/>
      <c r="J771" s="189">
        <f>ROUND(I771*H771,2)</f>
        <v>0</v>
      </c>
      <c r="K771" s="185" t="s">
        <v>158</v>
      </c>
      <c r="L771" s="44"/>
      <c r="M771" s="190" t="s">
        <v>32</v>
      </c>
      <c r="N771" s="191" t="s">
        <v>49</v>
      </c>
      <c r="O771" s="69"/>
      <c r="P771" s="192">
        <f>O771*H771</f>
        <v>0</v>
      </c>
      <c r="Q771" s="192">
        <v>2.0000000000000002E-5</v>
      </c>
      <c r="R771" s="192">
        <f>Q771*H771</f>
        <v>5.8466000000000008E-4</v>
      </c>
      <c r="S771" s="192">
        <v>1.0000000000000001E-5</v>
      </c>
      <c r="T771" s="193">
        <f>S771*H771</f>
        <v>2.9233000000000004E-4</v>
      </c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R771" s="194" t="s">
        <v>159</v>
      </c>
      <c r="AT771" s="194" t="s">
        <v>154</v>
      </c>
      <c r="AU771" s="194" t="s">
        <v>88</v>
      </c>
      <c r="AY771" s="21" t="s">
        <v>151</v>
      </c>
      <c r="BE771" s="195">
        <f>IF(N771="základní",J771,0)</f>
        <v>0</v>
      </c>
      <c r="BF771" s="195">
        <f>IF(N771="snížená",J771,0)</f>
        <v>0</v>
      </c>
      <c r="BG771" s="195">
        <f>IF(N771="zákl. přenesená",J771,0)</f>
        <v>0</v>
      </c>
      <c r="BH771" s="195">
        <f>IF(N771="sníž. přenesená",J771,0)</f>
        <v>0</v>
      </c>
      <c r="BI771" s="195">
        <f>IF(N771="nulová",J771,0)</f>
        <v>0</v>
      </c>
      <c r="BJ771" s="21" t="s">
        <v>86</v>
      </c>
      <c r="BK771" s="195">
        <f>ROUND(I771*H771,2)</f>
        <v>0</v>
      </c>
      <c r="BL771" s="21" t="s">
        <v>159</v>
      </c>
      <c r="BM771" s="194" t="s">
        <v>1118</v>
      </c>
    </row>
    <row r="772" spans="1:65" s="2" customFormat="1" ht="11.25">
      <c r="A772" s="39"/>
      <c r="B772" s="40"/>
      <c r="C772" s="41"/>
      <c r="D772" s="196" t="s">
        <v>161</v>
      </c>
      <c r="E772" s="41"/>
      <c r="F772" s="197" t="s">
        <v>1119</v>
      </c>
      <c r="G772" s="41"/>
      <c r="H772" s="41"/>
      <c r="I772" s="198"/>
      <c r="J772" s="41"/>
      <c r="K772" s="41"/>
      <c r="L772" s="44"/>
      <c r="M772" s="199"/>
      <c r="N772" s="200"/>
      <c r="O772" s="69"/>
      <c r="P772" s="69"/>
      <c r="Q772" s="69"/>
      <c r="R772" s="69"/>
      <c r="S772" s="69"/>
      <c r="T772" s="70"/>
      <c r="U772" s="39"/>
      <c r="V772" s="39"/>
      <c r="W772" s="39"/>
      <c r="X772" s="39"/>
      <c r="Y772" s="39"/>
      <c r="Z772" s="39"/>
      <c r="AA772" s="39"/>
      <c r="AB772" s="39"/>
      <c r="AC772" s="39"/>
      <c r="AD772" s="39"/>
      <c r="AE772" s="39"/>
      <c r="AT772" s="21" t="s">
        <v>161</v>
      </c>
      <c r="AU772" s="21" t="s">
        <v>88</v>
      </c>
    </row>
    <row r="773" spans="1:65" s="14" customFormat="1" ht="11.25">
      <c r="B773" s="218"/>
      <c r="C773" s="219"/>
      <c r="D773" s="201" t="s">
        <v>320</v>
      </c>
      <c r="E773" s="220" t="s">
        <v>32</v>
      </c>
      <c r="F773" s="221" t="s">
        <v>1120</v>
      </c>
      <c r="G773" s="219"/>
      <c r="H773" s="222">
        <v>29.233000000000001</v>
      </c>
      <c r="I773" s="223"/>
      <c r="J773" s="219"/>
      <c r="K773" s="219"/>
      <c r="L773" s="224"/>
      <c r="M773" s="225"/>
      <c r="N773" s="226"/>
      <c r="O773" s="226"/>
      <c r="P773" s="226"/>
      <c r="Q773" s="226"/>
      <c r="R773" s="226"/>
      <c r="S773" s="226"/>
      <c r="T773" s="227"/>
      <c r="AT773" s="228" t="s">
        <v>320</v>
      </c>
      <c r="AU773" s="228" t="s">
        <v>88</v>
      </c>
      <c r="AV773" s="14" t="s">
        <v>88</v>
      </c>
      <c r="AW773" s="14" t="s">
        <v>39</v>
      </c>
      <c r="AX773" s="14" t="s">
        <v>78</v>
      </c>
      <c r="AY773" s="228" t="s">
        <v>151</v>
      </c>
    </row>
    <row r="774" spans="1:65" s="15" customFormat="1" ht="11.25">
      <c r="B774" s="229"/>
      <c r="C774" s="230"/>
      <c r="D774" s="201" t="s">
        <v>320</v>
      </c>
      <c r="E774" s="231" t="s">
        <v>32</v>
      </c>
      <c r="F774" s="232" t="s">
        <v>323</v>
      </c>
      <c r="G774" s="230"/>
      <c r="H774" s="233">
        <v>29.233000000000001</v>
      </c>
      <c r="I774" s="234"/>
      <c r="J774" s="230"/>
      <c r="K774" s="230"/>
      <c r="L774" s="235"/>
      <c r="M774" s="236"/>
      <c r="N774" s="237"/>
      <c r="O774" s="237"/>
      <c r="P774" s="237"/>
      <c r="Q774" s="237"/>
      <c r="R774" s="237"/>
      <c r="S774" s="237"/>
      <c r="T774" s="238"/>
      <c r="AT774" s="239" t="s">
        <v>320</v>
      </c>
      <c r="AU774" s="239" t="s">
        <v>88</v>
      </c>
      <c r="AV774" s="15" t="s">
        <v>159</v>
      </c>
      <c r="AW774" s="15" t="s">
        <v>39</v>
      </c>
      <c r="AX774" s="15" t="s">
        <v>86</v>
      </c>
      <c r="AY774" s="239" t="s">
        <v>151</v>
      </c>
    </row>
    <row r="775" spans="1:65" s="2" customFormat="1" ht="16.5" customHeight="1">
      <c r="A775" s="39"/>
      <c r="B775" s="40"/>
      <c r="C775" s="183" t="s">
        <v>1121</v>
      </c>
      <c r="D775" s="183" t="s">
        <v>154</v>
      </c>
      <c r="E775" s="184" t="s">
        <v>1122</v>
      </c>
      <c r="F775" s="185" t="s">
        <v>1123</v>
      </c>
      <c r="G775" s="186" t="s">
        <v>209</v>
      </c>
      <c r="H775" s="187">
        <v>68.225999999999999</v>
      </c>
      <c r="I775" s="188"/>
      <c r="J775" s="189">
        <f>ROUND(I775*H775,2)</f>
        <v>0</v>
      </c>
      <c r="K775" s="185" t="s">
        <v>158</v>
      </c>
      <c r="L775" s="44"/>
      <c r="M775" s="190" t="s">
        <v>32</v>
      </c>
      <c r="N775" s="191" t="s">
        <v>49</v>
      </c>
      <c r="O775" s="69"/>
      <c r="P775" s="192">
        <f>O775*H775</f>
        <v>0</v>
      </c>
      <c r="Q775" s="192">
        <v>0.11</v>
      </c>
      <c r="R775" s="192">
        <f>Q775*H775</f>
        <v>7.5048599999999999</v>
      </c>
      <c r="S775" s="192">
        <v>0</v>
      </c>
      <c r="T775" s="193">
        <f>S775*H775</f>
        <v>0</v>
      </c>
      <c r="U775" s="39"/>
      <c r="V775" s="39"/>
      <c r="W775" s="39"/>
      <c r="X775" s="39"/>
      <c r="Y775" s="39"/>
      <c r="Z775" s="39"/>
      <c r="AA775" s="39"/>
      <c r="AB775" s="39"/>
      <c r="AC775" s="39"/>
      <c r="AD775" s="39"/>
      <c r="AE775" s="39"/>
      <c r="AR775" s="194" t="s">
        <v>159</v>
      </c>
      <c r="AT775" s="194" t="s">
        <v>154</v>
      </c>
      <c r="AU775" s="194" t="s">
        <v>88</v>
      </c>
      <c r="AY775" s="21" t="s">
        <v>151</v>
      </c>
      <c r="BE775" s="195">
        <f>IF(N775="základní",J775,0)</f>
        <v>0</v>
      </c>
      <c r="BF775" s="195">
        <f>IF(N775="snížená",J775,0)</f>
        <v>0</v>
      </c>
      <c r="BG775" s="195">
        <f>IF(N775="zákl. přenesená",J775,0)</f>
        <v>0</v>
      </c>
      <c r="BH775" s="195">
        <f>IF(N775="sníž. přenesená",J775,0)</f>
        <v>0</v>
      </c>
      <c r="BI775" s="195">
        <f>IF(N775="nulová",J775,0)</f>
        <v>0</v>
      </c>
      <c r="BJ775" s="21" t="s">
        <v>86</v>
      </c>
      <c r="BK775" s="195">
        <f>ROUND(I775*H775,2)</f>
        <v>0</v>
      </c>
      <c r="BL775" s="21" t="s">
        <v>159</v>
      </c>
      <c r="BM775" s="194" t="s">
        <v>1124</v>
      </c>
    </row>
    <row r="776" spans="1:65" s="2" customFormat="1" ht="11.25">
      <c r="A776" s="39"/>
      <c r="B776" s="40"/>
      <c r="C776" s="41"/>
      <c r="D776" s="196" t="s">
        <v>161</v>
      </c>
      <c r="E776" s="41"/>
      <c r="F776" s="197" t="s">
        <v>1125</v>
      </c>
      <c r="G776" s="41"/>
      <c r="H776" s="41"/>
      <c r="I776" s="198"/>
      <c r="J776" s="41"/>
      <c r="K776" s="41"/>
      <c r="L776" s="44"/>
      <c r="M776" s="199"/>
      <c r="N776" s="200"/>
      <c r="O776" s="69"/>
      <c r="P776" s="69"/>
      <c r="Q776" s="69"/>
      <c r="R776" s="69"/>
      <c r="S776" s="69"/>
      <c r="T776" s="70"/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T776" s="21" t="s">
        <v>161</v>
      </c>
      <c r="AU776" s="21" t="s">
        <v>88</v>
      </c>
    </row>
    <row r="777" spans="1:65" s="13" customFormat="1" ht="11.25">
      <c r="B777" s="208"/>
      <c r="C777" s="209"/>
      <c r="D777" s="201" t="s">
        <v>320</v>
      </c>
      <c r="E777" s="210" t="s">
        <v>32</v>
      </c>
      <c r="F777" s="211" t="s">
        <v>1126</v>
      </c>
      <c r="G777" s="209"/>
      <c r="H777" s="210" t="s">
        <v>32</v>
      </c>
      <c r="I777" s="212"/>
      <c r="J777" s="209"/>
      <c r="K777" s="209"/>
      <c r="L777" s="213"/>
      <c r="M777" s="214"/>
      <c r="N777" s="215"/>
      <c r="O777" s="215"/>
      <c r="P777" s="215"/>
      <c r="Q777" s="215"/>
      <c r="R777" s="215"/>
      <c r="S777" s="215"/>
      <c r="T777" s="216"/>
      <c r="AT777" s="217" t="s">
        <v>320</v>
      </c>
      <c r="AU777" s="217" t="s">
        <v>88</v>
      </c>
      <c r="AV777" s="13" t="s">
        <v>86</v>
      </c>
      <c r="AW777" s="13" t="s">
        <v>39</v>
      </c>
      <c r="AX777" s="13" t="s">
        <v>78</v>
      </c>
      <c r="AY777" s="217" t="s">
        <v>151</v>
      </c>
    </row>
    <row r="778" spans="1:65" s="14" customFormat="1" ht="11.25">
      <c r="B778" s="218"/>
      <c r="C778" s="219"/>
      <c r="D778" s="201" t="s">
        <v>320</v>
      </c>
      <c r="E778" s="220" t="s">
        <v>32</v>
      </c>
      <c r="F778" s="221" t="s">
        <v>1127</v>
      </c>
      <c r="G778" s="219"/>
      <c r="H778" s="222">
        <v>68.225999999999999</v>
      </c>
      <c r="I778" s="223"/>
      <c r="J778" s="219"/>
      <c r="K778" s="219"/>
      <c r="L778" s="224"/>
      <c r="M778" s="225"/>
      <c r="N778" s="226"/>
      <c r="O778" s="226"/>
      <c r="P778" s="226"/>
      <c r="Q778" s="226"/>
      <c r="R778" s="226"/>
      <c r="S778" s="226"/>
      <c r="T778" s="227"/>
      <c r="AT778" s="228" t="s">
        <v>320</v>
      </c>
      <c r="AU778" s="228" t="s">
        <v>88</v>
      </c>
      <c r="AV778" s="14" t="s">
        <v>88</v>
      </c>
      <c r="AW778" s="14" t="s">
        <v>39</v>
      </c>
      <c r="AX778" s="14" t="s">
        <v>78</v>
      </c>
      <c r="AY778" s="228" t="s">
        <v>151</v>
      </c>
    </row>
    <row r="779" spans="1:65" s="15" customFormat="1" ht="11.25">
      <c r="B779" s="229"/>
      <c r="C779" s="230"/>
      <c r="D779" s="201" t="s">
        <v>320</v>
      </c>
      <c r="E779" s="231" t="s">
        <v>32</v>
      </c>
      <c r="F779" s="232" t="s">
        <v>323</v>
      </c>
      <c r="G779" s="230"/>
      <c r="H779" s="233">
        <v>68.225999999999999</v>
      </c>
      <c r="I779" s="234"/>
      <c r="J779" s="230"/>
      <c r="K779" s="230"/>
      <c r="L779" s="235"/>
      <c r="M779" s="236"/>
      <c r="N779" s="237"/>
      <c r="O779" s="237"/>
      <c r="P779" s="237"/>
      <c r="Q779" s="237"/>
      <c r="R779" s="237"/>
      <c r="S779" s="237"/>
      <c r="T779" s="238"/>
      <c r="AT779" s="239" t="s">
        <v>320</v>
      </c>
      <c r="AU779" s="239" t="s">
        <v>88</v>
      </c>
      <c r="AV779" s="15" t="s">
        <v>159</v>
      </c>
      <c r="AW779" s="15" t="s">
        <v>39</v>
      </c>
      <c r="AX779" s="15" t="s">
        <v>86</v>
      </c>
      <c r="AY779" s="239" t="s">
        <v>151</v>
      </c>
    </row>
    <row r="780" spans="1:65" s="2" customFormat="1" ht="24.2" customHeight="1">
      <c r="A780" s="39"/>
      <c r="B780" s="40"/>
      <c r="C780" s="183" t="s">
        <v>1128</v>
      </c>
      <c r="D780" s="183" t="s">
        <v>154</v>
      </c>
      <c r="E780" s="184" t="s">
        <v>1129</v>
      </c>
      <c r="F780" s="185" t="s">
        <v>1130</v>
      </c>
      <c r="G780" s="186" t="s">
        <v>209</v>
      </c>
      <c r="H780" s="187">
        <v>237.94399999999999</v>
      </c>
      <c r="I780" s="188"/>
      <c r="J780" s="189">
        <f>ROUND(I780*H780,2)</f>
        <v>0</v>
      </c>
      <c r="K780" s="185" t="s">
        <v>158</v>
      </c>
      <c r="L780" s="44"/>
      <c r="M780" s="190" t="s">
        <v>32</v>
      </c>
      <c r="N780" s="191" t="s">
        <v>49</v>
      </c>
      <c r="O780" s="69"/>
      <c r="P780" s="192">
        <f>O780*H780</f>
        <v>0</v>
      </c>
      <c r="Q780" s="192">
        <v>1.0999999999999999E-2</v>
      </c>
      <c r="R780" s="192">
        <f>Q780*H780</f>
        <v>2.6173839999999999</v>
      </c>
      <c r="S780" s="192">
        <v>0</v>
      </c>
      <c r="T780" s="193">
        <f>S780*H780</f>
        <v>0</v>
      </c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R780" s="194" t="s">
        <v>159</v>
      </c>
      <c r="AT780" s="194" t="s">
        <v>154</v>
      </c>
      <c r="AU780" s="194" t="s">
        <v>88</v>
      </c>
      <c r="AY780" s="21" t="s">
        <v>151</v>
      </c>
      <c r="BE780" s="195">
        <f>IF(N780="základní",J780,0)</f>
        <v>0</v>
      </c>
      <c r="BF780" s="195">
        <f>IF(N780="snížená",J780,0)</f>
        <v>0</v>
      </c>
      <c r="BG780" s="195">
        <f>IF(N780="zákl. přenesená",J780,0)</f>
        <v>0</v>
      </c>
      <c r="BH780" s="195">
        <f>IF(N780="sníž. přenesená",J780,0)</f>
        <v>0</v>
      </c>
      <c r="BI780" s="195">
        <f>IF(N780="nulová",J780,0)</f>
        <v>0</v>
      </c>
      <c r="BJ780" s="21" t="s">
        <v>86</v>
      </c>
      <c r="BK780" s="195">
        <f>ROUND(I780*H780,2)</f>
        <v>0</v>
      </c>
      <c r="BL780" s="21" t="s">
        <v>159</v>
      </c>
      <c r="BM780" s="194" t="s">
        <v>1131</v>
      </c>
    </row>
    <row r="781" spans="1:65" s="2" customFormat="1" ht="11.25">
      <c r="A781" s="39"/>
      <c r="B781" s="40"/>
      <c r="C781" s="41"/>
      <c r="D781" s="196" t="s">
        <v>161</v>
      </c>
      <c r="E781" s="41"/>
      <c r="F781" s="197" t="s">
        <v>1132</v>
      </c>
      <c r="G781" s="41"/>
      <c r="H781" s="41"/>
      <c r="I781" s="198"/>
      <c r="J781" s="41"/>
      <c r="K781" s="41"/>
      <c r="L781" s="44"/>
      <c r="M781" s="199"/>
      <c r="N781" s="200"/>
      <c r="O781" s="69"/>
      <c r="P781" s="69"/>
      <c r="Q781" s="69"/>
      <c r="R781" s="69"/>
      <c r="S781" s="69"/>
      <c r="T781" s="70"/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T781" s="21" t="s">
        <v>161</v>
      </c>
      <c r="AU781" s="21" t="s">
        <v>88</v>
      </c>
    </row>
    <row r="782" spans="1:65" s="13" customFormat="1" ht="11.25">
      <c r="B782" s="208"/>
      <c r="C782" s="209"/>
      <c r="D782" s="201" t="s">
        <v>320</v>
      </c>
      <c r="E782" s="210" t="s">
        <v>32</v>
      </c>
      <c r="F782" s="211" t="s">
        <v>1133</v>
      </c>
      <c r="G782" s="209"/>
      <c r="H782" s="210" t="s">
        <v>32</v>
      </c>
      <c r="I782" s="212"/>
      <c r="J782" s="209"/>
      <c r="K782" s="209"/>
      <c r="L782" s="213"/>
      <c r="M782" s="214"/>
      <c r="N782" s="215"/>
      <c r="O782" s="215"/>
      <c r="P782" s="215"/>
      <c r="Q782" s="215"/>
      <c r="R782" s="215"/>
      <c r="S782" s="215"/>
      <c r="T782" s="216"/>
      <c r="AT782" s="217" t="s">
        <v>320</v>
      </c>
      <c r="AU782" s="217" t="s">
        <v>88</v>
      </c>
      <c r="AV782" s="13" t="s">
        <v>86</v>
      </c>
      <c r="AW782" s="13" t="s">
        <v>39</v>
      </c>
      <c r="AX782" s="13" t="s">
        <v>78</v>
      </c>
      <c r="AY782" s="217" t="s">
        <v>151</v>
      </c>
    </row>
    <row r="783" spans="1:65" s="14" customFormat="1" ht="11.25">
      <c r="B783" s="218"/>
      <c r="C783" s="219"/>
      <c r="D783" s="201" t="s">
        <v>320</v>
      </c>
      <c r="E783" s="220" t="s">
        <v>32</v>
      </c>
      <c r="F783" s="221" t="s">
        <v>1134</v>
      </c>
      <c r="G783" s="219"/>
      <c r="H783" s="222">
        <v>202.98400000000001</v>
      </c>
      <c r="I783" s="223"/>
      <c r="J783" s="219"/>
      <c r="K783" s="219"/>
      <c r="L783" s="224"/>
      <c r="M783" s="225"/>
      <c r="N783" s="226"/>
      <c r="O783" s="226"/>
      <c r="P783" s="226"/>
      <c r="Q783" s="226"/>
      <c r="R783" s="226"/>
      <c r="S783" s="226"/>
      <c r="T783" s="227"/>
      <c r="AT783" s="228" t="s">
        <v>320</v>
      </c>
      <c r="AU783" s="228" t="s">
        <v>88</v>
      </c>
      <c r="AV783" s="14" t="s">
        <v>88</v>
      </c>
      <c r="AW783" s="14" t="s">
        <v>39</v>
      </c>
      <c r="AX783" s="14" t="s">
        <v>78</v>
      </c>
      <c r="AY783" s="228" t="s">
        <v>151</v>
      </c>
    </row>
    <row r="784" spans="1:65" s="13" customFormat="1" ht="11.25">
      <c r="B784" s="208"/>
      <c r="C784" s="209"/>
      <c r="D784" s="201" t="s">
        <v>320</v>
      </c>
      <c r="E784" s="210" t="s">
        <v>32</v>
      </c>
      <c r="F784" s="211" t="s">
        <v>1135</v>
      </c>
      <c r="G784" s="209"/>
      <c r="H784" s="210" t="s">
        <v>32</v>
      </c>
      <c r="I784" s="212"/>
      <c r="J784" s="209"/>
      <c r="K784" s="209"/>
      <c r="L784" s="213"/>
      <c r="M784" s="214"/>
      <c r="N784" s="215"/>
      <c r="O784" s="215"/>
      <c r="P784" s="215"/>
      <c r="Q784" s="215"/>
      <c r="R784" s="215"/>
      <c r="S784" s="215"/>
      <c r="T784" s="216"/>
      <c r="AT784" s="217" t="s">
        <v>320</v>
      </c>
      <c r="AU784" s="217" t="s">
        <v>88</v>
      </c>
      <c r="AV784" s="13" t="s">
        <v>86</v>
      </c>
      <c r="AW784" s="13" t="s">
        <v>39</v>
      </c>
      <c r="AX784" s="13" t="s">
        <v>78</v>
      </c>
      <c r="AY784" s="217" t="s">
        <v>151</v>
      </c>
    </row>
    <row r="785" spans="1:65" s="14" customFormat="1" ht="11.25">
      <c r="B785" s="218"/>
      <c r="C785" s="219"/>
      <c r="D785" s="201" t="s">
        <v>320</v>
      </c>
      <c r="E785" s="220" t="s">
        <v>32</v>
      </c>
      <c r="F785" s="221" t="s">
        <v>1136</v>
      </c>
      <c r="G785" s="219"/>
      <c r="H785" s="222">
        <v>34.96</v>
      </c>
      <c r="I785" s="223"/>
      <c r="J785" s="219"/>
      <c r="K785" s="219"/>
      <c r="L785" s="224"/>
      <c r="M785" s="225"/>
      <c r="N785" s="226"/>
      <c r="O785" s="226"/>
      <c r="P785" s="226"/>
      <c r="Q785" s="226"/>
      <c r="R785" s="226"/>
      <c r="S785" s="226"/>
      <c r="T785" s="227"/>
      <c r="AT785" s="228" t="s">
        <v>320</v>
      </c>
      <c r="AU785" s="228" t="s">
        <v>88</v>
      </c>
      <c r="AV785" s="14" t="s">
        <v>88</v>
      </c>
      <c r="AW785" s="14" t="s">
        <v>39</v>
      </c>
      <c r="AX785" s="14" t="s">
        <v>78</v>
      </c>
      <c r="AY785" s="228" t="s">
        <v>151</v>
      </c>
    </row>
    <row r="786" spans="1:65" s="15" customFormat="1" ht="11.25">
      <c r="B786" s="229"/>
      <c r="C786" s="230"/>
      <c r="D786" s="201" t="s">
        <v>320</v>
      </c>
      <c r="E786" s="231" t="s">
        <v>32</v>
      </c>
      <c r="F786" s="232" t="s">
        <v>323</v>
      </c>
      <c r="G786" s="230"/>
      <c r="H786" s="233">
        <v>237.94399999999999</v>
      </c>
      <c r="I786" s="234"/>
      <c r="J786" s="230"/>
      <c r="K786" s="230"/>
      <c r="L786" s="235"/>
      <c r="M786" s="236"/>
      <c r="N786" s="237"/>
      <c r="O786" s="237"/>
      <c r="P786" s="237"/>
      <c r="Q786" s="237"/>
      <c r="R786" s="237"/>
      <c r="S786" s="237"/>
      <c r="T786" s="238"/>
      <c r="AT786" s="239" t="s">
        <v>320</v>
      </c>
      <c r="AU786" s="239" t="s">
        <v>88</v>
      </c>
      <c r="AV786" s="15" t="s">
        <v>159</v>
      </c>
      <c r="AW786" s="15" t="s">
        <v>39</v>
      </c>
      <c r="AX786" s="15" t="s">
        <v>86</v>
      </c>
      <c r="AY786" s="239" t="s">
        <v>151</v>
      </c>
    </row>
    <row r="787" spans="1:65" s="2" customFormat="1" ht="24.2" customHeight="1">
      <c r="A787" s="39"/>
      <c r="B787" s="40"/>
      <c r="C787" s="183" t="s">
        <v>1137</v>
      </c>
      <c r="D787" s="183" t="s">
        <v>154</v>
      </c>
      <c r="E787" s="184" t="s">
        <v>1138</v>
      </c>
      <c r="F787" s="185" t="s">
        <v>1139</v>
      </c>
      <c r="G787" s="186" t="s">
        <v>213</v>
      </c>
      <c r="H787" s="187">
        <v>62.841999999999999</v>
      </c>
      <c r="I787" s="188"/>
      <c r="J787" s="189">
        <f>ROUND(I787*H787,2)</f>
        <v>0</v>
      </c>
      <c r="K787" s="185" t="s">
        <v>158</v>
      </c>
      <c r="L787" s="44"/>
      <c r="M787" s="190" t="s">
        <v>32</v>
      </c>
      <c r="N787" s="191" t="s">
        <v>49</v>
      </c>
      <c r="O787" s="69"/>
      <c r="P787" s="192">
        <f>O787*H787</f>
        <v>0</v>
      </c>
      <c r="Q787" s="192">
        <v>2.0000000000000002E-5</v>
      </c>
      <c r="R787" s="192">
        <f>Q787*H787</f>
        <v>1.2568400000000002E-3</v>
      </c>
      <c r="S787" s="192">
        <v>0</v>
      </c>
      <c r="T787" s="193">
        <f>S787*H787</f>
        <v>0</v>
      </c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R787" s="194" t="s">
        <v>159</v>
      </c>
      <c r="AT787" s="194" t="s">
        <v>154</v>
      </c>
      <c r="AU787" s="194" t="s">
        <v>88</v>
      </c>
      <c r="AY787" s="21" t="s">
        <v>151</v>
      </c>
      <c r="BE787" s="195">
        <f>IF(N787="základní",J787,0)</f>
        <v>0</v>
      </c>
      <c r="BF787" s="195">
        <f>IF(N787="snížená",J787,0)</f>
        <v>0</v>
      </c>
      <c r="BG787" s="195">
        <f>IF(N787="zákl. přenesená",J787,0)</f>
        <v>0</v>
      </c>
      <c r="BH787" s="195">
        <f>IF(N787="sníž. přenesená",J787,0)</f>
        <v>0</v>
      </c>
      <c r="BI787" s="195">
        <f>IF(N787="nulová",J787,0)</f>
        <v>0</v>
      </c>
      <c r="BJ787" s="21" t="s">
        <v>86</v>
      </c>
      <c r="BK787" s="195">
        <f>ROUND(I787*H787,2)</f>
        <v>0</v>
      </c>
      <c r="BL787" s="21" t="s">
        <v>159</v>
      </c>
      <c r="BM787" s="194" t="s">
        <v>1140</v>
      </c>
    </row>
    <row r="788" spans="1:65" s="2" customFormat="1" ht="11.25">
      <c r="A788" s="39"/>
      <c r="B788" s="40"/>
      <c r="C788" s="41"/>
      <c r="D788" s="196" t="s">
        <v>161</v>
      </c>
      <c r="E788" s="41"/>
      <c r="F788" s="197" t="s">
        <v>1141</v>
      </c>
      <c r="G788" s="41"/>
      <c r="H788" s="41"/>
      <c r="I788" s="198"/>
      <c r="J788" s="41"/>
      <c r="K788" s="41"/>
      <c r="L788" s="44"/>
      <c r="M788" s="199"/>
      <c r="N788" s="200"/>
      <c r="O788" s="69"/>
      <c r="P788" s="69"/>
      <c r="Q788" s="69"/>
      <c r="R788" s="69"/>
      <c r="S788" s="69"/>
      <c r="T788" s="70"/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T788" s="21" t="s">
        <v>161</v>
      </c>
      <c r="AU788" s="21" t="s">
        <v>88</v>
      </c>
    </row>
    <row r="789" spans="1:65" s="2" customFormat="1" ht="19.5">
      <c r="A789" s="39"/>
      <c r="B789" s="40"/>
      <c r="C789" s="41"/>
      <c r="D789" s="201" t="s">
        <v>163</v>
      </c>
      <c r="E789" s="41"/>
      <c r="F789" s="202" t="s">
        <v>1142</v>
      </c>
      <c r="G789" s="41"/>
      <c r="H789" s="41"/>
      <c r="I789" s="198"/>
      <c r="J789" s="41"/>
      <c r="K789" s="41"/>
      <c r="L789" s="44"/>
      <c r="M789" s="199"/>
      <c r="N789" s="200"/>
      <c r="O789" s="69"/>
      <c r="P789" s="69"/>
      <c r="Q789" s="69"/>
      <c r="R789" s="69"/>
      <c r="S789" s="69"/>
      <c r="T789" s="70"/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T789" s="21" t="s">
        <v>163</v>
      </c>
      <c r="AU789" s="21" t="s">
        <v>88</v>
      </c>
    </row>
    <row r="790" spans="1:65" s="13" customFormat="1" ht="11.25">
      <c r="B790" s="208"/>
      <c r="C790" s="209"/>
      <c r="D790" s="201" t="s">
        <v>320</v>
      </c>
      <c r="E790" s="210" t="s">
        <v>32</v>
      </c>
      <c r="F790" s="211" t="s">
        <v>1143</v>
      </c>
      <c r="G790" s="209"/>
      <c r="H790" s="210" t="s">
        <v>32</v>
      </c>
      <c r="I790" s="212"/>
      <c r="J790" s="209"/>
      <c r="K790" s="209"/>
      <c r="L790" s="213"/>
      <c r="M790" s="214"/>
      <c r="N790" s="215"/>
      <c r="O790" s="215"/>
      <c r="P790" s="215"/>
      <c r="Q790" s="215"/>
      <c r="R790" s="215"/>
      <c r="S790" s="215"/>
      <c r="T790" s="216"/>
      <c r="AT790" s="217" t="s">
        <v>320</v>
      </c>
      <c r="AU790" s="217" t="s">
        <v>88</v>
      </c>
      <c r="AV790" s="13" t="s">
        <v>86</v>
      </c>
      <c r="AW790" s="13" t="s">
        <v>39</v>
      </c>
      <c r="AX790" s="13" t="s">
        <v>78</v>
      </c>
      <c r="AY790" s="217" t="s">
        <v>151</v>
      </c>
    </row>
    <row r="791" spans="1:65" s="13" customFormat="1" ht="11.25">
      <c r="B791" s="208"/>
      <c r="C791" s="209"/>
      <c r="D791" s="201" t="s">
        <v>320</v>
      </c>
      <c r="E791" s="210" t="s">
        <v>32</v>
      </c>
      <c r="F791" s="211" t="s">
        <v>1144</v>
      </c>
      <c r="G791" s="209"/>
      <c r="H791" s="210" t="s">
        <v>32</v>
      </c>
      <c r="I791" s="212"/>
      <c r="J791" s="209"/>
      <c r="K791" s="209"/>
      <c r="L791" s="213"/>
      <c r="M791" s="214"/>
      <c r="N791" s="215"/>
      <c r="O791" s="215"/>
      <c r="P791" s="215"/>
      <c r="Q791" s="215"/>
      <c r="R791" s="215"/>
      <c r="S791" s="215"/>
      <c r="T791" s="216"/>
      <c r="AT791" s="217" t="s">
        <v>320</v>
      </c>
      <c r="AU791" s="217" t="s">
        <v>88</v>
      </c>
      <c r="AV791" s="13" t="s">
        <v>86</v>
      </c>
      <c r="AW791" s="13" t="s">
        <v>39</v>
      </c>
      <c r="AX791" s="13" t="s">
        <v>78</v>
      </c>
      <c r="AY791" s="217" t="s">
        <v>151</v>
      </c>
    </row>
    <row r="792" spans="1:65" s="14" customFormat="1" ht="11.25">
      <c r="B792" s="218"/>
      <c r="C792" s="219"/>
      <c r="D792" s="201" t="s">
        <v>320</v>
      </c>
      <c r="E792" s="220" t="s">
        <v>32</v>
      </c>
      <c r="F792" s="221" t="s">
        <v>1145</v>
      </c>
      <c r="G792" s="219"/>
      <c r="H792" s="222">
        <v>35.01</v>
      </c>
      <c r="I792" s="223"/>
      <c r="J792" s="219"/>
      <c r="K792" s="219"/>
      <c r="L792" s="224"/>
      <c r="M792" s="225"/>
      <c r="N792" s="226"/>
      <c r="O792" s="226"/>
      <c r="P792" s="226"/>
      <c r="Q792" s="226"/>
      <c r="R792" s="226"/>
      <c r="S792" s="226"/>
      <c r="T792" s="227"/>
      <c r="AT792" s="228" t="s">
        <v>320</v>
      </c>
      <c r="AU792" s="228" t="s">
        <v>88</v>
      </c>
      <c r="AV792" s="14" t="s">
        <v>88</v>
      </c>
      <c r="AW792" s="14" t="s">
        <v>39</v>
      </c>
      <c r="AX792" s="14" t="s">
        <v>78</v>
      </c>
      <c r="AY792" s="228" t="s">
        <v>151</v>
      </c>
    </row>
    <row r="793" spans="1:65" s="13" customFormat="1" ht="11.25">
      <c r="B793" s="208"/>
      <c r="C793" s="209"/>
      <c r="D793" s="201" t="s">
        <v>320</v>
      </c>
      <c r="E793" s="210" t="s">
        <v>32</v>
      </c>
      <c r="F793" s="211" t="s">
        <v>1146</v>
      </c>
      <c r="G793" s="209"/>
      <c r="H793" s="210" t="s">
        <v>32</v>
      </c>
      <c r="I793" s="212"/>
      <c r="J793" s="209"/>
      <c r="K793" s="209"/>
      <c r="L793" s="213"/>
      <c r="M793" s="214"/>
      <c r="N793" s="215"/>
      <c r="O793" s="215"/>
      <c r="P793" s="215"/>
      <c r="Q793" s="215"/>
      <c r="R793" s="215"/>
      <c r="S793" s="215"/>
      <c r="T793" s="216"/>
      <c r="AT793" s="217" t="s">
        <v>320</v>
      </c>
      <c r="AU793" s="217" t="s">
        <v>88</v>
      </c>
      <c r="AV793" s="13" t="s">
        <v>86</v>
      </c>
      <c r="AW793" s="13" t="s">
        <v>39</v>
      </c>
      <c r="AX793" s="13" t="s">
        <v>78</v>
      </c>
      <c r="AY793" s="217" t="s">
        <v>151</v>
      </c>
    </row>
    <row r="794" spans="1:65" s="14" customFormat="1" ht="11.25">
      <c r="B794" s="218"/>
      <c r="C794" s="219"/>
      <c r="D794" s="201" t="s">
        <v>320</v>
      </c>
      <c r="E794" s="220" t="s">
        <v>32</v>
      </c>
      <c r="F794" s="221" t="s">
        <v>1147</v>
      </c>
      <c r="G794" s="219"/>
      <c r="H794" s="222">
        <v>27.832000000000001</v>
      </c>
      <c r="I794" s="223"/>
      <c r="J794" s="219"/>
      <c r="K794" s="219"/>
      <c r="L794" s="224"/>
      <c r="M794" s="225"/>
      <c r="N794" s="226"/>
      <c r="O794" s="226"/>
      <c r="P794" s="226"/>
      <c r="Q794" s="226"/>
      <c r="R794" s="226"/>
      <c r="S794" s="226"/>
      <c r="T794" s="227"/>
      <c r="AT794" s="228" t="s">
        <v>320</v>
      </c>
      <c r="AU794" s="228" t="s">
        <v>88</v>
      </c>
      <c r="AV794" s="14" t="s">
        <v>88</v>
      </c>
      <c r="AW794" s="14" t="s">
        <v>39</v>
      </c>
      <c r="AX794" s="14" t="s">
        <v>78</v>
      </c>
      <c r="AY794" s="228" t="s">
        <v>151</v>
      </c>
    </row>
    <row r="795" spans="1:65" s="15" customFormat="1" ht="11.25">
      <c r="B795" s="229"/>
      <c r="C795" s="230"/>
      <c r="D795" s="201" t="s">
        <v>320</v>
      </c>
      <c r="E795" s="231" t="s">
        <v>32</v>
      </c>
      <c r="F795" s="232" t="s">
        <v>323</v>
      </c>
      <c r="G795" s="230"/>
      <c r="H795" s="233">
        <v>62.841999999999999</v>
      </c>
      <c r="I795" s="234"/>
      <c r="J795" s="230"/>
      <c r="K795" s="230"/>
      <c r="L795" s="235"/>
      <c r="M795" s="236"/>
      <c r="N795" s="237"/>
      <c r="O795" s="237"/>
      <c r="P795" s="237"/>
      <c r="Q795" s="237"/>
      <c r="R795" s="237"/>
      <c r="S795" s="237"/>
      <c r="T795" s="238"/>
      <c r="AT795" s="239" t="s">
        <v>320</v>
      </c>
      <c r="AU795" s="239" t="s">
        <v>88</v>
      </c>
      <c r="AV795" s="15" t="s">
        <v>159</v>
      </c>
      <c r="AW795" s="15" t="s">
        <v>39</v>
      </c>
      <c r="AX795" s="15" t="s">
        <v>86</v>
      </c>
      <c r="AY795" s="239" t="s">
        <v>151</v>
      </c>
    </row>
    <row r="796" spans="1:65" s="2" customFormat="1" ht="16.5" customHeight="1">
      <c r="A796" s="39"/>
      <c r="B796" s="40"/>
      <c r="C796" s="183" t="s">
        <v>1148</v>
      </c>
      <c r="D796" s="183" t="s">
        <v>154</v>
      </c>
      <c r="E796" s="184" t="s">
        <v>1149</v>
      </c>
      <c r="F796" s="185" t="s">
        <v>1150</v>
      </c>
      <c r="G796" s="186" t="s">
        <v>209</v>
      </c>
      <c r="H796" s="187">
        <v>13</v>
      </c>
      <c r="I796" s="188"/>
      <c r="J796" s="189">
        <f>ROUND(I796*H796,2)</f>
        <v>0</v>
      </c>
      <c r="K796" s="185" t="s">
        <v>158</v>
      </c>
      <c r="L796" s="44"/>
      <c r="M796" s="190" t="s">
        <v>32</v>
      </c>
      <c r="N796" s="191" t="s">
        <v>49</v>
      </c>
      <c r="O796" s="69"/>
      <c r="P796" s="192">
        <f>O796*H796</f>
        <v>0</v>
      </c>
      <c r="Q796" s="192">
        <v>0.1837</v>
      </c>
      <c r="R796" s="192">
        <f>Q796*H796</f>
        <v>2.3881000000000001</v>
      </c>
      <c r="S796" s="192">
        <v>0</v>
      </c>
      <c r="T796" s="193">
        <f>S796*H796</f>
        <v>0</v>
      </c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R796" s="194" t="s">
        <v>159</v>
      </c>
      <c r="AT796" s="194" t="s">
        <v>154</v>
      </c>
      <c r="AU796" s="194" t="s">
        <v>88</v>
      </c>
      <c r="AY796" s="21" t="s">
        <v>151</v>
      </c>
      <c r="BE796" s="195">
        <f>IF(N796="základní",J796,0)</f>
        <v>0</v>
      </c>
      <c r="BF796" s="195">
        <f>IF(N796="snížená",J796,0)</f>
        <v>0</v>
      </c>
      <c r="BG796" s="195">
        <f>IF(N796="zákl. přenesená",J796,0)</f>
        <v>0</v>
      </c>
      <c r="BH796" s="195">
        <f>IF(N796="sníž. přenesená",J796,0)</f>
        <v>0</v>
      </c>
      <c r="BI796" s="195">
        <f>IF(N796="nulová",J796,0)</f>
        <v>0</v>
      </c>
      <c r="BJ796" s="21" t="s">
        <v>86</v>
      </c>
      <c r="BK796" s="195">
        <f>ROUND(I796*H796,2)</f>
        <v>0</v>
      </c>
      <c r="BL796" s="21" t="s">
        <v>159</v>
      </c>
      <c r="BM796" s="194" t="s">
        <v>1151</v>
      </c>
    </row>
    <row r="797" spans="1:65" s="2" customFormat="1" ht="11.25">
      <c r="A797" s="39"/>
      <c r="B797" s="40"/>
      <c r="C797" s="41"/>
      <c r="D797" s="196" t="s">
        <v>161</v>
      </c>
      <c r="E797" s="41"/>
      <c r="F797" s="197" t="s">
        <v>1152</v>
      </c>
      <c r="G797" s="41"/>
      <c r="H797" s="41"/>
      <c r="I797" s="198"/>
      <c r="J797" s="41"/>
      <c r="K797" s="41"/>
      <c r="L797" s="44"/>
      <c r="M797" s="199"/>
      <c r="N797" s="200"/>
      <c r="O797" s="69"/>
      <c r="P797" s="69"/>
      <c r="Q797" s="69"/>
      <c r="R797" s="69"/>
      <c r="S797" s="69"/>
      <c r="T797" s="70"/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T797" s="21" t="s">
        <v>161</v>
      </c>
      <c r="AU797" s="21" t="s">
        <v>88</v>
      </c>
    </row>
    <row r="798" spans="1:65" s="13" customFormat="1" ht="11.25">
      <c r="B798" s="208"/>
      <c r="C798" s="209"/>
      <c r="D798" s="201" t="s">
        <v>320</v>
      </c>
      <c r="E798" s="210" t="s">
        <v>32</v>
      </c>
      <c r="F798" s="211" t="s">
        <v>1153</v>
      </c>
      <c r="G798" s="209"/>
      <c r="H798" s="210" t="s">
        <v>32</v>
      </c>
      <c r="I798" s="212"/>
      <c r="J798" s="209"/>
      <c r="K798" s="209"/>
      <c r="L798" s="213"/>
      <c r="M798" s="214"/>
      <c r="N798" s="215"/>
      <c r="O798" s="215"/>
      <c r="P798" s="215"/>
      <c r="Q798" s="215"/>
      <c r="R798" s="215"/>
      <c r="S798" s="215"/>
      <c r="T798" s="216"/>
      <c r="AT798" s="217" t="s">
        <v>320</v>
      </c>
      <c r="AU798" s="217" t="s">
        <v>88</v>
      </c>
      <c r="AV798" s="13" t="s">
        <v>86</v>
      </c>
      <c r="AW798" s="13" t="s">
        <v>39</v>
      </c>
      <c r="AX798" s="13" t="s">
        <v>78</v>
      </c>
      <c r="AY798" s="217" t="s">
        <v>151</v>
      </c>
    </row>
    <row r="799" spans="1:65" s="14" customFormat="1" ht="11.25">
      <c r="B799" s="218"/>
      <c r="C799" s="219"/>
      <c r="D799" s="201" t="s">
        <v>320</v>
      </c>
      <c r="E799" s="220" t="s">
        <v>32</v>
      </c>
      <c r="F799" s="221" t="s">
        <v>1154</v>
      </c>
      <c r="G799" s="219"/>
      <c r="H799" s="222">
        <v>13</v>
      </c>
      <c r="I799" s="223"/>
      <c r="J799" s="219"/>
      <c r="K799" s="219"/>
      <c r="L799" s="224"/>
      <c r="M799" s="225"/>
      <c r="N799" s="226"/>
      <c r="O799" s="226"/>
      <c r="P799" s="226"/>
      <c r="Q799" s="226"/>
      <c r="R799" s="226"/>
      <c r="S799" s="226"/>
      <c r="T799" s="227"/>
      <c r="AT799" s="228" t="s">
        <v>320</v>
      </c>
      <c r="AU799" s="228" t="s">
        <v>88</v>
      </c>
      <c r="AV799" s="14" t="s">
        <v>88</v>
      </c>
      <c r="AW799" s="14" t="s">
        <v>39</v>
      </c>
      <c r="AX799" s="14" t="s">
        <v>78</v>
      </c>
      <c r="AY799" s="228" t="s">
        <v>151</v>
      </c>
    </row>
    <row r="800" spans="1:65" s="15" customFormat="1" ht="11.25">
      <c r="B800" s="229"/>
      <c r="C800" s="230"/>
      <c r="D800" s="201" t="s">
        <v>320</v>
      </c>
      <c r="E800" s="231" t="s">
        <v>32</v>
      </c>
      <c r="F800" s="232" t="s">
        <v>323</v>
      </c>
      <c r="G800" s="230"/>
      <c r="H800" s="233">
        <v>13</v>
      </c>
      <c r="I800" s="234"/>
      <c r="J800" s="230"/>
      <c r="K800" s="230"/>
      <c r="L800" s="235"/>
      <c r="M800" s="236"/>
      <c r="N800" s="237"/>
      <c r="O800" s="237"/>
      <c r="P800" s="237"/>
      <c r="Q800" s="237"/>
      <c r="R800" s="237"/>
      <c r="S800" s="237"/>
      <c r="T800" s="238"/>
      <c r="AT800" s="239" t="s">
        <v>320</v>
      </c>
      <c r="AU800" s="239" t="s">
        <v>88</v>
      </c>
      <c r="AV800" s="15" t="s">
        <v>159</v>
      </c>
      <c r="AW800" s="15" t="s">
        <v>39</v>
      </c>
      <c r="AX800" s="15" t="s">
        <v>86</v>
      </c>
      <c r="AY800" s="239" t="s">
        <v>151</v>
      </c>
    </row>
    <row r="801" spans="1:65" s="12" customFormat="1" ht="22.9" customHeight="1">
      <c r="B801" s="167"/>
      <c r="C801" s="168"/>
      <c r="D801" s="169" t="s">
        <v>77</v>
      </c>
      <c r="E801" s="181" t="s">
        <v>202</v>
      </c>
      <c r="F801" s="181" t="s">
        <v>1155</v>
      </c>
      <c r="G801" s="168"/>
      <c r="H801" s="168"/>
      <c r="I801" s="171"/>
      <c r="J801" s="182">
        <f>BK801</f>
        <v>0</v>
      </c>
      <c r="K801" s="168"/>
      <c r="L801" s="173"/>
      <c r="M801" s="174"/>
      <c r="N801" s="175"/>
      <c r="O801" s="175"/>
      <c r="P801" s="176">
        <f>SUM(P802:P820)</f>
        <v>0</v>
      </c>
      <c r="Q801" s="175"/>
      <c r="R801" s="176">
        <f>SUM(R802:R820)</f>
        <v>8.3692000000000003E-3</v>
      </c>
      <c r="S801" s="175"/>
      <c r="T801" s="177">
        <f>SUM(T802:T820)</f>
        <v>0</v>
      </c>
      <c r="AR801" s="178" t="s">
        <v>86</v>
      </c>
      <c r="AT801" s="179" t="s">
        <v>77</v>
      </c>
      <c r="AU801" s="179" t="s">
        <v>86</v>
      </c>
      <c r="AY801" s="178" t="s">
        <v>151</v>
      </c>
      <c r="BK801" s="180">
        <f>SUM(BK802:BK820)</f>
        <v>0</v>
      </c>
    </row>
    <row r="802" spans="1:65" s="2" customFormat="1" ht="16.5" customHeight="1">
      <c r="A802" s="39"/>
      <c r="B802" s="40"/>
      <c r="C802" s="183" t="s">
        <v>1156</v>
      </c>
      <c r="D802" s="183" t="s">
        <v>154</v>
      </c>
      <c r="E802" s="184" t="s">
        <v>1157</v>
      </c>
      <c r="F802" s="185" t="s">
        <v>1158</v>
      </c>
      <c r="G802" s="186" t="s">
        <v>213</v>
      </c>
      <c r="H802" s="187">
        <v>3.5</v>
      </c>
      <c r="I802" s="188"/>
      <c r="J802" s="189">
        <f>ROUND(I802*H802,2)</f>
        <v>0</v>
      </c>
      <c r="K802" s="185" t="s">
        <v>158</v>
      </c>
      <c r="L802" s="44"/>
      <c r="M802" s="190" t="s">
        <v>32</v>
      </c>
      <c r="N802" s="191" t="s">
        <v>49</v>
      </c>
      <c r="O802" s="69"/>
      <c r="P802" s="192">
        <f>O802*H802</f>
        <v>0</v>
      </c>
      <c r="Q802" s="192">
        <v>1.0000000000000001E-5</v>
      </c>
      <c r="R802" s="192">
        <f>Q802*H802</f>
        <v>3.5000000000000004E-5</v>
      </c>
      <c r="S802" s="192">
        <v>0</v>
      </c>
      <c r="T802" s="193">
        <f>S802*H802</f>
        <v>0</v>
      </c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R802" s="194" t="s">
        <v>159</v>
      </c>
      <c r="AT802" s="194" t="s">
        <v>154</v>
      </c>
      <c r="AU802" s="194" t="s">
        <v>88</v>
      </c>
      <c r="AY802" s="21" t="s">
        <v>151</v>
      </c>
      <c r="BE802" s="195">
        <f>IF(N802="základní",J802,0)</f>
        <v>0</v>
      </c>
      <c r="BF802" s="195">
        <f>IF(N802="snížená",J802,0)</f>
        <v>0</v>
      </c>
      <c r="BG802" s="195">
        <f>IF(N802="zákl. přenesená",J802,0)</f>
        <v>0</v>
      </c>
      <c r="BH802" s="195">
        <f>IF(N802="sníž. přenesená",J802,0)</f>
        <v>0</v>
      </c>
      <c r="BI802" s="195">
        <f>IF(N802="nulová",J802,0)</f>
        <v>0</v>
      </c>
      <c r="BJ802" s="21" t="s">
        <v>86</v>
      </c>
      <c r="BK802" s="195">
        <f>ROUND(I802*H802,2)</f>
        <v>0</v>
      </c>
      <c r="BL802" s="21" t="s">
        <v>159</v>
      </c>
      <c r="BM802" s="194" t="s">
        <v>1159</v>
      </c>
    </row>
    <row r="803" spans="1:65" s="2" customFormat="1" ht="11.25">
      <c r="A803" s="39"/>
      <c r="B803" s="40"/>
      <c r="C803" s="41"/>
      <c r="D803" s="196" t="s">
        <v>161</v>
      </c>
      <c r="E803" s="41"/>
      <c r="F803" s="197" t="s">
        <v>1160</v>
      </c>
      <c r="G803" s="41"/>
      <c r="H803" s="41"/>
      <c r="I803" s="198"/>
      <c r="J803" s="41"/>
      <c r="K803" s="41"/>
      <c r="L803" s="44"/>
      <c r="M803" s="199"/>
      <c r="N803" s="200"/>
      <c r="O803" s="69"/>
      <c r="P803" s="69"/>
      <c r="Q803" s="69"/>
      <c r="R803" s="69"/>
      <c r="S803" s="69"/>
      <c r="T803" s="70"/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T803" s="21" t="s">
        <v>161</v>
      </c>
      <c r="AU803" s="21" t="s">
        <v>88</v>
      </c>
    </row>
    <row r="804" spans="1:65" s="2" customFormat="1" ht="19.5">
      <c r="A804" s="39"/>
      <c r="B804" s="40"/>
      <c r="C804" s="41"/>
      <c r="D804" s="201" t="s">
        <v>163</v>
      </c>
      <c r="E804" s="41"/>
      <c r="F804" s="202" t="s">
        <v>1161</v>
      </c>
      <c r="G804" s="41"/>
      <c r="H804" s="41"/>
      <c r="I804" s="198"/>
      <c r="J804" s="41"/>
      <c r="K804" s="41"/>
      <c r="L804" s="44"/>
      <c r="M804" s="199"/>
      <c r="N804" s="200"/>
      <c r="O804" s="69"/>
      <c r="P804" s="69"/>
      <c r="Q804" s="69"/>
      <c r="R804" s="69"/>
      <c r="S804" s="69"/>
      <c r="T804" s="70"/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T804" s="21" t="s">
        <v>163</v>
      </c>
      <c r="AU804" s="21" t="s">
        <v>88</v>
      </c>
    </row>
    <row r="805" spans="1:65" s="13" customFormat="1" ht="11.25">
      <c r="B805" s="208"/>
      <c r="C805" s="209"/>
      <c r="D805" s="201" t="s">
        <v>320</v>
      </c>
      <c r="E805" s="210" t="s">
        <v>32</v>
      </c>
      <c r="F805" s="211" t="s">
        <v>1162</v>
      </c>
      <c r="G805" s="209"/>
      <c r="H805" s="210" t="s">
        <v>32</v>
      </c>
      <c r="I805" s="212"/>
      <c r="J805" s="209"/>
      <c r="K805" s="209"/>
      <c r="L805" s="213"/>
      <c r="M805" s="214"/>
      <c r="N805" s="215"/>
      <c r="O805" s="215"/>
      <c r="P805" s="215"/>
      <c r="Q805" s="215"/>
      <c r="R805" s="215"/>
      <c r="S805" s="215"/>
      <c r="T805" s="216"/>
      <c r="AT805" s="217" t="s">
        <v>320</v>
      </c>
      <c r="AU805" s="217" t="s">
        <v>88</v>
      </c>
      <c r="AV805" s="13" t="s">
        <v>86</v>
      </c>
      <c r="AW805" s="13" t="s">
        <v>39</v>
      </c>
      <c r="AX805" s="13" t="s">
        <v>78</v>
      </c>
      <c r="AY805" s="217" t="s">
        <v>151</v>
      </c>
    </row>
    <row r="806" spans="1:65" s="14" customFormat="1" ht="11.25">
      <c r="B806" s="218"/>
      <c r="C806" s="219"/>
      <c r="D806" s="201" t="s">
        <v>320</v>
      </c>
      <c r="E806" s="220" t="s">
        <v>32</v>
      </c>
      <c r="F806" s="221" t="s">
        <v>1163</v>
      </c>
      <c r="G806" s="219"/>
      <c r="H806" s="222">
        <v>3.5</v>
      </c>
      <c r="I806" s="223"/>
      <c r="J806" s="219"/>
      <c r="K806" s="219"/>
      <c r="L806" s="224"/>
      <c r="M806" s="225"/>
      <c r="N806" s="226"/>
      <c r="O806" s="226"/>
      <c r="P806" s="226"/>
      <c r="Q806" s="226"/>
      <c r="R806" s="226"/>
      <c r="S806" s="226"/>
      <c r="T806" s="227"/>
      <c r="AT806" s="228" t="s">
        <v>320</v>
      </c>
      <c r="AU806" s="228" t="s">
        <v>88</v>
      </c>
      <c r="AV806" s="14" t="s">
        <v>88</v>
      </c>
      <c r="AW806" s="14" t="s">
        <v>39</v>
      </c>
      <c r="AX806" s="14" t="s">
        <v>78</v>
      </c>
      <c r="AY806" s="228" t="s">
        <v>151</v>
      </c>
    </row>
    <row r="807" spans="1:65" s="15" customFormat="1" ht="11.25">
      <c r="B807" s="229"/>
      <c r="C807" s="230"/>
      <c r="D807" s="201" t="s">
        <v>320</v>
      </c>
      <c r="E807" s="231" t="s">
        <v>32</v>
      </c>
      <c r="F807" s="232" t="s">
        <v>323</v>
      </c>
      <c r="G807" s="230"/>
      <c r="H807" s="233">
        <v>3.5</v>
      </c>
      <c r="I807" s="234"/>
      <c r="J807" s="230"/>
      <c r="K807" s="230"/>
      <c r="L807" s="235"/>
      <c r="M807" s="236"/>
      <c r="N807" s="237"/>
      <c r="O807" s="237"/>
      <c r="P807" s="237"/>
      <c r="Q807" s="237"/>
      <c r="R807" s="237"/>
      <c r="S807" s="237"/>
      <c r="T807" s="238"/>
      <c r="AT807" s="239" t="s">
        <v>320</v>
      </c>
      <c r="AU807" s="239" t="s">
        <v>88</v>
      </c>
      <c r="AV807" s="15" t="s">
        <v>159</v>
      </c>
      <c r="AW807" s="15" t="s">
        <v>39</v>
      </c>
      <c r="AX807" s="15" t="s">
        <v>86</v>
      </c>
      <c r="AY807" s="239" t="s">
        <v>151</v>
      </c>
    </row>
    <row r="808" spans="1:65" s="2" customFormat="1" ht="16.5" customHeight="1">
      <c r="A808" s="39"/>
      <c r="B808" s="40"/>
      <c r="C808" s="251" t="s">
        <v>1164</v>
      </c>
      <c r="D808" s="251" t="s">
        <v>445</v>
      </c>
      <c r="E808" s="252" t="s">
        <v>1165</v>
      </c>
      <c r="F808" s="253" t="s">
        <v>1166</v>
      </c>
      <c r="G808" s="254" t="s">
        <v>213</v>
      </c>
      <c r="H808" s="255">
        <v>3.605</v>
      </c>
      <c r="I808" s="256"/>
      <c r="J808" s="257">
        <f>ROUND(I808*H808,2)</f>
        <v>0</v>
      </c>
      <c r="K808" s="253" t="s">
        <v>158</v>
      </c>
      <c r="L808" s="258"/>
      <c r="M808" s="259" t="s">
        <v>32</v>
      </c>
      <c r="N808" s="260" t="s">
        <v>49</v>
      </c>
      <c r="O808" s="69"/>
      <c r="P808" s="192">
        <f>O808*H808</f>
        <v>0</v>
      </c>
      <c r="Q808" s="192">
        <v>2.0400000000000001E-3</v>
      </c>
      <c r="R808" s="192">
        <f>Q808*H808</f>
        <v>7.3542000000000008E-3</v>
      </c>
      <c r="S808" s="192">
        <v>0</v>
      </c>
      <c r="T808" s="193">
        <f>S808*H808</f>
        <v>0</v>
      </c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R808" s="194" t="s">
        <v>202</v>
      </c>
      <c r="AT808" s="194" t="s">
        <v>445</v>
      </c>
      <c r="AU808" s="194" t="s">
        <v>88</v>
      </c>
      <c r="AY808" s="21" t="s">
        <v>151</v>
      </c>
      <c r="BE808" s="195">
        <f>IF(N808="základní",J808,0)</f>
        <v>0</v>
      </c>
      <c r="BF808" s="195">
        <f>IF(N808="snížená",J808,0)</f>
        <v>0</v>
      </c>
      <c r="BG808" s="195">
        <f>IF(N808="zákl. přenesená",J808,0)</f>
        <v>0</v>
      </c>
      <c r="BH808" s="195">
        <f>IF(N808="sníž. přenesená",J808,0)</f>
        <v>0</v>
      </c>
      <c r="BI808" s="195">
        <f>IF(N808="nulová",J808,0)</f>
        <v>0</v>
      </c>
      <c r="BJ808" s="21" t="s">
        <v>86</v>
      </c>
      <c r="BK808" s="195">
        <f>ROUND(I808*H808,2)</f>
        <v>0</v>
      </c>
      <c r="BL808" s="21" t="s">
        <v>159</v>
      </c>
      <c r="BM808" s="194" t="s">
        <v>1167</v>
      </c>
    </row>
    <row r="809" spans="1:65" s="2" customFormat="1" ht="19.5">
      <c r="A809" s="39"/>
      <c r="B809" s="40"/>
      <c r="C809" s="41"/>
      <c r="D809" s="201" t="s">
        <v>163</v>
      </c>
      <c r="E809" s="41"/>
      <c r="F809" s="202" t="s">
        <v>1161</v>
      </c>
      <c r="G809" s="41"/>
      <c r="H809" s="41"/>
      <c r="I809" s="198"/>
      <c r="J809" s="41"/>
      <c r="K809" s="41"/>
      <c r="L809" s="44"/>
      <c r="M809" s="199"/>
      <c r="N809" s="200"/>
      <c r="O809" s="69"/>
      <c r="P809" s="69"/>
      <c r="Q809" s="69"/>
      <c r="R809" s="69"/>
      <c r="S809" s="69"/>
      <c r="T809" s="70"/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T809" s="21" t="s">
        <v>163</v>
      </c>
      <c r="AU809" s="21" t="s">
        <v>88</v>
      </c>
    </row>
    <row r="810" spans="1:65" s="14" customFormat="1" ht="11.25">
      <c r="B810" s="218"/>
      <c r="C810" s="219"/>
      <c r="D810" s="201" t="s">
        <v>320</v>
      </c>
      <c r="E810" s="219"/>
      <c r="F810" s="221" t="s">
        <v>1168</v>
      </c>
      <c r="G810" s="219"/>
      <c r="H810" s="222">
        <v>3.605</v>
      </c>
      <c r="I810" s="223"/>
      <c r="J810" s="219"/>
      <c r="K810" s="219"/>
      <c r="L810" s="224"/>
      <c r="M810" s="225"/>
      <c r="N810" s="226"/>
      <c r="O810" s="226"/>
      <c r="P810" s="226"/>
      <c r="Q810" s="226"/>
      <c r="R810" s="226"/>
      <c r="S810" s="226"/>
      <c r="T810" s="227"/>
      <c r="AT810" s="228" t="s">
        <v>320</v>
      </c>
      <c r="AU810" s="228" t="s">
        <v>88</v>
      </c>
      <c r="AV810" s="14" t="s">
        <v>88</v>
      </c>
      <c r="AW810" s="14" t="s">
        <v>4</v>
      </c>
      <c r="AX810" s="14" t="s">
        <v>86</v>
      </c>
      <c r="AY810" s="228" t="s">
        <v>151</v>
      </c>
    </row>
    <row r="811" spans="1:65" s="2" customFormat="1" ht="16.5" customHeight="1">
      <c r="A811" s="39"/>
      <c r="B811" s="40"/>
      <c r="C811" s="183" t="s">
        <v>1169</v>
      </c>
      <c r="D811" s="183" t="s">
        <v>154</v>
      </c>
      <c r="E811" s="184" t="s">
        <v>1170</v>
      </c>
      <c r="F811" s="185" t="s">
        <v>1171</v>
      </c>
      <c r="G811" s="186" t="s">
        <v>213</v>
      </c>
      <c r="H811" s="187">
        <v>3.5</v>
      </c>
      <c r="I811" s="188"/>
      <c r="J811" s="189">
        <f>ROUND(I811*H811,2)</f>
        <v>0</v>
      </c>
      <c r="K811" s="185" t="s">
        <v>158</v>
      </c>
      <c r="L811" s="44"/>
      <c r="M811" s="190" t="s">
        <v>32</v>
      </c>
      <c r="N811" s="191" t="s">
        <v>49</v>
      </c>
      <c r="O811" s="69"/>
      <c r="P811" s="192">
        <f>O811*H811</f>
        <v>0</v>
      </c>
      <c r="Q811" s="192">
        <v>1.9000000000000001E-4</v>
      </c>
      <c r="R811" s="192">
        <f>Q811*H811</f>
        <v>6.6500000000000001E-4</v>
      </c>
      <c r="S811" s="192">
        <v>0</v>
      </c>
      <c r="T811" s="193">
        <f>S811*H811</f>
        <v>0</v>
      </c>
      <c r="U811" s="39"/>
      <c r="V811" s="39"/>
      <c r="W811" s="39"/>
      <c r="X811" s="39"/>
      <c r="Y811" s="39"/>
      <c r="Z811" s="39"/>
      <c r="AA811" s="39"/>
      <c r="AB811" s="39"/>
      <c r="AC811" s="39"/>
      <c r="AD811" s="39"/>
      <c r="AE811" s="39"/>
      <c r="AR811" s="194" t="s">
        <v>159</v>
      </c>
      <c r="AT811" s="194" t="s">
        <v>154</v>
      </c>
      <c r="AU811" s="194" t="s">
        <v>88</v>
      </c>
      <c r="AY811" s="21" t="s">
        <v>151</v>
      </c>
      <c r="BE811" s="195">
        <f>IF(N811="základní",J811,0)</f>
        <v>0</v>
      </c>
      <c r="BF811" s="195">
        <f>IF(N811="snížená",J811,0)</f>
        <v>0</v>
      </c>
      <c r="BG811" s="195">
        <f>IF(N811="zákl. přenesená",J811,0)</f>
        <v>0</v>
      </c>
      <c r="BH811" s="195">
        <f>IF(N811="sníž. přenesená",J811,0)</f>
        <v>0</v>
      </c>
      <c r="BI811" s="195">
        <f>IF(N811="nulová",J811,0)</f>
        <v>0</v>
      </c>
      <c r="BJ811" s="21" t="s">
        <v>86</v>
      </c>
      <c r="BK811" s="195">
        <f>ROUND(I811*H811,2)</f>
        <v>0</v>
      </c>
      <c r="BL811" s="21" t="s">
        <v>159</v>
      </c>
      <c r="BM811" s="194" t="s">
        <v>1172</v>
      </c>
    </row>
    <row r="812" spans="1:65" s="2" customFormat="1" ht="11.25">
      <c r="A812" s="39"/>
      <c r="B812" s="40"/>
      <c r="C812" s="41"/>
      <c r="D812" s="196" t="s">
        <v>161</v>
      </c>
      <c r="E812" s="41"/>
      <c r="F812" s="197" t="s">
        <v>1173</v>
      </c>
      <c r="G812" s="41"/>
      <c r="H812" s="41"/>
      <c r="I812" s="198"/>
      <c r="J812" s="41"/>
      <c r="K812" s="41"/>
      <c r="L812" s="44"/>
      <c r="M812" s="199"/>
      <c r="N812" s="200"/>
      <c r="O812" s="69"/>
      <c r="P812" s="69"/>
      <c r="Q812" s="69"/>
      <c r="R812" s="69"/>
      <c r="S812" s="69"/>
      <c r="T812" s="70"/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T812" s="21" t="s">
        <v>161</v>
      </c>
      <c r="AU812" s="21" t="s">
        <v>88</v>
      </c>
    </row>
    <row r="813" spans="1:65" s="13" customFormat="1" ht="11.25">
      <c r="B813" s="208"/>
      <c r="C813" s="209"/>
      <c r="D813" s="201" t="s">
        <v>320</v>
      </c>
      <c r="E813" s="210" t="s">
        <v>32</v>
      </c>
      <c r="F813" s="211" t="s">
        <v>1162</v>
      </c>
      <c r="G813" s="209"/>
      <c r="H813" s="210" t="s">
        <v>32</v>
      </c>
      <c r="I813" s="212"/>
      <c r="J813" s="209"/>
      <c r="K813" s="209"/>
      <c r="L813" s="213"/>
      <c r="M813" s="214"/>
      <c r="N813" s="215"/>
      <c r="O813" s="215"/>
      <c r="P813" s="215"/>
      <c r="Q813" s="215"/>
      <c r="R813" s="215"/>
      <c r="S813" s="215"/>
      <c r="T813" s="216"/>
      <c r="AT813" s="217" t="s">
        <v>320</v>
      </c>
      <c r="AU813" s="217" t="s">
        <v>88</v>
      </c>
      <c r="AV813" s="13" t="s">
        <v>86</v>
      </c>
      <c r="AW813" s="13" t="s">
        <v>39</v>
      </c>
      <c r="AX813" s="13" t="s">
        <v>78</v>
      </c>
      <c r="AY813" s="217" t="s">
        <v>151</v>
      </c>
    </row>
    <row r="814" spans="1:65" s="14" customFormat="1" ht="11.25">
      <c r="B814" s="218"/>
      <c r="C814" s="219"/>
      <c r="D814" s="201" t="s">
        <v>320</v>
      </c>
      <c r="E814" s="220" t="s">
        <v>32</v>
      </c>
      <c r="F814" s="221" t="s">
        <v>1163</v>
      </c>
      <c r="G814" s="219"/>
      <c r="H814" s="222">
        <v>3.5</v>
      </c>
      <c r="I814" s="223"/>
      <c r="J814" s="219"/>
      <c r="K814" s="219"/>
      <c r="L814" s="224"/>
      <c r="M814" s="225"/>
      <c r="N814" s="226"/>
      <c r="O814" s="226"/>
      <c r="P814" s="226"/>
      <c r="Q814" s="226"/>
      <c r="R814" s="226"/>
      <c r="S814" s="226"/>
      <c r="T814" s="227"/>
      <c r="AT814" s="228" t="s">
        <v>320</v>
      </c>
      <c r="AU814" s="228" t="s">
        <v>88</v>
      </c>
      <c r="AV814" s="14" t="s">
        <v>88</v>
      </c>
      <c r="AW814" s="14" t="s">
        <v>39</v>
      </c>
      <c r="AX814" s="14" t="s">
        <v>78</v>
      </c>
      <c r="AY814" s="228" t="s">
        <v>151</v>
      </c>
    </row>
    <row r="815" spans="1:65" s="15" customFormat="1" ht="11.25">
      <c r="B815" s="229"/>
      <c r="C815" s="230"/>
      <c r="D815" s="201" t="s">
        <v>320</v>
      </c>
      <c r="E815" s="231" t="s">
        <v>32</v>
      </c>
      <c r="F815" s="232" t="s">
        <v>323</v>
      </c>
      <c r="G815" s="230"/>
      <c r="H815" s="233">
        <v>3.5</v>
      </c>
      <c r="I815" s="234"/>
      <c r="J815" s="230"/>
      <c r="K815" s="230"/>
      <c r="L815" s="235"/>
      <c r="M815" s="236"/>
      <c r="N815" s="237"/>
      <c r="O815" s="237"/>
      <c r="P815" s="237"/>
      <c r="Q815" s="237"/>
      <c r="R815" s="237"/>
      <c r="S815" s="237"/>
      <c r="T815" s="238"/>
      <c r="AT815" s="239" t="s">
        <v>320</v>
      </c>
      <c r="AU815" s="239" t="s">
        <v>88</v>
      </c>
      <c r="AV815" s="15" t="s">
        <v>159</v>
      </c>
      <c r="AW815" s="15" t="s">
        <v>39</v>
      </c>
      <c r="AX815" s="15" t="s">
        <v>86</v>
      </c>
      <c r="AY815" s="239" t="s">
        <v>151</v>
      </c>
    </row>
    <row r="816" spans="1:65" s="2" customFormat="1" ht="16.5" customHeight="1">
      <c r="A816" s="39"/>
      <c r="B816" s="40"/>
      <c r="C816" s="183" t="s">
        <v>1174</v>
      </c>
      <c r="D816" s="183" t="s">
        <v>154</v>
      </c>
      <c r="E816" s="184" t="s">
        <v>1175</v>
      </c>
      <c r="F816" s="185" t="s">
        <v>1176</v>
      </c>
      <c r="G816" s="186" t="s">
        <v>213</v>
      </c>
      <c r="H816" s="187">
        <v>3.5</v>
      </c>
      <c r="I816" s="188"/>
      <c r="J816" s="189">
        <f>ROUND(I816*H816,2)</f>
        <v>0</v>
      </c>
      <c r="K816" s="185" t="s">
        <v>158</v>
      </c>
      <c r="L816" s="44"/>
      <c r="M816" s="190" t="s">
        <v>32</v>
      </c>
      <c r="N816" s="191" t="s">
        <v>49</v>
      </c>
      <c r="O816" s="69"/>
      <c r="P816" s="192">
        <f>O816*H816</f>
        <v>0</v>
      </c>
      <c r="Q816" s="192">
        <v>9.0000000000000006E-5</v>
      </c>
      <c r="R816" s="192">
        <f>Q816*H816</f>
        <v>3.1500000000000001E-4</v>
      </c>
      <c r="S816" s="192">
        <v>0</v>
      </c>
      <c r="T816" s="193">
        <f>S816*H816</f>
        <v>0</v>
      </c>
      <c r="U816" s="39"/>
      <c r="V816" s="39"/>
      <c r="W816" s="39"/>
      <c r="X816" s="39"/>
      <c r="Y816" s="39"/>
      <c r="Z816" s="39"/>
      <c r="AA816" s="39"/>
      <c r="AB816" s="39"/>
      <c r="AC816" s="39"/>
      <c r="AD816" s="39"/>
      <c r="AE816" s="39"/>
      <c r="AR816" s="194" t="s">
        <v>159</v>
      </c>
      <c r="AT816" s="194" t="s">
        <v>154</v>
      </c>
      <c r="AU816" s="194" t="s">
        <v>88</v>
      </c>
      <c r="AY816" s="21" t="s">
        <v>151</v>
      </c>
      <c r="BE816" s="195">
        <f>IF(N816="základní",J816,0)</f>
        <v>0</v>
      </c>
      <c r="BF816" s="195">
        <f>IF(N816="snížená",J816,0)</f>
        <v>0</v>
      </c>
      <c r="BG816" s="195">
        <f>IF(N816="zákl. přenesená",J816,0)</f>
        <v>0</v>
      </c>
      <c r="BH816" s="195">
        <f>IF(N816="sníž. přenesená",J816,0)</f>
        <v>0</v>
      </c>
      <c r="BI816" s="195">
        <f>IF(N816="nulová",J816,0)</f>
        <v>0</v>
      </c>
      <c r="BJ816" s="21" t="s">
        <v>86</v>
      </c>
      <c r="BK816" s="195">
        <f>ROUND(I816*H816,2)</f>
        <v>0</v>
      </c>
      <c r="BL816" s="21" t="s">
        <v>159</v>
      </c>
      <c r="BM816" s="194" t="s">
        <v>1177</v>
      </c>
    </row>
    <row r="817" spans="1:65" s="2" customFormat="1" ht="11.25">
      <c r="A817" s="39"/>
      <c r="B817" s="40"/>
      <c r="C817" s="41"/>
      <c r="D817" s="196" t="s">
        <v>161</v>
      </c>
      <c r="E817" s="41"/>
      <c r="F817" s="197" t="s">
        <v>1178</v>
      </c>
      <c r="G817" s="41"/>
      <c r="H817" s="41"/>
      <c r="I817" s="198"/>
      <c r="J817" s="41"/>
      <c r="K817" s="41"/>
      <c r="L817" s="44"/>
      <c r="M817" s="199"/>
      <c r="N817" s="200"/>
      <c r="O817" s="69"/>
      <c r="P817" s="69"/>
      <c r="Q817" s="69"/>
      <c r="R817" s="69"/>
      <c r="S817" s="69"/>
      <c r="T817" s="70"/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T817" s="21" t="s">
        <v>161</v>
      </c>
      <c r="AU817" s="21" t="s">
        <v>88</v>
      </c>
    </row>
    <row r="818" spans="1:65" s="13" customFormat="1" ht="11.25">
      <c r="B818" s="208"/>
      <c r="C818" s="209"/>
      <c r="D818" s="201" t="s">
        <v>320</v>
      </c>
      <c r="E818" s="210" t="s">
        <v>32</v>
      </c>
      <c r="F818" s="211" t="s">
        <v>1162</v>
      </c>
      <c r="G818" s="209"/>
      <c r="H818" s="210" t="s">
        <v>32</v>
      </c>
      <c r="I818" s="212"/>
      <c r="J818" s="209"/>
      <c r="K818" s="209"/>
      <c r="L818" s="213"/>
      <c r="M818" s="214"/>
      <c r="N818" s="215"/>
      <c r="O818" s="215"/>
      <c r="P818" s="215"/>
      <c r="Q818" s="215"/>
      <c r="R818" s="215"/>
      <c r="S818" s="215"/>
      <c r="T818" s="216"/>
      <c r="AT818" s="217" t="s">
        <v>320</v>
      </c>
      <c r="AU818" s="217" t="s">
        <v>88</v>
      </c>
      <c r="AV818" s="13" t="s">
        <v>86</v>
      </c>
      <c r="AW818" s="13" t="s">
        <v>39</v>
      </c>
      <c r="AX818" s="13" t="s">
        <v>78</v>
      </c>
      <c r="AY818" s="217" t="s">
        <v>151</v>
      </c>
    </row>
    <row r="819" spans="1:65" s="14" customFormat="1" ht="11.25">
      <c r="B819" s="218"/>
      <c r="C819" s="219"/>
      <c r="D819" s="201" t="s">
        <v>320</v>
      </c>
      <c r="E819" s="220" t="s">
        <v>32</v>
      </c>
      <c r="F819" s="221" t="s">
        <v>1163</v>
      </c>
      <c r="G819" s="219"/>
      <c r="H819" s="222">
        <v>3.5</v>
      </c>
      <c r="I819" s="223"/>
      <c r="J819" s="219"/>
      <c r="K819" s="219"/>
      <c r="L819" s="224"/>
      <c r="M819" s="225"/>
      <c r="N819" s="226"/>
      <c r="O819" s="226"/>
      <c r="P819" s="226"/>
      <c r="Q819" s="226"/>
      <c r="R819" s="226"/>
      <c r="S819" s="226"/>
      <c r="T819" s="227"/>
      <c r="AT819" s="228" t="s">
        <v>320</v>
      </c>
      <c r="AU819" s="228" t="s">
        <v>88</v>
      </c>
      <c r="AV819" s="14" t="s">
        <v>88</v>
      </c>
      <c r="AW819" s="14" t="s">
        <v>39</v>
      </c>
      <c r="AX819" s="14" t="s">
        <v>78</v>
      </c>
      <c r="AY819" s="228" t="s">
        <v>151</v>
      </c>
    </row>
    <row r="820" spans="1:65" s="15" customFormat="1" ht="11.25">
      <c r="B820" s="229"/>
      <c r="C820" s="230"/>
      <c r="D820" s="201" t="s">
        <v>320</v>
      </c>
      <c r="E820" s="231" t="s">
        <v>32</v>
      </c>
      <c r="F820" s="232" t="s">
        <v>323</v>
      </c>
      <c r="G820" s="230"/>
      <c r="H820" s="233">
        <v>3.5</v>
      </c>
      <c r="I820" s="234"/>
      <c r="J820" s="230"/>
      <c r="K820" s="230"/>
      <c r="L820" s="235"/>
      <c r="M820" s="236"/>
      <c r="N820" s="237"/>
      <c r="O820" s="237"/>
      <c r="P820" s="237"/>
      <c r="Q820" s="237"/>
      <c r="R820" s="237"/>
      <c r="S820" s="237"/>
      <c r="T820" s="238"/>
      <c r="AT820" s="239" t="s">
        <v>320</v>
      </c>
      <c r="AU820" s="239" t="s">
        <v>88</v>
      </c>
      <c r="AV820" s="15" t="s">
        <v>159</v>
      </c>
      <c r="AW820" s="15" t="s">
        <v>39</v>
      </c>
      <c r="AX820" s="15" t="s">
        <v>86</v>
      </c>
      <c r="AY820" s="239" t="s">
        <v>151</v>
      </c>
    </row>
    <row r="821" spans="1:65" s="12" customFormat="1" ht="22.9" customHeight="1">
      <c r="B821" s="167"/>
      <c r="C821" s="168"/>
      <c r="D821" s="169" t="s">
        <v>77</v>
      </c>
      <c r="E821" s="181" t="s">
        <v>363</v>
      </c>
      <c r="F821" s="181" t="s">
        <v>1179</v>
      </c>
      <c r="G821" s="168"/>
      <c r="H821" s="168"/>
      <c r="I821" s="171"/>
      <c r="J821" s="182">
        <f>BK821</f>
        <v>0</v>
      </c>
      <c r="K821" s="168"/>
      <c r="L821" s="173"/>
      <c r="M821" s="174"/>
      <c r="N821" s="175"/>
      <c r="O821" s="175"/>
      <c r="P821" s="176">
        <f>SUM(P822:P1056)</f>
        <v>0</v>
      </c>
      <c r="Q821" s="175"/>
      <c r="R821" s="176">
        <f>SUM(R822:R1056)</f>
        <v>8.5212164000000001</v>
      </c>
      <c r="S821" s="175"/>
      <c r="T821" s="177">
        <f>SUM(T822:T1056)</f>
        <v>193.01923600000001</v>
      </c>
      <c r="AR821" s="178" t="s">
        <v>86</v>
      </c>
      <c r="AT821" s="179" t="s">
        <v>77</v>
      </c>
      <c r="AU821" s="179" t="s">
        <v>86</v>
      </c>
      <c r="AY821" s="178" t="s">
        <v>151</v>
      </c>
      <c r="BK821" s="180">
        <f>SUM(BK822:BK1056)</f>
        <v>0</v>
      </c>
    </row>
    <row r="822" spans="1:65" s="2" customFormat="1" ht="24.2" customHeight="1">
      <c r="A822" s="39"/>
      <c r="B822" s="40"/>
      <c r="C822" s="183" t="s">
        <v>1180</v>
      </c>
      <c r="D822" s="183" t="s">
        <v>154</v>
      </c>
      <c r="E822" s="184" t="s">
        <v>1181</v>
      </c>
      <c r="F822" s="185" t="s">
        <v>1182</v>
      </c>
      <c r="G822" s="186" t="s">
        <v>213</v>
      </c>
      <c r="H822" s="187">
        <v>19.3</v>
      </c>
      <c r="I822" s="188"/>
      <c r="J822" s="189">
        <f>ROUND(I822*H822,2)</f>
        <v>0</v>
      </c>
      <c r="K822" s="185" t="s">
        <v>158</v>
      </c>
      <c r="L822" s="44"/>
      <c r="M822" s="190" t="s">
        <v>32</v>
      </c>
      <c r="N822" s="191" t="s">
        <v>49</v>
      </c>
      <c r="O822" s="69"/>
      <c r="P822" s="192">
        <f>O822*H822</f>
        <v>0</v>
      </c>
      <c r="Q822" s="192">
        <v>0.2195</v>
      </c>
      <c r="R822" s="192">
        <f>Q822*H822</f>
        <v>4.2363499999999998</v>
      </c>
      <c r="S822" s="192">
        <v>0</v>
      </c>
      <c r="T822" s="193">
        <f>S822*H822</f>
        <v>0</v>
      </c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R822" s="194" t="s">
        <v>159</v>
      </c>
      <c r="AT822" s="194" t="s">
        <v>154</v>
      </c>
      <c r="AU822" s="194" t="s">
        <v>88</v>
      </c>
      <c r="AY822" s="21" t="s">
        <v>151</v>
      </c>
      <c r="BE822" s="195">
        <f>IF(N822="základní",J822,0)</f>
        <v>0</v>
      </c>
      <c r="BF822" s="195">
        <f>IF(N822="snížená",J822,0)</f>
        <v>0</v>
      </c>
      <c r="BG822" s="195">
        <f>IF(N822="zákl. přenesená",J822,0)</f>
        <v>0</v>
      </c>
      <c r="BH822" s="195">
        <f>IF(N822="sníž. přenesená",J822,0)</f>
        <v>0</v>
      </c>
      <c r="BI822" s="195">
        <f>IF(N822="nulová",J822,0)</f>
        <v>0</v>
      </c>
      <c r="BJ822" s="21" t="s">
        <v>86</v>
      </c>
      <c r="BK822" s="195">
        <f>ROUND(I822*H822,2)</f>
        <v>0</v>
      </c>
      <c r="BL822" s="21" t="s">
        <v>159</v>
      </c>
      <c r="BM822" s="194" t="s">
        <v>1183</v>
      </c>
    </row>
    <row r="823" spans="1:65" s="2" customFormat="1" ht="11.25">
      <c r="A823" s="39"/>
      <c r="B823" s="40"/>
      <c r="C823" s="41"/>
      <c r="D823" s="196" t="s">
        <v>161</v>
      </c>
      <c r="E823" s="41"/>
      <c r="F823" s="197" t="s">
        <v>1184</v>
      </c>
      <c r="G823" s="41"/>
      <c r="H823" s="41"/>
      <c r="I823" s="198"/>
      <c r="J823" s="41"/>
      <c r="K823" s="41"/>
      <c r="L823" s="44"/>
      <c r="M823" s="199"/>
      <c r="N823" s="200"/>
      <c r="O823" s="69"/>
      <c r="P823" s="69"/>
      <c r="Q823" s="69"/>
      <c r="R823" s="69"/>
      <c r="S823" s="69"/>
      <c r="T823" s="70"/>
      <c r="U823" s="39"/>
      <c r="V823" s="39"/>
      <c r="W823" s="39"/>
      <c r="X823" s="39"/>
      <c r="Y823" s="39"/>
      <c r="Z823" s="39"/>
      <c r="AA823" s="39"/>
      <c r="AB823" s="39"/>
      <c r="AC823" s="39"/>
      <c r="AD823" s="39"/>
      <c r="AE823" s="39"/>
      <c r="AT823" s="21" t="s">
        <v>161</v>
      </c>
      <c r="AU823" s="21" t="s">
        <v>88</v>
      </c>
    </row>
    <row r="824" spans="1:65" s="2" customFormat="1" ht="19.5">
      <c r="A824" s="39"/>
      <c r="B824" s="40"/>
      <c r="C824" s="41"/>
      <c r="D824" s="201" t="s">
        <v>163</v>
      </c>
      <c r="E824" s="41"/>
      <c r="F824" s="202" t="s">
        <v>1185</v>
      </c>
      <c r="G824" s="41"/>
      <c r="H824" s="41"/>
      <c r="I824" s="198"/>
      <c r="J824" s="41"/>
      <c r="K824" s="41"/>
      <c r="L824" s="44"/>
      <c r="M824" s="199"/>
      <c r="N824" s="200"/>
      <c r="O824" s="69"/>
      <c r="P824" s="69"/>
      <c r="Q824" s="69"/>
      <c r="R824" s="69"/>
      <c r="S824" s="69"/>
      <c r="T824" s="70"/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  <c r="AT824" s="21" t="s">
        <v>163</v>
      </c>
      <c r="AU824" s="21" t="s">
        <v>88</v>
      </c>
    </row>
    <row r="825" spans="1:65" s="2" customFormat="1" ht="16.5" customHeight="1">
      <c r="A825" s="39"/>
      <c r="B825" s="40"/>
      <c r="C825" s="251" t="s">
        <v>1186</v>
      </c>
      <c r="D825" s="251" t="s">
        <v>445</v>
      </c>
      <c r="E825" s="252" t="s">
        <v>1187</v>
      </c>
      <c r="F825" s="253" t="s">
        <v>1188</v>
      </c>
      <c r="G825" s="254" t="s">
        <v>213</v>
      </c>
      <c r="H825" s="255">
        <v>19.686</v>
      </c>
      <c r="I825" s="256"/>
      <c r="J825" s="257">
        <f>ROUND(I825*H825,2)</f>
        <v>0</v>
      </c>
      <c r="K825" s="253" t="s">
        <v>158</v>
      </c>
      <c r="L825" s="258"/>
      <c r="M825" s="259" t="s">
        <v>32</v>
      </c>
      <c r="N825" s="260" t="s">
        <v>49</v>
      </c>
      <c r="O825" s="69"/>
      <c r="P825" s="192">
        <f>O825*H825</f>
        <v>0</v>
      </c>
      <c r="Q825" s="192">
        <v>0.08</v>
      </c>
      <c r="R825" s="192">
        <f>Q825*H825</f>
        <v>1.5748800000000001</v>
      </c>
      <c r="S825" s="192">
        <v>0</v>
      </c>
      <c r="T825" s="193">
        <f>S825*H825</f>
        <v>0</v>
      </c>
      <c r="U825" s="39"/>
      <c r="V825" s="39"/>
      <c r="W825" s="39"/>
      <c r="X825" s="39"/>
      <c r="Y825" s="39"/>
      <c r="Z825" s="39"/>
      <c r="AA825" s="39"/>
      <c r="AB825" s="39"/>
      <c r="AC825" s="39"/>
      <c r="AD825" s="39"/>
      <c r="AE825" s="39"/>
      <c r="AR825" s="194" t="s">
        <v>202</v>
      </c>
      <c r="AT825" s="194" t="s">
        <v>445</v>
      </c>
      <c r="AU825" s="194" t="s">
        <v>88</v>
      </c>
      <c r="AY825" s="21" t="s">
        <v>151</v>
      </c>
      <c r="BE825" s="195">
        <f>IF(N825="základní",J825,0)</f>
        <v>0</v>
      </c>
      <c r="BF825" s="195">
        <f>IF(N825="snížená",J825,0)</f>
        <v>0</v>
      </c>
      <c r="BG825" s="195">
        <f>IF(N825="zákl. přenesená",J825,0)</f>
        <v>0</v>
      </c>
      <c r="BH825" s="195">
        <f>IF(N825="sníž. přenesená",J825,0)</f>
        <v>0</v>
      </c>
      <c r="BI825" s="195">
        <f>IF(N825="nulová",J825,0)</f>
        <v>0</v>
      </c>
      <c r="BJ825" s="21" t="s">
        <v>86</v>
      </c>
      <c r="BK825" s="195">
        <f>ROUND(I825*H825,2)</f>
        <v>0</v>
      </c>
      <c r="BL825" s="21" t="s">
        <v>159</v>
      </c>
      <c r="BM825" s="194" t="s">
        <v>1189</v>
      </c>
    </row>
    <row r="826" spans="1:65" s="2" customFormat="1" ht="19.5">
      <c r="A826" s="39"/>
      <c r="B826" s="40"/>
      <c r="C826" s="41"/>
      <c r="D826" s="201" t="s">
        <v>163</v>
      </c>
      <c r="E826" s="41"/>
      <c r="F826" s="202" t="s">
        <v>894</v>
      </c>
      <c r="G826" s="41"/>
      <c r="H826" s="41"/>
      <c r="I826" s="198"/>
      <c r="J826" s="41"/>
      <c r="K826" s="41"/>
      <c r="L826" s="44"/>
      <c r="M826" s="199"/>
      <c r="N826" s="200"/>
      <c r="O826" s="69"/>
      <c r="P826" s="69"/>
      <c r="Q826" s="69"/>
      <c r="R826" s="69"/>
      <c r="S826" s="69"/>
      <c r="T826" s="70"/>
      <c r="U826" s="39"/>
      <c r="V826" s="39"/>
      <c r="W826" s="39"/>
      <c r="X826" s="39"/>
      <c r="Y826" s="39"/>
      <c r="Z826" s="39"/>
      <c r="AA826" s="39"/>
      <c r="AB826" s="39"/>
      <c r="AC826" s="39"/>
      <c r="AD826" s="39"/>
      <c r="AE826" s="39"/>
      <c r="AT826" s="21" t="s">
        <v>163</v>
      </c>
      <c r="AU826" s="21" t="s">
        <v>88</v>
      </c>
    </row>
    <row r="827" spans="1:65" s="14" customFormat="1" ht="11.25">
      <c r="B827" s="218"/>
      <c r="C827" s="219"/>
      <c r="D827" s="201" t="s">
        <v>320</v>
      </c>
      <c r="E827" s="219"/>
      <c r="F827" s="221" t="s">
        <v>1190</v>
      </c>
      <c r="G827" s="219"/>
      <c r="H827" s="222">
        <v>19.686</v>
      </c>
      <c r="I827" s="223"/>
      <c r="J827" s="219"/>
      <c r="K827" s="219"/>
      <c r="L827" s="224"/>
      <c r="M827" s="225"/>
      <c r="N827" s="226"/>
      <c r="O827" s="226"/>
      <c r="P827" s="226"/>
      <c r="Q827" s="226"/>
      <c r="R827" s="226"/>
      <c r="S827" s="226"/>
      <c r="T827" s="227"/>
      <c r="AT827" s="228" t="s">
        <v>320</v>
      </c>
      <c r="AU827" s="228" t="s">
        <v>88</v>
      </c>
      <c r="AV827" s="14" t="s">
        <v>88</v>
      </c>
      <c r="AW827" s="14" t="s">
        <v>4</v>
      </c>
      <c r="AX827" s="14" t="s">
        <v>86</v>
      </c>
      <c r="AY827" s="228" t="s">
        <v>151</v>
      </c>
    </row>
    <row r="828" spans="1:65" s="2" customFormat="1" ht="24.2" customHeight="1">
      <c r="A828" s="39"/>
      <c r="B828" s="40"/>
      <c r="C828" s="183" t="s">
        <v>1191</v>
      </c>
      <c r="D828" s="183" t="s">
        <v>154</v>
      </c>
      <c r="E828" s="184" t="s">
        <v>1192</v>
      </c>
      <c r="F828" s="185" t="s">
        <v>1193</v>
      </c>
      <c r="G828" s="186" t="s">
        <v>213</v>
      </c>
      <c r="H828" s="187">
        <v>14.4</v>
      </c>
      <c r="I828" s="188"/>
      <c r="J828" s="189">
        <f>ROUND(I828*H828,2)</f>
        <v>0</v>
      </c>
      <c r="K828" s="185" t="s">
        <v>158</v>
      </c>
      <c r="L828" s="44"/>
      <c r="M828" s="190" t="s">
        <v>32</v>
      </c>
      <c r="N828" s="191" t="s">
        <v>49</v>
      </c>
      <c r="O828" s="69"/>
      <c r="P828" s="192">
        <f>O828*H828</f>
        <v>0</v>
      </c>
      <c r="Q828" s="192">
        <v>0.14041999999999999</v>
      </c>
      <c r="R828" s="192">
        <f>Q828*H828</f>
        <v>2.0220479999999998</v>
      </c>
      <c r="S828" s="192">
        <v>0</v>
      </c>
      <c r="T828" s="193">
        <f>S828*H828</f>
        <v>0</v>
      </c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R828" s="194" t="s">
        <v>159</v>
      </c>
      <c r="AT828" s="194" t="s">
        <v>154</v>
      </c>
      <c r="AU828" s="194" t="s">
        <v>88</v>
      </c>
      <c r="AY828" s="21" t="s">
        <v>151</v>
      </c>
      <c r="BE828" s="195">
        <f>IF(N828="základní",J828,0)</f>
        <v>0</v>
      </c>
      <c r="BF828" s="195">
        <f>IF(N828="snížená",J828,0)</f>
        <v>0</v>
      </c>
      <c r="BG828" s="195">
        <f>IF(N828="zákl. přenesená",J828,0)</f>
        <v>0</v>
      </c>
      <c r="BH828" s="195">
        <f>IF(N828="sníž. přenesená",J828,0)</f>
        <v>0</v>
      </c>
      <c r="BI828" s="195">
        <f>IF(N828="nulová",J828,0)</f>
        <v>0</v>
      </c>
      <c r="BJ828" s="21" t="s">
        <v>86</v>
      </c>
      <c r="BK828" s="195">
        <f>ROUND(I828*H828,2)</f>
        <v>0</v>
      </c>
      <c r="BL828" s="21" t="s">
        <v>159</v>
      </c>
      <c r="BM828" s="194" t="s">
        <v>1194</v>
      </c>
    </row>
    <row r="829" spans="1:65" s="2" customFormat="1" ht="11.25">
      <c r="A829" s="39"/>
      <c r="B829" s="40"/>
      <c r="C829" s="41"/>
      <c r="D829" s="196" t="s">
        <v>161</v>
      </c>
      <c r="E829" s="41"/>
      <c r="F829" s="197" t="s">
        <v>1195</v>
      </c>
      <c r="G829" s="41"/>
      <c r="H829" s="41"/>
      <c r="I829" s="198"/>
      <c r="J829" s="41"/>
      <c r="K829" s="41"/>
      <c r="L829" s="44"/>
      <c r="M829" s="199"/>
      <c r="N829" s="200"/>
      <c r="O829" s="69"/>
      <c r="P829" s="69"/>
      <c r="Q829" s="69"/>
      <c r="R829" s="69"/>
      <c r="S829" s="69"/>
      <c r="T829" s="70"/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T829" s="21" t="s">
        <v>161</v>
      </c>
      <c r="AU829" s="21" t="s">
        <v>88</v>
      </c>
    </row>
    <row r="830" spans="1:65" s="2" customFormat="1" ht="19.5">
      <c r="A830" s="39"/>
      <c r="B830" s="40"/>
      <c r="C830" s="41"/>
      <c r="D830" s="201" t="s">
        <v>163</v>
      </c>
      <c r="E830" s="41"/>
      <c r="F830" s="202" t="s">
        <v>1185</v>
      </c>
      <c r="G830" s="41"/>
      <c r="H830" s="41"/>
      <c r="I830" s="198"/>
      <c r="J830" s="41"/>
      <c r="K830" s="41"/>
      <c r="L830" s="44"/>
      <c r="M830" s="199"/>
      <c r="N830" s="200"/>
      <c r="O830" s="69"/>
      <c r="P830" s="69"/>
      <c r="Q830" s="69"/>
      <c r="R830" s="69"/>
      <c r="S830" s="69"/>
      <c r="T830" s="70"/>
      <c r="U830" s="39"/>
      <c r="V830" s="39"/>
      <c r="W830" s="39"/>
      <c r="X830" s="39"/>
      <c r="Y830" s="39"/>
      <c r="Z830" s="39"/>
      <c r="AA830" s="39"/>
      <c r="AB830" s="39"/>
      <c r="AC830" s="39"/>
      <c r="AD830" s="39"/>
      <c r="AE830" s="39"/>
      <c r="AT830" s="21" t="s">
        <v>163</v>
      </c>
      <c r="AU830" s="21" t="s">
        <v>88</v>
      </c>
    </row>
    <row r="831" spans="1:65" s="14" customFormat="1" ht="11.25">
      <c r="B831" s="218"/>
      <c r="C831" s="219"/>
      <c r="D831" s="201" t="s">
        <v>320</v>
      </c>
      <c r="E831" s="220" t="s">
        <v>32</v>
      </c>
      <c r="F831" s="221" t="s">
        <v>1196</v>
      </c>
      <c r="G831" s="219"/>
      <c r="H831" s="222">
        <v>14.4</v>
      </c>
      <c r="I831" s="223"/>
      <c r="J831" s="219"/>
      <c r="K831" s="219"/>
      <c r="L831" s="224"/>
      <c r="M831" s="225"/>
      <c r="N831" s="226"/>
      <c r="O831" s="226"/>
      <c r="P831" s="226"/>
      <c r="Q831" s="226"/>
      <c r="R831" s="226"/>
      <c r="S831" s="226"/>
      <c r="T831" s="227"/>
      <c r="AT831" s="228" t="s">
        <v>320</v>
      </c>
      <c r="AU831" s="228" t="s">
        <v>88</v>
      </c>
      <c r="AV831" s="14" t="s">
        <v>88</v>
      </c>
      <c r="AW831" s="14" t="s">
        <v>39</v>
      </c>
      <c r="AX831" s="14" t="s">
        <v>78</v>
      </c>
      <c r="AY831" s="228" t="s">
        <v>151</v>
      </c>
    </row>
    <row r="832" spans="1:65" s="15" customFormat="1" ht="11.25">
      <c r="B832" s="229"/>
      <c r="C832" s="230"/>
      <c r="D832" s="201" t="s">
        <v>320</v>
      </c>
      <c r="E832" s="231" t="s">
        <v>32</v>
      </c>
      <c r="F832" s="232" t="s">
        <v>323</v>
      </c>
      <c r="G832" s="230"/>
      <c r="H832" s="233">
        <v>14.4</v>
      </c>
      <c r="I832" s="234"/>
      <c r="J832" s="230"/>
      <c r="K832" s="230"/>
      <c r="L832" s="235"/>
      <c r="M832" s="236"/>
      <c r="N832" s="237"/>
      <c r="O832" s="237"/>
      <c r="P832" s="237"/>
      <c r="Q832" s="237"/>
      <c r="R832" s="237"/>
      <c r="S832" s="237"/>
      <c r="T832" s="238"/>
      <c r="AT832" s="239" t="s">
        <v>320</v>
      </c>
      <c r="AU832" s="239" t="s">
        <v>88</v>
      </c>
      <c r="AV832" s="15" t="s">
        <v>159</v>
      </c>
      <c r="AW832" s="15" t="s">
        <v>39</v>
      </c>
      <c r="AX832" s="15" t="s">
        <v>86</v>
      </c>
      <c r="AY832" s="239" t="s">
        <v>151</v>
      </c>
    </row>
    <row r="833" spans="1:65" s="2" customFormat="1" ht="16.5" customHeight="1">
      <c r="A833" s="39"/>
      <c r="B833" s="40"/>
      <c r="C833" s="251" t="s">
        <v>1197</v>
      </c>
      <c r="D833" s="251" t="s">
        <v>445</v>
      </c>
      <c r="E833" s="252" t="s">
        <v>1198</v>
      </c>
      <c r="F833" s="253" t="s">
        <v>1199</v>
      </c>
      <c r="G833" s="254" t="s">
        <v>213</v>
      </c>
      <c r="H833" s="255">
        <v>14.688000000000001</v>
      </c>
      <c r="I833" s="256"/>
      <c r="J833" s="257">
        <f>ROUND(I833*H833,2)</f>
        <v>0</v>
      </c>
      <c r="K833" s="253" t="s">
        <v>158</v>
      </c>
      <c r="L833" s="258"/>
      <c r="M833" s="259" t="s">
        <v>32</v>
      </c>
      <c r="N833" s="260" t="s">
        <v>49</v>
      </c>
      <c r="O833" s="69"/>
      <c r="P833" s="192">
        <f>O833*H833</f>
        <v>0</v>
      </c>
      <c r="Q833" s="192">
        <v>4.2999999999999997E-2</v>
      </c>
      <c r="R833" s="192">
        <f>Q833*H833</f>
        <v>0.63158399999999992</v>
      </c>
      <c r="S833" s="192">
        <v>0</v>
      </c>
      <c r="T833" s="193">
        <f>S833*H833</f>
        <v>0</v>
      </c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R833" s="194" t="s">
        <v>202</v>
      </c>
      <c r="AT833" s="194" t="s">
        <v>445</v>
      </c>
      <c r="AU833" s="194" t="s">
        <v>88</v>
      </c>
      <c r="AY833" s="21" t="s">
        <v>151</v>
      </c>
      <c r="BE833" s="195">
        <f>IF(N833="základní",J833,0)</f>
        <v>0</v>
      </c>
      <c r="BF833" s="195">
        <f>IF(N833="snížená",J833,0)</f>
        <v>0</v>
      </c>
      <c r="BG833" s="195">
        <f>IF(N833="zákl. přenesená",J833,0)</f>
        <v>0</v>
      </c>
      <c r="BH833" s="195">
        <f>IF(N833="sníž. přenesená",J833,0)</f>
        <v>0</v>
      </c>
      <c r="BI833" s="195">
        <f>IF(N833="nulová",J833,0)</f>
        <v>0</v>
      </c>
      <c r="BJ833" s="21" t="s">
        <v>86</v>
      </c>
      <c r="BK833" s="195">
        <f>ROUND(I833*H833,2)</f>
        <v>0</v>
      </c>
      <c r="BL833" s="21" t="s">
        <v>159</v>
      </c>
      <c r="BM833" s="194" t="s">
        <v>1200</v>
      </c>
    </row>
    <row r="834" spans="1:65" s="2" customFormat="1" ht="19.5">
      <c r="A834" s="39"/>
      <c r="B834" s="40"/>
      <c r="C834" s="41"/>
      <c r="D834" s="201" t="s">
        <v>163</v>
      </c>
      <c r="E834" s="41"/>
      <c r="F834" s="202" t="s">
        <v>894</v>
      </c>
      <c r="G834" s="41"/>
      <c r="H834" s="41"/>
      <c r="I834" s="198"/>
      <c r="J834" s="41"/>
      <c r="K834" s="41"/>
      <c r="L834" s="44"/>
      <c r="M834" s="199"/>
      <c r="N834" s="200"/>
      <c r="O834" s="69"/>
      <c r="P834" s="69"/>
      <c r="Q834" s="69"/>
      <c r="R834" s="69"/>
      <c r="S834" s="69"/>
      <c r="T834" s="70"/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T834" s="21" t="s">
        <v>163</v>
      </c>
      <c r="AU834" s="21" t="s">
        <v>88</v>
      </c>
    </row>
    <row r="835" spans="1:65" s="14" customFormat="1" ht="11.25">
      <c r="B835" s="218"/>
      <c r="C835" s="219"/>
      <c r="D835" s="201" t="s">
        <v>320</v>
      </c>
      <c r="E835" s="219"/>
      <c r="F835" s="221" t="s">
        <v>1201</v>
      </c>
      <c r="G835" s="219"/>
      <c r="H835" s="222">
        <v>14.688000000000001</v>
      </c>
      <c r="I835" s="223"/>
      <c r="J835" s="219"/>
      <c r="K835" s="219"/>
      <c r="L835" s="224"/>
      <c r="M835" s="225"/>
      <c r="N835" s="226"/>
      <c r="O835" s="226"/>
      <c r="P835" s="226"/>
      <c r="Q835" s="226"/>
      <c r="R835" s="226"/>
      <c r="S835" s="226"/>
      <c r="T835" s="227"/>
      <c r="AT835" s="228" t="s">
        <v>320</v>
      </c>
      <c r="AU835" s="228" t="s">
        <v>88</v>
      </c>
      <c r="AV835" s="14" t="s">
        <v>88</v>
      </c>
      <c r="AW835" s="14" t="s">
        <v>4</v>
      </c>
      <c r="AX835" s="14" t="s">
        <v>86</v>
      </c>
      <c r="AY835" s="228" t="s">
        <v>151</v>
      </c>
    </row>
    <row r="836" spans="1:65" s="2" customFormat="1" ht="16.5" customHeight="1">
      <c r="A836" s="39"/>
      <c r="B836" s="40"/>
      <c r="C836" s="183" t="s">
        <v>21</v>
      </c>
      <c r="D836" s="183" t="s">
        <v>154</v>
      </c>
      <c r="E836" s="184" t="s">
        <v>1202</v>
      </c>
      <c r="F836" s="185" t="s">
        <v>1203</v>
      </c>
      <c r="G836" s="186" t="s">
        <v>213</v>
      </c>
      <c r="H836" s="187">
        <v>31</v>
      </c>
      <c r="I836" s="188"/>
      <c r="J836" s="189">
        <f>ROUND(I836*H836,2)</f>
        <v>0</v>
      </c>
      <c r="K836" s="185" t="s">
        <v>158</v>
      </c>
      <c r="L836" s="44"/>
      <c r="M836" s="190" t="s">
        <v>32</v>
      </c>
      <c r="N836" s="191" t="s">
        <v>49</v>
      </c>
      <c r="O836" s="69"/>
      <c r="P836" s="192">
        <f>O836*H836</f>
        <v>0</v>
      </c>
      <c r="Q836" s="192">
        <v>0</v>
      </c>
      <c r="R836" s="192">
        <f>Q836*H836</f>
        <v>0</v>
      </c>
      <c r="S836" s="192">
        <v>0</v>
      </c>
      <c r="T836" s="193">
        <f>S836*H836</f>
        <v>0</v>
      </c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R836" s="194" t="s">
        <v>159</v>
      </c>
      <c r="AT836" s="194" t="s">
        <v>154</v>
      </c>
      <c r="AU836" s="194" t="s">
        <v>88</v>
      </c>
      <c r="AY836" s="21" t="s">
        <v>151</v>
      </c>
      <c r="BE836" s="195">
        <f>IF(N836="základní",J836,0)</f>
        <v>0</v>
      </c>
      <c r="BF836" s="195">
        <f>IF(N836="snížená",J836,0)</f>
        <v>0</v>
      </c>
      <c r="BG836" s="195">
        <f>IF(N836="zákl. přenesená",J836,0)</f>
        <v>0</v>
      </c>
      <c r="BH836" s="195">
        <f>IF(N836="sníž. přenesená",J836,0)</f>
        <v>0</v>
      </c>
      <c r="BI836" s="195">
        <f>IF(N836="nulová",J836,0)</f>
        <v>0</v>
      </c>
      <c r="BJ836" s="21" t="s">
        <v>86</v>
      </c>
      <c r="BK836" s="195">
        <f>ROUND(I836*H836,2)</f>
        <v>0</v>
      </c>
      <c r="BL836" s="21" t="s">
        <v>159</v>
      </c>
      <c r="BM836" s="194" t="s">
        <v>1204</v>
      </c>
    </row>
    <row r="837" spans="1:65" s="2" customFormat="1" ht="11.25">
      <c r="A837" s="39"/>
      <c r="B837" s="40"/>
      <c r="C837" s="41"/>
      <c r="D837" s="196" t="s">
        <v>161</v>
      </c>
      <c r="E837" s="41"/>
      <c r="F837" s="197" t="s">
        <v>1205</v>
      </c>
      <c r="G837" s="41"/>
      <c r="H837" s="41"/>
      <c r="I837" s="198"/>
      <c r="J837" s="41"/>
      <c r="K837" s="41"/>
      <c r="L837" s="44"/>
      <c r="M837" s="199"/>
      <c r="N837" s="200"/>
      <c r="O837" s="69"/>
      <c r="P837" s="69"/>
      <c r="Q837" s="69"/>
      <c r="R837" s="69"/>
      <c r="S837" s="69"/>
      <c r="T837" s="70"/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  <c r="AT837" s="21" t="s">
        <v>161</v>
      </c>
      <c r="AU837" s="21" t="s">
        <v>88</v>
      </c>
    </row>
    <row r="838" spans="1:65" s="2" customFormat="1" ht="19.5">
      <c r="A838" s="39"/>
      <c r="B838" s="40"/>
      <c r="C838" s="41"/>
      <c r="D838" s="201" t="s">
        <v>163</v>
      </c>
      <c r="E838" s="41"/>
      <c r="F838" s="202" t="s">
        <v>1206</v>
      </c>
      <c r="G838" s="41"/>
      <c r="H838" s="41"/>
      <c r="I838" s="198"/>
      <c r="J838" s="41"/>
      <c r="K838" s="41"/>
      <c r="L838" s="44"/>
      <c r="M838" s="199"/>
      <c r="N838" s="200"/>
      <c r="O838" s="69"/>
      <c r="P838" s="69"/>
      <c r="Q838" s="69"/>
      <c r="R838" s="69"/>
      <c r="S838" s="69"/>
      <c r="T838" s="70"/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  <c r="AT838" s="21" t="s">
        <v>163</v>
      </c>
      <c r="AU838" s="21" t="s">
        <v>88</v>
      </c>
    </row>
    <row r="839" spans="1:65" s="13" customFormat="1" ht="11.25">
      <c r="B839" s="208"/>
      <c r="C839" s="209"/>
      <c r="D839" s="201" t="s">
        <v>320</v>
      </c>
      <c r="E839" s="210" t="s">
        <v>32</v>
      </c>
      <c r="F839" s="211" t="s">
        <v>1207</v>
      </c>
      <c r="G839" s="209"/>
      <c r="H839" s="210" t="s">
        <v>32</v>
      </c>
      <c r="I839" s="212"/>
      <c r="J839" s="209"/>
      <c r="K839" s="209"/>
      <c r="L839" s="213"/>
      <c r="M839" s="214"/>
      <c r="N839" s="215"/>
      <c r="O839" s="215"/>
      <c r="P839" s="215"/>
      <c r="Q839" s="215"/>
      <c r="R839" s="215"/>
      <c r="S839" s="215"/>
      <c r="T839" s="216"/>
      <c r="AT839" s="217" t="s">
        <v>320</v>
      </c>
      <c r="AU839" s="217" t="s">
        <v>88</v>
      </c>
      <c r="AV839" s="13" t="s">
        <v>86</v>
      </c>
      <c r="AW839" s="13" t="s">
        <v>39</v>
      </c>
      <c r="AX839" s="13" t="s">
        <v>78</v>
      </c>
      <c r="AY839" s="217" t="s">
        <v>151</v>
      </c>
    </row>
    <row r="840" spans="1:65" s="14" customFormat="1" ht="11.25">
      <c r="B840" s="218"/>
      <c r="C840" s="219"/>
      <c r="D840" s="201" t="s">
        <v>320</v>
      </c>
      <c r="E840" s="220" t="s">
        <v>32</v>
      </c>
      <c r="F840" s="221" t="s">
        <v>1208</v>
      </c>
      <c r="G840" s="219"/>
      <c r="H840" s="222">
        <v>31</v>
      </c>
      <c r="I840" s="223"/>
      <c r="J840" s="219"/>
      <c r="K840" s="219"/>
      <c r="L840" s="224"/>
      <c r="M840" s="225"/>
      <c r="N840" s="226"/>
      <c r="O840" s="226"/>
      <c r="P840" s="226"/>
      <c r="Q840" s="226"/>
      <c r="R840" s="226"/>
      <c r="S840" s="226"/>
      <c r="T840" s="227"/>
      <c r="AT840" s="228" t="s">
        <v>320</v>
      </c>
      <c r="AU840" s="228" t="s">
        <v>88</v>
      </c>
      <c r="AV840" s="14" t="s">
        <v>88</v>
      </c>
      <c r="AW840" s="14" t="s">
        <v>39</v>
      </c>
      <c r="AX840" s="14" t="s">
        <v>78</v>
      </c>
      <c r="AY840" s="228" t="s">
        <v>151</v>
      </c>
    </row>
    <row r="841" spans="1:65" s="15" customFormat="1" ht="11.25">
      <c r="B841" s="229"/>
      <c r="C841" s="230"/>
      <c r="D841" s="201" t="s">
        <v>320</v>
      </c>
      <c r="E841" s="231" t="s">
        <v>32</v>
      </c>
      <c r="F841" s="232" t="s">
        <v>323</v>
      </c>
      <c r="G841" s="230"/>
      <c r="H841" s="233">
        <v>31</v>
      </c>
      <c r="I841" s="234"/>
      <c r="J841" s="230"/>
      <c r="K841" s="230"/>
      <c r="L841" s="235"/>
      <c r="M841" s="236"/>
      <c r="N841" s="237"/>
      <c r="O841" s="237"/>
      <c r="P841" s="237"/>
      <c r="Q841" s="237"/>
      <c r="R841" s="237"/>
      <c r="S841" s="237"/>
      <c r="T841" s="238"/>
      <c r="AT841" s="239" t="s">
        <v>320</v>
      </c>
      <c r="AU841" s="239" t="s">
        <v>88</v>
      </c>
      <c r="AV841" s="15" t="s">
        <v>159</v>
      </c>
      <c r="AW841" s="15" t="s">
        <v>39</v>
      </c>
      <c r="AX841" s="15" t="s">
        <v>86</v>
      </c>
      <c r="AY841" s="239" t="s">
        <v>151</v>
      </c>
    </row>
    <row r="842" spans="1:65" s="2" customFormat="1" ht="16.5" customHeight="1">
      <c r="A842" s="39"/>
      <c r="B842" s="40"/>
      <c r="C842" s="251" t="s">
        <v>1209</v>
      </c>
      <c r="D842" s="251" t="s">
        <v>445</v>
      </c>
      <c r="E842" s="252" t="s">
        <v>1210</v>
      </c>
      <c r="F842" s="253" t="s">
        <v>1211</v>
      </c>
      <c r="G842" s="254" t="s">
        <v>213</v>
      </c>
      <c r="H842" s="255">
        <v>31.62</v>
      </c>
      <c r="I842" s="256"/>
      <c r="J842" s="257">
        <f>ROUND(I842*H842,2)</f>
        <v>0</v>
      </c>
      <c r="K842" s="253" t="s">
        <v>158</v>
      </c>
      <c r="L842" s="258"/>
      <c r="M842" s="259" t="s">
        <v>32</v>
      </c>
      <c r="N842" s="260" t="s">
        <v>49</v>
      </c>
      <c r="O842" s="69"/>
      <c r="P842" s="192">
        <f>O842*H842</f>
        <v>0</v>
      </c>
      <c r="Q842" s="192">
        <v>1E-3</v>
      </c>
      <c r="R842" s="192">
        <f>Q842*H842</f>
        <v>3.1620000000000002E-2</v>
      </c>
      <c r="S842" s="192">
        <v>0</v>
      </c>
      <c r="T842" s="193">
        <f>S842*H842</f>
        <v>0</v>
      </c>
      <c r="U842" s="39"/>
      <c r="V842" s="39"/>
      <c r="W842" s="39"/>
      <c r="X842" s="39"/>
      <c r="Y842" s="39"/>
      <c r="Z842" s="39"/>
      <c r="AA842" s="39"/>
      <c r="AB842" s="39"/>
      <c r="AC842" s="39"/>
      <c r="AD842" s="39"/>
      <c r="AE842" s="39"/>
      <c r="AR842" s="194" t="s">
        <v>202</v>
      </c>
      <c r="AT842" s="194" t="s">
        <v>445</v>
      </c>
      <c r="AU842" s="194" t="s">
        <v>88</v>
      </c>
      <c r="AY842" s="21" t="s">
        <v>151</v>
      </c>
      <c r="BE842" s="195">
        <f>IF(N842="základní",J842,0)</f>
        <v>0</v>
      </c>
      <c r="BF842" s="195">
        <f>IF(N842="snížená",J842,0)</f>
        <v>0</v>
      </c>
      <c r="BG842" s="195">
        <f>IF(N842="zákl. přenesená",J842,0)</f>
        <v>0</v>
      </c>
      <c r="BH842" s="195">
        <f>IF(N842="sníž. přenesená",J842,0)</f>
        <v>0</v>
      </c>
      <c r="BI842" s="195">
        <f>IF(N842="nulová",J842,0)</f>
        <v>0</v>
      </c>
      <c r="BJ842" s="21" t="s">
        <v>86</v>
      </c>
      <c r="BK842" s="195">
        <f>ROUND(I842*H842,2)</f>
        <v>0</v>
      </c>
      <c r="BL842" s="21" t="s">
        <v>159</v>
      </c>
      <c r="BM842" s="194" t="s">
        <v>1212</v>
      </c>
    </row>
    <row r="843" spans="1:65" s="2" customFormat="1" ht="29.25">
      <c r="A843" s="39"/>
      <c r="B843" s="40"/>
      <c r="C843" s="41"/>
      <c r="D843" s="201" t="s">
        <v>163</v>
      </c>
      <c r="E843" s="41"/>
      <c r="F843" s="202" t="s">
        <v>1213</v>
      </c>
      <c r="G843" s="41"/>
      <c r="H843" s="41"/>
      <c r="I843" s="198"/>
      <c r="J843" s="41"/>
      <c r="K843" s="41"/>
      <c r="L843" s="44"/>
      <c r="M843" s="199"/>
      <c r="N843" s="200"/>
      <c r="O843" s="69"/>
      <c r="P843" s="69"/>
      <c r="Q843" s="69"/>
      <c r="R843" s="69"/>
      <c r="S843" s="69"/>
      <c r="T843" s="70"/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  <c r="AT843" s="21" t="s">
        <v>163</v>
      </c>
      <c r="AU843" s="21" t="s">
        <v>88</v>
      </c>
    </row>
    <row r="844" spans="1:65" s="14" customFormat="1" ht="11.25">
      <c r="B844" s="218"/>
      <c r="C844" s="219"/>
      <c r="D844" s="201" t="s">
        <v>320</v>
      </c>
      <c r="E844" s="219"/>
      <c r="F844" s="221" t="s">
        <v>1214</v>
      </c>
      <c r="G844" s="219"/>
      <c r="H844" s="222">
        <v>31.62</v>
      </c>
      <c r="I844" s="223"/>
      <c r="J844" s="219"/>
      <c r="K844" s="219"/>
      <c r="L844" s="224"/>
      <c r="M844" s="225"/>
      <c r="N844" s="226"/>
      <c r="O844" s="226"/>
      <c r="P844" s="226"/>
      <c r="Q844" s="226"/>
      <c r="R844" s="226"/>
      <c r="S844" s="226"/>
      <c r="T844" s="227"/>
      <c r="AT844" s="228" t="s">
        <v>320</v>
      </c>
      <c r="AU844" s="228" t="s">
        <v>88</v>
      </c>
      <c r="AV844" s="14" t="s">
        <v>88</v>
      </c>
      <c r="AW844" s="14" t="s">
        <v>4</v>
      </c>
      <c r="AX844" s="14" t="s">
        <v>86</v>
      </c>
      <c r="AY844" s="228" t="s">
        <v>151</v>
      </c>
    </row>
    <row r="845" spans="1:65" s="2" customFormat="1" ht="16.5" customHeight="1">
      <c r="A845" s="39"/>
      <c r="B845" s="40"/>
      <c r="C845" s="183" t="s">
        <v>1215</v>
      </c>
      <c r="D845" s="183" t="s">
        <v>154</v>
      </c>
      <c r="E845" s="184" t="s">
        <v>1216</v>
      </c>
      <c r="F845" s="185" t="s">
        <v>1217</v>
      </c>
      <c r="G845" s="186" t="s">
        <v>209</v>
      </c>
      <c r="H845" s="187">
        <v>13</v>
      </c>
      <c r="I845" s="188"/>
      <c r="J845" s="189">
        <f>ROUND(I845*H845,2)</f>
        <v>0</v>
      </c>
      <c r="K845" s="185" t="s">
        <v>158</v>
      </c>
      <c r="L845" s="44"/>
      <c r="M845" s="190" t="s">
        <v>32</v>
      </c>
      <c r="N845" s="191" t="s">
        <v>49</v>
      </c>
      <c r="O845" s="69"/>
      <c r="P845" s="192">
        <f>O845*H845</f>
        <v>0</v>
      </c>
      <c r="Q845" s="192">
        <v>3.6000000000000002E-4</v>
      </c>
      <c r="R845" s="192">
        <f>Q845*H845</f>
        <v>4.6800000000000001E-3</v>
      </c>
      <c r="S845" s="192">
        <v>0</v>
      </c>
      <c r="T845" s="193">
        <f>S845*H845</f>
        <v>0</v>
      </c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R845" s="194" t="s">
        <v>159</v>
      </c>
      <c r="AT845" s="194" t="s">
        <v>154</v>
      </c>
      <c r="AU845" s="194" t="s">
        <v>88</v>
      </c>
      <c r="AY845" s="21" t="s">
        <v>151</v>
      </c>
      <c r="BE845" s="195">
        <f>IF(N845="základní",J845,0)</f>
        <v>0</v>
      </c>
      <c r="BF845" s="195">
        <f>IF(N845="snížená",J845,0)</f>
        <v>0</v>
      </c>
      <c r="BG845" s="195">
        <f>IF(N845="zákl. přenesená",J845,0)</f>
        <v>0</v>
      </c>
      <c r="BH845" s="195">
        <f>IF(N845="sníž. přenesená",J845,0)</f>
        <v>0</v>
      </c>
      <c r="BI845" s="195">
        <f>IF(N845="nulová",J845,0)</f>
        <v>0</v>
      </c>
      <c r="BJ845" s="21" t="s">
        <v>86</v>
      </c>
      <c r="BK845" s="195">
        <f>ROUND(I845*H845,2)</f>
        <v>0</v>
      </c>
      <c r="BL845" s="21" t="s">
        <v>159</v>
      </c>
      <c r="BM845" s="194" t="s">
        <v>1218</v>
      </c>
    </row>
    <row r="846" spans="1:65" s="2" customFormat="1" ht="11.25">
      <c r="A846" s="39"/>
      <c r="B846" s="40"/>
      <c r="C846" s="41"/>
      <c r="D846" s="196" t="s">
        <v>161</v>
      </c>
      <c r="E846" s="41"/>
      <c r="F846" s="197" t="s">
        <v>1219</v>
      </c>
      <c r="G846" s="41"/>
      <c r="H846" s="41"/>
      <c r="I846" s="198"/>
      <c r="J846" s="41"/>
      <c r="K846" s="41"/>
      <c r="L846" s="44"/>
      <c r="M846" s="199"/>
      <c r="N846" s="200"/>
      <c r="O846" s="69"/>
      <c r="P846" s="69"/>
      <c r="Q846" s="69"/>
      <c r="R846" s="69"/>
      <c r="S846" s="69"/>
      <c r="T846" s="70"/>
      <c r="U846" s="39"/>
      <c r="V846" s="39"/>
      <c r="W846" s="39"/>
      <c r="X846" s="39"/>
      <c r="Y846" s="39"/>
      <c r="Z846" s="39"/>
      <c r="AA846" s="39"/>
      <c r="AB846" s="39"/>
      <c r="AC846" s="39"/>
      <c r="AD846" s="39"/>
      <c r="AE846" s="39"/>
      <c r="AT846" s="21" t="s">
        <v>161</v>
      </c>
      <c r="AU846" s="21" t="s">
        <v>88</v>
      </c>
    </row>
    <row r="847" spans="1:65" s="13" customFormat="1" ht="11.25">
      <c r="B847" s="208"/>
      <c r="C847" s="209"/>
      <c r="D847" s="201" t="s">
        <v>320</v>
      </c>
      <c r="E847" s="210" t="s">
        <v>32</v>
      </c>
      <c r="F847" s="211" t="s">
        <v>1220</v>
      </c>
      <c r="G847" s="209"/>
      <c r="H847" s="210" t="s">
        <v>32</v>
      </c>
      <c r="I847" s="212"/>
      <c r="J847" s="209"/>
      <c r="K847" s="209"/>
      <c r="L847" s="213"/>
      <c r="M847" s="214"/>
      <c r="N847" s="215"/>
      <c r="O847" s="215"/>
      <c r="P847" s="215"/>
      <c r="Q847" s="215"/>
      <c r="R847" s="215"/>
      <c r="S847" s="215"/>
      <c r="T847" s="216"/>
      <c r="AT847" s="217" t="s">
        <v>320</v>
      </c>
      <c r="AU847" s="217" t="s">
        <v>88</v>
      </c>
      <c r="AV847" s="13" t="s">
        <v>86</v>
      </c>
      <c r="AW847" s="13" t="s">
        <v>39</v>
      </c>
      <c r="AX847" s="13" t="s">
        <v>78</v>
      </c>
      <c r="AY847" s="217" t="s">
        <v>151</v>
      </c>
    </row>
    <row r="848" spans="1:65" s="14" customFormat="1" ht="11.25">
      <c r="B848" s="218"/>
      <c r="C848" s="219"/>
      <c r="D848" s="201" t="s">
        <v>320</v>
      </c>
      <c r="E848" s="220" t="s">
        <v>32</v>
      </c>
      <c r="F848" s="221" t="s">
        <v>1154</v>
      </c>
      <c r="G848" s="219"/>
      <c r="H848" s="222">
        <v>13</v>
      </c>
      <c r="I848" s="223"/>
      <c r="J848" s="219"/>
      <c r="K848" s="219"/>
      <c r="L848" s="224"/>
      <c r="M848" s="225"/>
      <c r="N848" s="226"/>
      <c r="O848" s="226"/>
      <c r="P848" s="226"/>
      <c r="Q848" s="226"/>
      <c r="R848" s="226"/>
      <c r="S848" s="226"/>
      <c r="T848" s="227"/>
      <c r="AT848" s="228" t="s">
        <v>320</v>
      </c>
      <c r="AU848" s="228" t="s">
        <v>88</v>
      </c>
      <c r="AV848" s="14" t="s">
        <v>88</v>
      </c>
      <c r="AW848" s="14" t="s">
        <v>39</v>
      </c>
      <c r="AX848" s="14" t="s">
        <v>78</v>
      </c>
      <c r="AY848" s="228" t="s">
        <v>151</v>
      </c>
    </row>
    <row r="849" spans="1:65" s="15" customFormat="1" ht="11.25">
      <c r="B849" s="229"/>
      <c r="C849" s="230"/>
      <c r="D849" s="201" t="s">
        <v>320</v>
      </c>
      <c r="E849" s="231" t="s">
        <v>32</v>
      </c>
      <c r="F849" s="232" t="s">
        <v>323</v>
      </c>
      <c r="G849" s="230"/>
      <c r="H849" s="233">
        <v>13</v>
      </c>
      <c r="I849" s="234"/>
      <c r="J849" s="230"/>
      <c r="K849" s="230"/>
      <c r="L849" s="235"/>
      <c r="M849" s="236"/>
      <c r="N849" s="237"/>
      <c r="O849" s="237"/>
      <c r="P849" s="237"/>
      <c r="Q849" s="237"/>
      <c r="R849" s="237"/>
      <c r="S849" s="237"/>
      <c r="T849" s="238"/>
      <c r="AT849" s="239" t="s">
        <v>320</v>
      </c>
      <c r="AU849" s="239" t="s">
        <v>88</v>
      </c>
      <c r="AV849" s="15" t="s">
        <v>159</v>
      </c>
      <c r="AW849" s="15" t="s">
        <v>39</v>
      </c>
      <c r="AX849" s="15" t="s">
        <v>86</v>
      </c>
      <c r="AY849" s="239" t="s">
        <v>151</v>
      </c>
    </row>
    <row r="850" spans="1:65" s="2" customFormat="1" ht="24.2" customHeight="1">
      <c r="A850" s="39"/>
      <c r="B850" s="40"/>
      <c r="C850" s="183" t="s">
        <v>1221</v>
      </c>
      <c r="D850" s="183" t="s">
        <v>154</v>
      </c>
      <c r="E850" s="184" t="s">
        <v>1222</v>
      </c>
      <c r="F850" s="185" t="s">
        <v>1223</v>
      </c>
      <c r="G850" s="186" t="s">
        <v>213</v>
      </c>
      <c r="H850" s="187">
        <v>19.7</v>
      </c>
      <c r="I850" s="188"/>
      <c r="J850" s="189">
        <f>ROUND(I850*H850,2)</f>
        <v>0</v>
      </c>
      <c r="K850" s="185" t="s">
        <v>158</v>
      </c>
      <c r="L850" s="44"/>
      <c r="M850" s="190" t="s">
        <v>32</v>
      </c>
      <c r="N850" s="191" t="s">
        <v>49</v>
      </c>
      <c r="O850" s="69"/>
      <c r="P850" s="192">
        <f>O850*H850</f>
        <v>0</v>
      </c>
      <c r="Q850" s="192">
        <v>0</v>
      </c>
      <c r="R850" s="192">
        <f>Q850*H850</f>
        <v>0</v>
      </c>
      <c r="S850" s="192">
        <v>0</v>
      </c>
      <c r="T850" s="193">
        <f>S850*H850</f>
        <v>0</v>
      </c>
      <c r="U850" s="39"/>
      <c r="V850" s="39"/>
      <c r="W850" s="39"/>
      <c r="X850" s="39"/>
      <c r="Y850" s="39"/>
      <c r="Z850" s="39"/>
      <c r="AA850" s="39"/>
      <c r="AB850" s="39"/>
      <c r="AC850" s="39"/>
      <c r="AD850" s="39"/>
      <c r="AE850" s="39"/>
      <c r="AR850" s="194" t="s">
        <v>159</v>
      </c>
      <c r="AT850" s="194" t="s">
        <v>154</v>
      </c>
      <c r="AU850" s="194" t="s">
        <v>88</v>
      </c>
      <c r="AY850" s="21" t="s">
        <v>151</v>
      </c>
      <c r="BE850" s="195">
        <f>IF(N850="základní",J850,0)</f>
        <v>0</v>
      </c>
      <c r="BF850" s="195">
        <f>IF(N850="snížená",J850,0)</f>
        <v>0</v>
      </c>
      <c r="BG850" s="195">
        <f>IF(N850="zákl. přenesená",J850,0)</f>
        <v>0</v>
      </c>
      <c r="BH850" s="195">
        <f>IF(N850="sníž. přenesená",J850,0)</f>
        <v>0</v>
      </c>
      <c r="BI850" s="195">
        <f>IF(N850="nulová",J850,0)</f>
        <v>0</v>
      </c>
      <c r="BJ850" s="21" t="s">
        <v>86</v>
      </c>
      <c r="BK850" s="195">
        <f>ROUND(I850*H850,2)</f>
        <v>0</v>
      </c>
      <c r="BL850" s="21" t="s">
        <v>159</v>
      </c>
      <c r="BM850" s="194" t="s">
        <v>1224</v>
      </c>
    </row>
    <row r="851" spans="1:65" s="2" customFormat="1" ht="11.25">
      <c r="A851" s="39"/>
      <c r="B851" s="40"/>
      <c r="C851" s="41"/>
      <c r="D851" s="196" t="s">
        <v>161</v>
      </c>
      <c r="E851" s="41"/>
      <c r="F851" s="197" t="s">
        <v>1225</v>
      </c>
      <c r="G851" s="41"/>
      <c r="H851" s="41"/>
      <c r="I851" s="198"/>
      <c r="J851" s="41"/>
      <c r="K851" s="41"/>
      <c r="L851" s="44"/>
      <c r="M851" s="199"/>
      <c r="N851" s="200"/>
      <c r="O851" s="69"/>
      <c r="P851" s="69"/>
      <c r="Q851" s="69"/>
      <c r="R851" s="69"/>
      <c r="S851" s="69"/>
      <c r="T851" s="70"/>
      <c r="U851" s="39"/>
      <c r="V851" s="39"/>
      <c r="W851" s="39"/>
      <c r="X851" s="39"/>
      <c r="Y851" s="39"/>
      <c r="Z851" s="39"/>
      <c r="AA851" s="39"/>
      <c r="AB851" s="39"/>
      <c r="AC851" s="39"/>
      <c r="AD851" s="39"/>
      <c r="AE851" s="39"/>
      <c r="AT851" s="21" t="s">
        <v>161</v>
      </c>
      <c r="AU851" s="21" t="s">
        <v>88</v>
      </c>
    </row>
    <row r="852" spans="1:65" s="13" customFormat="1" ht="11.25">
      <c r="B852" s="208"/>
      <c r="C852" s="209"/>
      <c r="D852" s="201" t="s">
        <v>320</v>
      </c>
      <c r="E852" s="210" t="s">
        <v>32</v>
      </c>
      <c r="F852" s="211" t="s">
        <v>1226</v>
      </c>
      <c r="G852" s="209"/>
      <c r="H852" s="210" t="s">
        <v>32</v>
      </c>
      <c r="I852" s="212"/>
      <c r="J852" s="209"/>
      <c r="K852" s="209"/>
      <c r="L852" s="213"/>
      <c r="M852" s="214"/>
      <c r="N852" s="215"/>
      <c r="O852" s="215"/>
      <c r="P852" s="215"/>
      <c r="Q852" s="215"/>
      <c r="R852" s="215"/>
      <c r="S852" s="215"/>
      <c r="T852" s="216"/>
      <c r="AT852" s="217" t="s">
        <v>320</v>
      </c>
      <c r="AU852" s="217" t="s">
        <v>88</v>
      </c>
      <c r="AV852" s="13" t="s">
        <v>86</v>
      </c>
      <c r="AW852" s="13" t="s">
        <v>39</v>
      </c>
      <c r="AX852" s="13" t="s">
        <v>78</v>
      </c>
      <c r="AY852" s="217" t="s">
        <v>151</v>
      </c>
    </row>
    <row r="853" spans="1:65" s="14" customFormat="1" ht="11.25">
      <c r="B853" s="218"/>
      <c r="C853" s="219"/>
      <c r="D853" s="201" t="s">
        <v>320</v>
      </c>
      <c r="E853" s="220" t="s">
        <v>32</v>
      </c>
      <c r="F853" s="221" t="s">
        <v>1227</v>
      </c>
      <c r="G853" s="219"/>
      <c r="H853" s="222">
        <v>19.7</v>
      </c>
      <c r="I853" s="223"/>
      <c r="J853" s="219"/>
      <c r="K853" s="219"/>
      <c r="L853" s="224"/>
      <c r="M853" s="225"/>
      <c r="N853" s="226"/>
      <c r="O853" s="226"/>
      <c r="P853" s="226"/>
      <c r="Q853" s="226"/>
      <c r="R853" s="226"/>
      <c r="S853" s="226"/>
      <c r="T853" s="227"/>
      <c r="AT853" s="228" t="s">
        <v>320</v>
      </c>
      <c r="AU853" s="228" t="s">
        <v>88</v>
      </c>
      <c r="AV853" s="14" t="s">
        <v>88</v>
      </c>
      <c r="AW853" s="14" t="s">
        <v>39</v>
      </c>
      <c r="AX853" s="14" t="s">
        <v>78</v>
      </c>
      <c r="AY853" s="228" t="s">
        <v>151</v>
      </c>
    </row>
    <row r="854" spans="1:65" s="15" customFormat="1" ht="11.25">
      <c r="B854" s="229"/>
      <c r="C854" s="230"/>
      <c r="D854" s="201" t="s">
        <v>320</v>
      </c>
      <c r="E854" s="231" t="s">
        <v>32</v>
      </c>
      <c r="F854" s="232" t="s">
        <v>323</v>
      </c>
      <c r="G854" s="230"/>
      <c r="H854" s="233">
        <v>19.7</v>
      </c>
      <c r="I854" s="234"/>
      <c r="J854" s="230"/>
      <c r="K854" s="230"/>
      <c r="L854" s="235"/>
      <c r="M854" s="236"/>
      <c r="N854" s="237"/>
      <c r="O854" s="237"/>
      <c r="P854" s="237"/>
      <c r="Q854" s="237"/>
      <c r="R854" s="237"/>
      <c r="S854" s="237"/>
      <c r="T854" s="238"/>
      <c r="AT854" s="239" t="s">
        <v>320</v>
      </c>
      <c r="AU854" s="239" t="s">
        <v>88</v>
      </c>
      <c r="AV854" s="15" t="s">
        <v>159</v>
      </c>
      <c r="AW854" s="15" t="s">
        <v>39</v>
      </c>
      <c r="AX854" s="15" t="s">
        <v>86</v>
      </c>
      <c r="AY854" s="239" t="s">
        <v>151</v>
      </c>
    </row>
    <row r="855" spans="1:65" s="2" customFormat="1" ht="24.2" customHeight="1">
      <c r="A855" s="39"/>
      <c r="B855" s="40"/>
      <c r="C855" s="183" t="s">
        <v>1228</v>
      </c>
      <c r="D855" s="183" t="s">
        <v>154</v>
      </c>
      <c r="E855" s="184" t="s">
        <v>1229</v>
      </c>
      <c r="F855" s="185" t="s">
        <v>1230</v>
      </c>
      <c r="G855" s="186" t="s">
        <v>213</v>
      </c>
      <c r="H855" s="187">
        <v>32.56</v>
      </c>
      <c r="I855" s="188"/>
      <c r="J855" s="189">
        <f>ROUND(I855*H855,2)</f>
        <v>0</v>
      </c>
      <c r="K855" s="185" t="s">
        <v>158</v>
      </c>
      <c r="L855" s="44"/>
      <c r="M855" s="190" t="s">
        <v>32</v>
      </c>
      <c r="N855" s="191" t="s">
        <v>49</v>
      </c>
      <c r="O855" s="69"/>
      <c r="P855" s="192">
        <f>O855*H855</f>
        <v>0</v>
      </c>
      <c r="Q855" s="192">
        <v>0</v>
      </c>
      <c r="R855" s="192">
        <f>Q855*H855</f>
        <v>0</v>
      </c>
      <c r="S855" s="192">
        <v>0</v>
      </c>
      <c r="T855" s="193">
        <f>S855*H855</f>
        <v>0</v>
      </c>
      <c r="U855" s="39"/>
      <c r="V855" s="39"/>
      <c r="W855" s="39"/>
      <c r="X855" s="39"/>
      <c r="Y855" s="39"/>
      <c r="Z855" s="39"/>
      <c r="AA855" s="39"/>
      <c r="AB855" s="39"/>
      <c r="AC855" s="39"/>
      <c r="AD855" s="39"/>
      <c r="AE855" s="39"/>
      <c r="AR855" s="194" t="s">
        <v>159</v>
      </c>
      <c r="AT855" s="194" t="s">
        <v>154</v>
      </c>
      <c r="AU855" s="194" t="s">
        <v>88</v>
      </c>
      <c r="AY855" s="21" t="s">
        <v>151</v>
      </c>
      <c r="BE855" s="195">
        <f>IF(N855="základní",J855,0)</f>
        <v>0</v>
      </c>
      <c r="BF855" s="195">
        <f>IF(N855="snížená",J855,0)</f>
        <v>0</v>
      </c>
      <c r="BG855" s="195">
        <f>IF(N855="zákl. přenesená",J855,0)</f>
        <v>0</v>
      </c>
      <c r="BH855" s="195">
        <f>IF(N855="sníž. přenesená",J855,0)</f>
        <v>0</v>
      </c>
      <c r="BI855" s="195">
        <f>IF(N855="nulová",J855,0)</f>
        <v>0</v>
      </c>
      <c r="BJ855" s="21" t="s">
        <v>86</v>
      </c>
      <c r="BK855" s="195">
        <f>ROUND(I855*H855,2)</f>
        <v>0</v>
      </c>
      <c r="BL855" s="21" t="s">
        <v>159</v>
      </c>
      <c r="BM855" s="194" t="s">
        <v>1231</v>
      </c>
    </row>
    <row r="856" spans="1:65" s="2" customFormat="1" ht="11.25">
      <c r="A856" s="39"/>
      <c r="B856" s="40"/>
      <c r="C856" s="41"/>
      <c r="D856" s="196" t="s">
        <v>161</v>
      </c>
      <c r="E856" s="41"/>
      <c r="F856" s="197" t="s">
        <v>1232</v>
      </c>
      <c r="G856" s="41"/>
      <c r="H856" s="41"/>
      <c r="I856" s="198"/>
      <c r="J856" s="41"/>
      <c r="K856" s="41"/>
      <c r="L856" s="44"/>
      <c r="M856" s="199"/>
      <c r="N856" s="200"/>
      <c r="O856" s="69"/>
      <c r="P856" s="69"/>
      <c r="Q856" s="69"/>
      <c r="R856" s="69"/>
      <c r="S856" s="69"/>
      <c r="T856" s="70"/>
      <c r="U856" s="39"/>
      <c r="V856" s="39"/>
      <c r="W856" s="39"/>
      <c r="X856" s="39"/>
      <c r="Y856" s="39"/>
      <c r="Z856" s="39"/>
      <c r="AA856" s="39"/>
      <c r="AB856" s="39"/>
      <c r="AC856" s="39"/>
      <c r="AD856" s="39"/>
      <c r="AE856" s="39"/>
      <c r="AT856" s="21" t="s">
        <v>161</v>
      </c>
      <c r="AU856" s="21" t="s">
        <v>88</v>
      </c>
    </row>
    <row r="857" spans="1:65" s="13" customFormat="1" ht="11.25">
      <c r="B857" s="208"/>
      <c r="C857" s="209"/>
      <c r="D857" s="201" t="s">
        <v>320</v>
      </c>
      <c r="E857" s="210" t="s">
        <v>32</v>
      </c>
      <c r="F857" s="211" t="s">
        <v>1233</v>
      </c>
      <c r="G857" s="209"/>
      <c r="H857" s="210" t="s">
        <v>32</v>
      </c>
      <c r="I857" s="212"/>
      <c r="J857" s="209"/>
      <c r="K857" s="209"/>
      <c r="L857" s="213"/>
      <c r="M857" s="214"/>
      <c r="N857" s="215"/>
      <c r="O857" s="215"/>
      <c r="P857" s="215"/>
      <c r="Q857" s="215"/>
      <c r="R857" s="215"/>
      <c r="S857" s="215"/>
      <c r="T857" s="216"/>
      <c r="AT857" s="217" t="s">
        <v>320</v>
      </c>
      <c r="AU857" s="217" t="s">
        <v>88</v>
      </c>
      <c r="AV857" s="13" t="s">
        <v>86</v>
      </c>
      <c r="AW857" s="13" t="s">
        <v>39</v>
      </c>
      <c r="AX857" s="13" t="s">
        <v>78</v>
      </c>
      <c r="AY857" s="217" t="s">
        <v>151</v>
      </c>
    </row>
    <row r="858" spans="1:65" s="14" customFormat="1" ht="11.25">
      <c r="B858" s="218"/>
      <c r="C858" s="219"/>
      <c r="D858" s="201" t="s">
        <v>320</v>
      </c>
      <c r="E858" s="220" t="s">
        <v>32</v>
      </c>
      <c r="F858" s="221" t="s">
        <v>1227</v>
      </c>
      <c r="G858" s="219"/>
      <c r="H858" s="222">
        <v>19.7</v>
      </c>
      <c r="I858" s="223"/>
      <c r="J858" s="219"/>
      <c r="K858" s="219"/>
      <c r="L858" s="224"/>
      <c r="M858" s="225"/>
      <c r="N858" s="226"/>
      <c r="O858" s="226"/>
      <c r="P858" s="226"/>
      <c r="Q858" s="226"/>
      <c r="R858" s="226"/>
      <c r="S858" s="226"/>
      <c r="T858" s="227"/>
      <c r="AT858" s="228" t="s">
        <v>320</v>
      </c>
      <c r="AU858" s="228" t="s">
        <v>88</v>
      </c>
      <c r="AV858" s="14" t="s">
        <v>88</v>
      </c>
      <c r="AW858" s="14" t="s">
        <v>39</v>
      </c>
      <c r="AX858" s="14" t="s">
        <v>78</v>
      </c>
      <c r="AY858" s="228" t="s">
        <v>151</v>
      </c>
    </row>
    <row r="859" spans="1:65" s="13" customFormat="1" ht="11.25">
      <c r="B859" s="208"/>
      <c r="C859" s="209"/>
      <c r="D859" s="201" t="s">
        <v>320</v>
      </c>
      <c r="E859" s="210" t="s">
        <v>32</v>
      </c>
      <c r="F859" s="211" t="s">
        <v>1234</v>
      </c>
      <c r="G859" s="209"/>
      <c r="H859" s="210" t="s">
        <v>32</v>
      </c>
      <c r="I859" s="212"/>
      <c r="J859" s="209"/>
      <c r="K859" s="209"/>
      <c r="L859" s="213"/>
      <c r="M859" s="214"/>
      <c r="N859" s="215"/>
      <c r="O859" s="215"/>
      <c r="P859" s="215"/>
      <c r="Q859" s="215"/>
      <c r="R859" s="215"/>
      <c r="S859" s="215"/>
      <c r="T859" s="216"/>
      <c r="AT859" s="217" t="s">
        <v>320</v>
      </c>
      <c r="AU859" s="217" t="s">
        <v>88</v>
      </c>
      <c r="AV859" s="13" t="s">
        <v>86</v>
      </c>
      <c r="AW859" s="13" t="s">
        <v>39</v>
      </c>
      <c r="AX859" s="13" t="s">
        <v>78</v>
      </c>
      <c r="AY859" s="217" t="s">
        <v>151</v>
      </c>
    </row>
    <row r="860" spans="1:65" s="14" customFormat="1" ht="11.25">
      <c r="B860" s="218"/>
      <c r="C860" s="219"/>
      <c r="D860" s="201" t="s">
        <v>320</v>
      </c>
      <c r="E860" s="220" t="s">
        <v>32</v>
      </c>
      <c r="F860" s="221" t="s">
        <v>1235</v>
      </c>
      <c r="G860" s="219"/>
      <c r="H860" s="222">
        <v>12.86</v>
      </c>
      <c r="I860" s="223"/>
      <c r="J860" s="219"/>
      <c r="K860" s="219"/>
      <c r="L860" s="224"/>
      <c r="M860" s="225"/>
      <c r="N860" s="226"/>
      <c r="O860" s="226"/>
      <c r="P860" s="226"/>
      <c r="Q860" s="226"/>
      <c r="R860" s="226"/>
      <c r="S860" s="226"/>
      <c r="T860" s="227"/>
      <c r="AT860" s="228" t="s">
        <v>320</v>
      </c>
      <c r="AU860" s="228" t="s">
        <v>88</v>
      </c>
      <c r="AV860" s="14" t="s">
        <v>88</v>
      </c>
      <c r="AW860" s="14" t="s">
        <v>39</v>
      </c>
      <c r="AX860" s="14" t="s">
        <v>78</v>
      </c>
      <c r="AY860" s="228" t="s">
        <v>151</v>
      </c>
    </row>
    <row r="861" spans="1:65" s="15" customFormat="1" ht="11.25">
      <c r="B861" s="229"/>
      <c r="C861" s="230"/>
      <c r="D861" s="201" t="s">
        <v>320</v>
      </c>
      <c r="E861" s="231" t="s">
        <v>32</v>
      </c>
      <c r="F861" s="232" t="s">
        <v>323</v>
      </c>
      <c r="G861" s="230"/>
      <c r="H861" s="233">
        <v>32.56</v>
      </c>
      <c r="I861" s="234"/>
      <c r="J861" s="230"/>
      <c r="K861" s="230"/>
      <c r="L861" s="235"/>
      <c r="M861" s="236"/>
      <c r="N861" s="237"/>
      <c r="O861" s="237"/>
      <c r="P861" s="237"/>
      <c r="Q861" s="237"/>
      <c r="R861" s="237"/>
      <c r="S861" s="237"/>
      <c r="T861" s="238"/>
      <c r="AT861" s="239" t="s">
        <v>320</v>
      </c>
      <c r="AU861" s="239" t="s">
        <v>88</v>
      </c>
      <c r="AV861" s="15" t="s">
        <v>159</v>
      </c>
      <c r="AW861" s="15" t="s">
        <v>39</v>
      </c>
      <c r="AX861" s="15" t="s">
        <v>86</v>
      </c>
      <c r="AY861" s="239" t="s">
        <v>151</v>
      </c>
    </row>
    <row r="862" spans="1:65" s="2" customFormat="1" ht="24.2" customHeight="1">
      <c r="A862" s="39"/>
      <c r="B862" s="40"/>
      <c r="C862" s="183" t="s">
        <v>1236</v>
      </c>
      <c r="D862" s="183" t="s">
        <v>154</v>
      </c>
      <c r="E862" s="184" t="s">
        <v>1237</v>
      </c>
      <c r="F862" s="185" t="s">
        <v>1238</v>
      </c>
      <c r="G862" s="186" t="s">
        <v>209</v>
      </c>
      <c r="H862" s="187">
        <v>156.273</v>
      </c>
      <c r="I862" s="188"/>
      <c r="J862" s="189">
        <f>ROUND(I862*H862,2)</f>
        <v>0</v>
      </c>
      <c r="K862" s="185" t="s">
        <v>158</v>
      </c>
      <c r="L862" s="44"/>
      <c r="M862" s="190" t="s">
        <v>32</v>
      </c>
      <c r="N862" s="191" t="s">
        <v>49</v>
      </c>
      <c r="O862" s="69"/>
      <c r="P862" s="192">
        <f>O862*H862</f>
        <v>0</v>
      </c>
      <c r="Q862" s="192">
        <v>0</v>
      </c>
      <c r="R862" s="192">
        <f>Q862*H862</f>
        <v>0</v>
      </c>
      <c r="S862" s="192">
        <v>0</v>
      </c>
      <c r="T862" s="193">
        <f>S862*H862</f>
        <v>0</v>
      </c>
      <c r="U862" s="39"/>
      <c r="V862" s="39"/>
      <c r="W862" s="39"/>
      <c r="X862" s="39"/>
      <c r="Y862" s="39"/>
      <c r="Z862" s="39"/>
      <c r="AA862" s="39"/>
      <c r="AB862" s="39"/>
      <c r="AC862" s="39"/>
      <c r="AD862" s="39"/>
      <c r="AE862" s="39"/>
      <c r="AR862" s="194" t="s">
        <v>159</v>
      </c>
      <c r="AT862" s="194" t="s">
        <v>154</v>
      </c>
      <c r="AU862" s="194" t="s">
        <v>88</v>
      </c>
      <c r="AY862" s="21" t="s">
        <v>151</v>
      </c>
      <c r="BE862" s="195">
        <f>IF(N862="základní",J862,0)</f>
        <v>0</v>
      </c>
      <c r="BF862" s="195">
        <f>IF(N862="snížená",J862,0)</f>
        <v>0</v>
      </c>
      <c r="BG862" s="195">
        <f>IF(N862="zákl. přenesená",J862,0)</f>
        <v>0</v>
      </c>
      <c r="BH862" s="195">
        <f>IF(N862="sníž. přenesená",J862,0)</f>
        <v>0</v>
      </c>
      <c r="BI862" s="195">
        <f>IF(N862="nulová",J862,0)</f>
        <v>0</v>
      </c>
      <c r="BJ862" s="21" t="s">
        <v>86</v>
      </c>
      <c r="BK862" s="195">
        <f>ROUND(I862*H862,2)</f>
        <v>0</v>
      </c>
      <c r="BL862" s="21" t="s">
        <v>159</v>
      </c>
      <c r="BM862" s="194" t="s">
        <v>1239</v>
      </c>
    </row>
    <row r="863" spans="1:65" s="2" customFormat="1" ht="11.25">
      <c r="A863" s="39"/>
      <c r="B863" s="40"/>
      <c r="C863" s="41"/>
      <c r="D863" s="196" t="s">
        <v>161</v>
      </c>
      <c r="E863" s="41"/>
      <c r="F863" s="197" t="s">
        <v>1240</v>
      </c>
      <c r="G863" s="41"/>
      <c r="H863" s="41"/>
      <c r="I863" s="198"/>
      <c r="J863" s="41"/>
      <c r="K863" s="41"/>
      <c r="L863" s="44"/>
      <c r="M863" s="199"/>
      <c r="N863" s="200"/>
      <c r="O863" s="69"/>
      <c r="P863" s="69"/>
      <c r="Q863" s="69"/>
      <c r="R863" s="69"/>
      <c r="S863" s="69"/>
      <c r="T863" s="70"/>
      <c r="U863" s="39"/>
      <c r="V863" s="39"/>
      <c r="W863" s="39"/>
      <c r="X863" s="39"/>
      <c r="Y863" s="39"/>
      <c r="Z863" s="39"/>
      <c r="AA863" s="39"/>
      <c r="AB863" s="39"/>
      <c r="AC863" s="39"/>
      <c r="AD863" s="39"/>
      <c r="AE863" s="39"/>
      <c r="AT863" s="21" t="s">
        <v>161</v>
      </c>
      <c r="AU863" s="21" t="s">
        <v>88</v>
      </c>
    </row>
    <row r="864" spans="1:65" s="2" customFormat="1" ht="19.5">
      <c r="A864" s="39"/>
      <c r="B864" s="40"/>
      <c r="C864" s="41"/>
      <c r="D864" s="201" t="s">
        <v>163</v>
      </c>
      <c r="E864" s="41"/>
      <c r="F864" s="202" t="s">
        <v>507</v>
      </c>
      <c r="G864" s="41"/>
      <c r="H864" s="41"/>
      <c r="I864" s="198"/>
      <c r="J864" s="41"/>
      <c r="K864" s="41"/>
      <c r="L864" s="44"/>
      <c r="M864" s="199"/>
      <c r="N864" s="200"/>
      <c r="O864" s="69"/>
      <c r="P864" s="69"/>
      <c r="Q864" s="69"/>
      <c r="R864" s="69"/>
      <c r="S864" s="69"/>
      <c r="T864" s="70"/>
      <c r="U864" s="39"/>
      <c r="V864" s="39"/>
      <c r="W864" s="39"/>
      <c r="X864" s="39"/>
      <c r="Y864" s="39"/>
      <c r="Z864" s="39"/>
      <c r="AA864" s="39"/>
      <c r="AB864" s="39"/>
      <c r="AC864" s="39"/>
      <c r="AD864" s="39"/>
      <c r="AE864" s="39"/>
      <c r="AT864" s="21" t="s">
        <v>163</v>
      </c>
      <c r="AU864" s="21" t="s">
        <v>88</v>
      </c>
    </row>
    <row r="865" spans="1:65" s="13" customFormat="1" ht="11.25">
      <c r="B865" s="208"/>
      <c r="C865" s="209"/>
      <c r="D865" s="201" t="s">
        <v>320</v>
      </c>
      <c r="E865" s="210" t="s">
        <v>32</v>
      </c>
      <c r="F865" s="211" t="s">
        <v>1241</v>
      </c>
      <c r="G865" s="209"/>
      <c r="H865" s="210" t="s">
        <v>32</v>
      </c>
      <c r="I865" s="212"/>
      <c r="J865" s="209"/>
      <c r="K865" s="209"/>
      <c r="L865" s="213"/>
      <c r="M865" s="214"/>
      <c r="N865" s="215"/>
      <c r="O865" s="215"/>
      <c r="P865" s="215"/>
      <c r="Q865" s="215"/>
      <c r="R865" s="215"/>
      <c r="S865" s="215"/>
      <c r="T865" s="216"/>
      <c r="AT865" s="217" t="s">
        <v>320</v>
      </c>
      <c r="AU865" s="217" t="s">
        <v>88</v>
      </c>
      <c r="AV865" s="13" t="s">
        <v>86</v>
      </c>
      <c r="AW865" s="13" t="s">
        <v>39</v>
      </c>
      <c r="AX865" s="13" t="s">
        <v>78</v>
      </c>
      <c r="AY865" s="217" t="s">
        <v>151</v>
      </c>
    </row>
    <row r="866" spans="1:65" s="14" customFormat="1" ht="11.25">
      <c r="B866" s="218"/>
      <c r="C866" s="219"/>
      <c r="D866" s="201" t="s">
        <v>320</v>
      </c>
      <c r="E866" s="220" t="s">
        <v>32</v>
      </c>
      <c r="F866" s="221" t="s">
        <v>1242</v>
      </c>
      <c r="G866" s="219"/>
      <c r="H866" s="222">
        <v>156.273</v>
      </c>
      <c r="I866" s="223"/>
      <c r="J866" s="219"/>
      <c r="K866" s="219"/>
      <c r="L866" s="224"/>
      <c r="M866" s="225"/>
      <c r="N866" s="226"/>
      <c r="O866" s="226"/>
      <c r="P866" s="226"/>
      <c r="Q866" s="226"/>
      <c r="R866" s="226"/>
      <c r="S866" s="226"/>
      <c r="T866" s="227"/>
      <c r="AT866" s="228" t="s">
        <v>320</v>
      </c>
      <c r="AU866" s="228" t="s">
        <v>88</v>
      </c>
      <c r="AV866" s="14" t="s">
        <v>88</v>
      </c>
      <c r="AW866" s="14" t="s">
        <v>39</v>
      </c>
      <c r="AX866" s="14" t="s">
        <v>78</v>
      </c>
      <c r="AY866" s="228" t="s">
        <v>151</v>
      </c>
    </row>
    <row r="867" spans="1:65" s="15" customFormat="1" ht="11.25">
      <c r="B867" s="229"/>
      <c r="C867" s="230"/>
      <c r="D867" s="201" t="s">
        <v>320</v>
      </c>
      <c r="E867" s="231" t="s">
        <v>32</v>
      </c>
      <c r="F867" s="232" t="s">
        <v>323</v>
      </c>
      <c r="G867" s="230"/>
      <c r="H867" s="233">
        <v>156.273</v>
      </c>
      <c r="I867" s="234"/>
      <c r="J867" s="230"/>
      <c r="K867" s="230"/>
      <c r="L867" s="235"/>
      <c r="M867" s="236"/>
      <c r="N867" s="237"/>
      <c r="O867" s="237"/>
      <c r="P867" s="237"/>
      <c r="Q867" s="237"/>
      <c r="R867" s="237"/>
      <c r="S867" s="237"/>
      <c r="T867" s="238"/>
      <c r="AT867" s="239" t="s">
        <v>320</v>
      </c>
      <c r="AU867" s="239" t="s">
        <v>88</v>
      </c>
      <c r="AV867" s="15" t="s">
        <v>159</v>
      </c>
      <c r="AW867" s="15" t="s">
        <v>39</v>
      </c>
      <c r="AX867" s="15" t="s">
        <v>86</v>
      </c>
      <c r="AY867" s="239" t="s">
        <v>151</v>
      </c>
    </row>
    <row r="868" spans="1:65" s="2" customFormat="1" ht="24.2" customHeight="1">
      <c r="A868" s="39"/>
      <c r="B868" s="40"/>
      <c r="C868" s="183" t="s">
        <v>1243</v>
      </c>
      <c r="D868" s="183" t="s">
        <v>154</v>
      </c>
      <c r="E868" s="184" t="s">
        <v>1244</v>
      </c>
      <c r="F868" s="185" t="s">
        <v>1245</v>
      </c>
      <c r="G868" s="186" t="s">
        <v>209</v>
      </c>
      <c r="H868" s="187">
        <v>9376.3799999999992</v>
      </c>
      <c r="I868" s="188"/>
      <c r="J868" s="189">
        <f>ROUND(I868*H868,2)</f>
        <v>0</v>
      </c>
      <c r="K868" s="185" t="s">
        <v>158</v>
      </c>
      <c r="L868" s="44"/>
      <c r="M868" s="190" t="s">
        <v>32</v>
      </c>
      <c r="N868" s="191" t="s">
        <v>49</v>
      </c>
      <c r="O868" s="69"/>
      <c r="P868" s="192">
        <f>O868*H868</f>
        <v>0</v>
      </c>
      <c r="Q868" s="192">
        <v>0</v>
      </c>
      <c r="R868" s="192">
        <f>Q868*H868</f>
        <v>0</v>
      </c>
      <c r="S868" s="192">
        <v>0</v>
      </c>
      <c r="T868" s="193">
        <f>S868*H868</f>
        <v>0</v>
      </c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  <c r="AR868" s="194" t="s">
        <v>159</v>
      </c>
      <c r="AT868" s="194" t="s">
        <v>154</v>
      </c>
      <c r="AU868" s="194" t="s">
        <v>88</v>
      </c>
      <c r="AY868" s="21" t="s">
        <v>151</v>
      </c>
      <c r="BE868" s="195">
        <f>IF(N868="základní",J868,0)</f>
        <v>0</v>
      </c>
      <c r="BF868" s="195">
        <f>IF(N868="snížená",J868,0)</f>
        <v>0</v>
      </c>
      <c r="BG868" s="195">
        <f>IF(N868="zákl. přenesená",J868,0)</f>
        <v>0</v>
      </c>
      <c r="BH868" s="195">
        <f>IF(N868="sníž. přenesená",J868,0)</f>
        <v>0</v>
      </c>
      <c r="BI868" s="195">
        <f>IF(N868="nulová",J868,0)</f>
        <v>0</v>
      </c>
      <c r="BJ868" s="21" t="s">
        <v>86</v>
      </c>
      <c r="BK868" s="195">
        <f>ROUND(I868*H868,2)</f>
        <v>0</v>
      </c>
      <c r="BL868" s="21" t="s">
        <v>159</v>
      </c>
      <c r="BM868" s="194" t="s">
        <v>1246</v>
      </c>
    </row>
    <row r="869" spans="1:65" s="2" customFormat="1" ht="11.25">
      <c r="A869" s="39"/>
      <c r="B869" s="40"/>
      <c r="C869" s="41"/>
      <c r="D869" s="196" t="s">
        <v>161</v>
      </c>
      <c r="E869" s="41"/>
      <c r="F869" s="197" t="s">
        <v>1247</v>
      </c>
      <c r="G869" s="41"/>
      <c r="H869" s="41"/>
      <c r="I869" s="198"/>
      <c r="J869" s="41"/>
      <c r="K869" s="41"/>
      <c r="L869" s="44"/>
      <c r="M869" s="199"/>
      <c r="N869" s="200"/>
      <c r="O869" s="69"/>
      <c r="P869" s="69"/>
      <c r="Q869" s="69"/>
      <c r="R869" s="69"/>
      <c r="S869" s="69"/>
      <c r="T869" s="70"/>
      <c r="U869" s="39"/>
      <c r="V869" s="39"/>
      <c r="W869" s="39"/>
      <c r="X869" s="39"/>
      <c r="Y869" s="39"/>
      <c r="Z869" s="39"/>
      <c r="AA869" s="39"/>
      <c r="AB869" s="39"/>
      <c r="AC869" s="39"/>
      <c r="AD869" s="39"/>
      <c r="AE869" s="39"/>
      <c r="AT869" s="21" t="s">
        <v>161</v>
      </c>
      <c r="AU869" s="21" t="s">
        <v>88</v>
      </c>
    </row>
    <row r="870" spans="1:65" s="13" customFormat="1" ht="11.25">
      <c r="B870" s="208"/>
      <c r="C870" s="209"/>
      <c r="D870" s="201" t="s">
        <v>320</v>
      </c>
      <c r="E870" s="210" t="s">
        <v>32</v>
      </c>
      <c r="F870" s="211" t="s">
        <v>1248</v>
      </c>
      <c r="G870" s="209"/>
      <c r="H870" s="210" t="s">
        <v>32</v>
      </c>
      <c r="I870" s="212"/>
      <c r="J870" s="209"/>
      <c r="K870" s="209"/>
      <c r="L870" s="213"/>
      <c r="M870" s="214"/>
      <c r="N870" s="215"/>
      <c r="O870" s="215"/>
      <c r="P870" s="215"/>
      <c r="Q870" s="215"/>
      <c r="R870" s="215"/>
      <c r="S870" s="215"/>
      <c r="T870" s="216"/>
      <c r="AT870" s="217" t="s">
        <v>320</v>
      </c>
      <c r="AU870" s="217" t="s">
        <v>88</v>
      </c>
      <c r="AV870" s="13" t="s">
        <v>86</v>
      </c>
      <c r="AW870" s="13" t="s">
        <v>39</v>
      </c>
      <c r="AX870" s="13" t="s">
        <v>78</v>
      </c>
      <c r="AY870" s="217" t="s">
        <v>151</v>
      </c>
    </row>
    <row r="871" spans="1:65" s="14" customFormat="1" ht="11.25">
      <c r="B871" s="218"/>
      <c r="C871" s="219"/>
      <c r="D871" s="201" t="s">
        <v>320</v>
      </c>
      <c r="E871" s="220" t="s">
        <v>32</v>
      </c>
      <c r="F871" s="221" t="s">
        <v>1249</v>
      </c>
      <c r="G871" s="219"/>
      <c r="H871" s="222">
        <v>9376.3799999999992</v>
      </c>
      <c r="I871" s="223"/>
      <c r="J871" s="219"/>
      <c r="K871" s="219"/>
      <c r="L871" s="224"/>
      <c r="M871" s="225"/>
      <c r="N871" s="226"/>
      <c r="O871" s="226"/>
      <c r="P871" s="226"/>
      <c r="Q871" s="226"/>
      <c r="R871" s="226"/>
      <c r="S871" s="226"/>
      <c r="T871" s="227"/>
      <c r="AT871" s="228" t="s">
        <v>320</v>
      </c>
      <c r="AU871" s="228" t="s">
        <v>88</v>
      </c>
      <c r="AV871" s="14" t="s">
        <v>88</v>
      </c>
      <c r="AW871" s="14" t="s">
        <v>39</v>
      </c>
      <c r="AX871" s="14" t="s">
        <v>86</v>
      </c>
      <c r="AY871" s="228" t="s">
        <v>151</v>
      </c>
    </row>
    <row r="872" spans="1:65" s="2" customFormat="1" ht="24.2" customHeight="1">
      <c r="A872" s="39"/>
      <c r="B872" s="40"/>
      <c r="C872" s="183" t="s">
        <v>1250</v>
      </c>
      <c r="D872" s="183" t="s">
        <v>154</v>
      </c>
      <c r="E872" s="184" t="s">
        <v>1251</v>
      </c>
      <c r="F872" s="185" t="s">
        <v>1252</v>
      </c>
      <c r="G872" s="186" t="s">
        <v>209</v>
      </c>
      <c r="H872" s="187">
        <v>156.273</v>
      </c>
      <c r="I872" s="188"/>
      <c r="J872" s="189">
        <f>ROUND(I872*H872,2)</f>
        <v>0</v>
      </c>
      <c r="K872" s="185" t="s">
        <v>158</v>
      </c>
      <c r="L872" s="44"/>
      <c r="M872" s="190" t="s">
        <v>32</v>
      </c>
      <c r="N872" s="191" t="s">
        <v>49</v>
      </c>
      <c r="O872" s="69"/>
      <c r="P872" s="192">
        <f>O872*H872</f>
        <v>0</v>
      </c>
      <c r="Q872" s="192">
        <v>0</v>
      </c>
      <c r="R872" s="192">
        <f>Q872*H872</f>
        <v>0</v>
      </c>
      <c r="S872" s="192">
        <v>0</v>
      </c>
      <c r="T872" s="193">
        <f>S872*H872</f>
        <v>0</v>
      </c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R872" s="194" t="s">
        <v>159</v>
      </c>
      <c r="AT872" s="194" t="s">
        <v>154</v>
      </c>
      <c r="AU872" s="194" t="s">
        <v>88</v>
      </c>
      <c r="AY872" s="21" t="s">
        <v>151</v>
      </c>
      <c r="BE872" s="195">
        <f>IF(N872="základní",J872,0)</f>
        <v>0</v>
      </c>
      <c r="BF872" s="195">
        <f>IF(N872="snížená",J872,0)</f>
        <v>0</v>
      </c>
      <c r="BG872" s="195">
        <f>IF(N872="zákl. přenesená",J872,0)</f>
        <v>0</v>
      </c>
      <c r="BH872" s="195">
        <f>IF(N872="sníž. přenesená",J872,0)</f>
        <v>0</v>
      </c>
      <c r="BI872" s="195">
        <f>IF(N872="nulová",J872,0)</f>
        <v>0</v>
      </c>
      <c r="BJ872" s="21" t="s">
        <v>86</v>
      </c>
      <c r="BK872" s="195">
        <f>ROUND(I872*H872,2)</f>
        <v>0</v>
      </c>
      <c r="BL872" s="21" t="s">
        <v>159</v>
      </c>
      <c r="BM872" s="194" t="s">
        <v>1253</v>
      </c>
    </row>
    <row r="873" spans="1:65" s="2" customFormat="1" ht="11.25">
      <c r="A873" s="39"/>
      <c r="B873" s="40"/>
      <c r="C873" s="41"/>
      <c r="D873" s="196" t="s">
        <v>161</v>
      </c>
      <c r="E873" s="41"/>
      <c r="F873" s="197" t="s">
        <v>1254</v>
      </c>
      <c r="G873" s="41"/>
      <c r="H873" s="41"/>
      <c r="I873" s="198"/>
      <c r="J873" s="41"/>
      <c r="K873" s="41"/>
      <c r="L873" s="44"/>
      <c r="M873" s="199"/>
      <c r="N873" s="200"/>
      <c r="O873" s="69"/>
      <c r="P873" s="69"/>
      <c r="Q873" s="69"/>
      <c r="R873" s="69"/>
      <c r="S873" s="69"/>
      <c r="T873" s="70"/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  <c r="AT873" s="21" t="s">
        <v>161</v>
      </c>
      <c r="AU873" s="21" t="s">
        <v>88</v>
      </c>
    </row>
    <row r="874" spans="1:65" s="2" customFormat="1" ht="16.5" customHeight="1">
      <c r="A874" s="39"/>
      <c r="B874" s="40"/>
      <c r="C874" s="183" t="s">
        <v>1255</v>
      </c>
      <c r="D874" s="183" t="s">
        <v>154</v>
      </c>
      <c r="E874" s="184" t="s">
        <v>1256</v>
      </c>
      <c r="F874" s="185" t="s">
        <v>1257</v>
      </c>
      <c r="G874" s="186" t="s">
        <v>209</v>
      </c>
      <c r="H874" s="187">
        <v>156.273</v>
      </c>
      <c r="I874" s="188"/>
      <c r="J874" s="189">
        <f>ROUND(I874*H874,2)</f>
        <v>0</v>
      </c>
      <c r="K874" s="185" t="s">
        <v>158</v>
      </c>
      <c r="L874" s="44"/>
      <c r="M874" s="190" t="s">
        <v>32</v>
      </c>
      <c r="N874" s="191" t="s">
        <v>49</v>
      </c>
      <c r="O874" s="69"/>
      <c r="P874" s="192">
        <f>O874*H874</f>
        <v>0</v>
      </c>
      <c r="Q874" s="192">
        <v>0</v>
      </c>
      <c r="R874" s="192">
        <f>Q874*H874</f>
        <v>0</v>
      </c>
      <c r="S874" s="192">
        <v>0</v>
      </c>
      <c r="T874" s="193">
        <f>S874*H874</f>
        <v>0</v>
      </c>
      <c r="U874" s="39"/>
      <c r="V874" s="39"/>
      <c r="W874" s="39"/>
      <c r="X874" s="39"/>
      <c r="Y874" s="39"/>
      <c r="Z874" s="39"/>
      <c r="AA874" s="39"/>
      <c r="AB874" s="39"/>
      <c r="AC874" s="39"/>
      <c r="AD874" s="39"/>
      <c r="AE874" s="39"/>
      <c r="AR874" s="194" t="s">
        <v>159</v>
      </c>
      <c r="AT874" s="194" t="s">
        <v>154</v>
      </c>
      <c r="AU874" s="194" t="s">
        <v>88</v>
      </c>
      <c r="AY874" s="21" t="s">
        <v>151</v>
      </c>
      <c r="BE874" s="195">
        <f>IF(N874="základní",J874,0)</f>
        <v>0</v>
      </c>
      <c r="BF874" s="195">
        <f>IF(N874="snížená",J874,0)</f>
        <v>0</v>
      </c>
      <c r="BG874" s="195">
        <f>IF(N874="zákl. přenesená",J874,0)</f>
        <v>0</v>
      </c>
      <c r="BH874" s="195">
        <f>IF(N874="sníž. přenesená",J874,0)</f>
        <v>0</v>
      </c>
      <c r="BI874" s="195">
        <f>IF(N874="nulová",J874,0)</f>
        <v>0</v>
      </c>
      <c r="BJ874" s="21" t="s">
        <v>86</v>
      </c>
      <c r="BK874" s="195">
        <f>ROUND(I874*H874,2)</f>
        <v>0</v>
      </c>
      <c r="BL874" s="21" t="s">
        <v>159</v>
      </c>
      <c r="BM874" s="194" t="s">
        <v>1258</v>
      </c>
    </row>
    <row r="875" spans="1:65" s="2" customFormat="1" ht="11.25">
      <c r="A875" s="39"/>
      <c r="B875" s="40"/>
      <c r="C875" s="41"/>
      <c r="D875" s="196" t="s">
        <v>161</v>
      </c>
      <c r="E875" s="41"/>
      <c r="F875" s="197" t="s">
        <v>1259</v>
      </c>
      <c r="G875" s="41"/>
      <c r="H875" s="41"/>
      <c r="I875" s="198"/>
      <c r="J875" s="41"/>
      <c r="K875" s="41"/>
      <c r="L875" s="44"/>
      <c r="M875" s="199"/>
      <c r="N875" s="200"/>
      <c r="O875" s="69"/>
      <c r="P875" s="69"/>
      <c r="Q875" s="69"/>
      <c r="R875" s="69"/>
      <c r="S875" s="69"/>
      <c r="T875" s="70"/>
      <c r="U875" s="39"/>
      <c r="V875" s="39"/>
      <c r="W875" s="39"/>
      <c r="X875" s="39"/>
      <c r="Y875" s="39"/>
      <c r="Z875" s="39"/>
      <c r="AA875" s="39"/>
      <c r="AB875" s="39"/>
      <c r="AC875" s="39"/>
      <c r="AD875" s="39"/>
      <c r="AE875" s="39"/>
      <c r="AT875" s="21" t="s">
        <v>161</v>
      </c>
      <c r="AU875" s="21" t="s">
        <v>88</v>
      </c>
    </row>
    <row r="876" spans="1:65" s="13" customFormat="1" ht="11.25">
      <c r="B876" s="208"/>
      <c r="C876" s="209"/>
      <c r="D876" s="201" t="s">
        <v>320</v>
      </c>
      <c r="E876" s="210" t="s">
        <v>32</v>
      </c>
      <c r="F876" s="211" t="s">
        <v>1241</v>
      </c>
      <c r="G876" s="209"/>
      <c r="H876" s="210" t="s">
        <v>32</v>
      </c>
      <c r="I876" s="212"/>
      <c r="J876" s="209"/>
      <c r="K876" s="209"/>
      <c r="L876" s="213"/>
      <c r="M876" s="214"/>
      <c r="N876" s="215"/>
      <c r="O876" s="215"/>
      <c r="P876" s="215"/>
      <c r="Q876" s="215"/>
      <c r="R876" s="215"/>
      <c r="S876" s="215"/>
      <c r="T876" s="216"/>
      <c r="AT876" s="217" t="s">
        <v>320</v>
      </c>
      <c r="AU876" s="217" t="s">
        <v>88</v>
      </c>
      <c r="AV876" s="13" t="s">
        <v>86</v>
      </c>
      <c r="AW876" s="13" t="s">
        <v>39</v>
      </c>
      <c r="AX876" s="13" t="s">
        <v>78</v>
      </c>
      <c r="AY876" s="217" t="s">
        <v>151</v>
      </c>
    </row>
    <row r="877" spans="1:65" s="14" customFormat="1" ht="11.25">
      <c r="B877" s="218"/>
      <c r="C877" s="219"/>
      <c r="D877" s="201" t="s">
        <v>320</v>
      </c>
      <c r="E877" s="220" t="s">
        <v>32</v>
      </c>
      <c r="F877" s="221" t="s">
        <v>1242</v>
      </c>
      <c r="G877" s="219"/>
      <c r="H877" s="222">
        <v>156.273</v>
      </c>
      <c r="I877" s="223"/>
      <c r="J877" s="219"/>
      <c r="K877" s="219"/>
      <c r="L877" s="224"/>
      <c r="M877" s="225"/>
      <c r="N877" s="226"/>
      <c r="O877" s="226"/>
      <c r="P877" s="226"/>
      <c r="Q877" s="226"/>
      <c r="R877" s="226"/>
      <c r="S877" s="226"/>
      <c r="T877" s="227"/>
      <c r="AT877" s="228" t="s">
        <v>320</v>
      </c>
      <c r="AU877" s="228" t="s">
        <v>88</v>
      </c>
      <c r="AV877" s="14" t="s">
        <v>88</v>
      </c>
      <c r="AW877" s="14" t="s">
        <v>39</v>
      </c>
      <c r="AX877" s="14" t="s">
        <v>78</v>
      </c>
      <c r="AY877" s="228" t="s">
        <v>151</v>
      </c>
    </row>
    <row r="878" spans="1:65" s="15" customFormat="1" ht="11.25">
      <c r="B878" s="229"/>
      <c r="C878" s="230"/>
      <c r="D878" s="201" t="s">
        <v>320</v>
      </c>
      <c r="E878" s="231" t="s">
        <v>32</v>
      </c>
      <c r="F878" s="232" t="s">
        <v>323</v>
      </c>
      <c r="G878" s="230"/>
      <c r="H878" s="233">
        <v>156.273</v>
      </c>
      <c r="I878" s="234"/>
      <c r="J878" s="230"/>
      <c r="K878" s="230"/>
      <c r="L878" s="235"/>
      <c r="M878" s="236"/>
      <c r="N878" s="237"/>
      <c r="O878" s="237"/>
      <c r="P878" s="237"/>
      <c r="Q878" s="237"/>
      <c r="R878" s="237"/>
      <c r="S878" s="237"/>
      <c r="T878" s="238"/>
      <c r="AT878" s="239" t="s">
        <v>320</v>
      </c>
      <c r="AU878" s="239" t="s">
        <v>88</v>
      </c>
      <c r="AV878" s="15" t="s">
        <v>159</v>
      </c>
      <c r="AW878" s="15" t="s">
        <v>39</v>
      </c>
      <c r="AX878" s="15" t="s">
        <v>86</v>
      </c>
      <c r="AY878" s="239" t="s">
        <v>151</v>
      </c>
    </row>
    <row r="879" spans="1:65" s="2" customFormat="1" ht="16.5" customHeight="1">
      <c r="A879" s="39"/>
      <c r="B879" s="40"/>
      <c r="C879" s="183" t="s">
        <v>1260</v>
      </c>
      <c r="D879" s="183" t="s">
        <v>154</v>
      </c>
      <c r="E879" s="184" t="s">
        <v>1261</v>
      </c>
      <c r="F879" s="185" t="s">
        <v>1262</v>
      </c>
      <c r="G879" s="186" t="s">
        <v>209</v>
      </c>
      <c r="H879" s="187">
        <v>156.273</v>
      </c>
      <c r="I879" s="188"/>
      <c r="J879" s="189">
        <f>ROUND(I879*H879,2)</f>
        <v>0</v>
      </c>
      <c r="K879" s="185" t="s">
        <v>158</v>
      </c>
      <c r="L879" s="44"/>
      <c r="M879" s="190" t="s">
        <v>32</v>
      </c>
      <c r="N879" s="191" t="s">
        <v>49</v>
      </c>
      <c r="O879" s="69"/>
      <c r="P879" s="192">
        <f>O879*H879</f>
        <v>0</v>
      </c>
      <c r="Q879" s="192">
        <v>0</v>
      </c>
      <c r="R879" s="192">
        <f>Q879*H879</f>
        <v>0</v>
      </c>
      <c r="S879" s="192">
        <v>0</v>
      </c>
      <c r="T879" s="193">
        <f>S879*H879</f>
        <v>0</v>
      </c>
      <c r="U879" s="39"/>
      <c r="V879" s="39"/>
      <c r="W879" s="39"/>
      <c r="X879" s="39"/>
      <c r="Y879" s="39"/>
      <c r="Z879" s="39"/>
      <c r="AA879" s="39"/>
      <c r="AB879" s="39"/>
      <c r="AC879" s="39"/>
      <c r="AD879" s="39"/>
      <c r="AE879" s="39"/>
      <c r="AR879" s="194" t="s">
        <v>159</v>
      </c>
      <c r="AT879" s="194" t="s">
        <v>154</v>
      </c>
      <c r="AU879" s="194" t="s">
        <v>88</v>
      </c>
      <c r="AY879" s="21" t="s">
        <v>151</v>
      </c>
      <c r="BE879" s="195">
        <f>IF(N879="základní",J879,0)</f>
        <v>0</v>
      </c>
      <c r="BF879" s="195">
        <f>IF(N879="snížená",J879,0)</f>
        <v>0</v>
      </c>
      <c r="BG879" s="195">
        <f>IF(N879="zákl. přenesená",J879,0)</f>
        <v>0</v>
      </c>
      <c r="BH879" s="195">
        <f>IF(N879="sníž. přenesená",J879,0)</f>
        <v>0</v>
      </c>
      <c r="BI879" s="195">
        <f>IF(N879="nulová",J879,0)</f>
        <v>0</v>
      </c>
      <c r="BJ879" s="21" t="s">
        <v>86</v>
      </c>
      <c r="BK879" s="195">
        <f>ROUND(I879*H879,2)</f>
        <v>0</v>
      </c>
      <c r="BL879" s="21" t="s">
        <v>159</v>
      </c>
      <c r="BM879" s="194" t="s">
        <v>1263</v>
      </c>
    </row>
    <row r="880" spans="1:65" s="2" customFormat="1" ht="11.25">
      <c r="A880" s="39"/>
      <c r="B880" s="40"/>
      <c r="C880" s="41"/>
      <c r="D880" s="196" t="s">
        <v>161</v>
      </c>
      <c r="E880" s="41"/>
      <c r="F880" s="197" t="s">
        <v>1264</v>
      </c>
      <c r="G880" s="41"/>
      <c r="H880" s="41"/>
      <c r="I880" s="198"/>
      <c r="J880" s="41"/>
      <c r="K880" s="41"/>
      <c r="L880" s="44"/>
      <c r="M880" s="199"/>
      <c r="N880" s="200"/>
      <c r="O880" s="69"/>
      <c r="P880" s="69"/>
      <c r="Q880" s="69"/>
      <c r="R880" s="69"/>
      <c r="S880" s="69"/>
      <c r="T880" s="70"/>
      <c r="U880" s="39"/>
      <c r="V880" s="39"/>
      <c r="W880" s="39"/>
      <c r="X880" s="39"/>
      <c r="Y880" s="39"/>
      <c r="Z880" s="39"/>
      <c r="AA880" s="39"/>
      <c r="AB880" s="39"/>
      <c r="AC880" s="39"/>
      <c r="AD880" s="39"/>
      <c r="AE880" s="39"/>
      <c r="AT880" s="21" t="s">
        <v>161</v>
      </c>
      <c r="AU880" s="21" t="s">
        <v>88</v>
      </c>
    </row>
    <row r="881" spans="1:65" s="2" customFormat="1" ht="24.2" customHeight="1">
      <c r="A881" s="39"/>
      <c r="B881" s="40"/>
      <c r="C881" s="183" t="s">
        <v>1265</v>
      </c>
      <c r="D881" s="183" t="s">
        <v>154</v>
      </c>
      <c r="E881" s="184" t="s">
        <v>1266</v>
      </c>
      <c r="F881" s="185" t="s">
        <v>1267</v>
      </c>
      <c r="G881" s="186" t="s">
        <v>209</v>
      </c>
      <c r="H881" s="187">
        <v>64.88</v>
      </c>
      <c r="I881" s="188"/>
      <c r="J881" s="189">
        <f>ROUND(I881*H881,2)</f>
        <v>0</v>
      </c>
      <c r="K881" s="185" t="s">
        <v>158</v>
      </c>
      <c r="L881" s="44"/>
      <c r="M881" s="190" t="s">
        <v>32</v>
      </c>
      <c r="N881" s="191" t="s">
        <v>49</v>
      </c>
      <c r="O881" s="69"/>
      <c r="P881" s="192">
        <f>O881*H881</f>
        <v>0</v>
      </c>
      <c r="Q881" s="192">
        <v>0</v>
      </c>
      <c r="R881" s="192">
        <f>Q881*H881</f>
        <v>0</v>
      </c>
      <c r="S881" s="192">
        <v>0</v>
      </c>
      <c r="T881" s="193">
        <f>S881*H881</f>
        <v>0</v>
      </c>
      <c r="U881" s="39"/>
      <c r="V881" s="39"/>
      <c r="W881" s="39"/>
      <c r="X881" s="39"/>
      <c r="Y881" s="39"/>
      <c r="Z881" s="39"/>
      <c r="AA881" s="39"/>
      <c r="AB881" s="39"/>
      <c r="AC881" s="39"/>
      <c r="AD881" s="39"/>
      <c r="AE881" s="39"/>
      <c r="AR881" s="194" t="s">
        <v>159</v>
      </c>
      <c r="AT881" s="194" t="s">
        <v>154</v>
      </c>
      <c r="AU881" s="194" t="s">
        <v>88</v>
      </c>
      <c r="AY881" s="21" t="s">
        <v>151</v>
      </c>
      <c r="BE881" s="195">
        <f>IF(N881="základní",J881,0)</f>
        <v>0</v>
      </c>
      <c r="BF881" s="195">
        <f>IF(N881="snížená",J881,0)</f>
        <v>0</v>
      </c>
      <c r="BG881" s="195">
        <f>IF(N881="zákl. přenesená",J881,0)</f>
        <v>0</v>
      </c>
      <c r="BH881" s="195">
        <f>IF(N881="sníž. přenesená",J881,0)</f>
        <v>0</v>
      </c>
      <c r="BI881" s="195">
        <f>IF(N881="nulová",J881,0)</f>
        <v>0</v>
      </c>
      <c r="BJ881" s="21" t="s">
        <v>86</v>
      </c>
      <c r="BK881" s="195">
        <f>ROUND(I881*H881,2)</f>
        <v>0</v>
      </c>
      <c r="BL881" s="21" t="s">
        <v>159</v>
      </c>
      <c r="BM881" s="194" t="s">
        <v>1268</v>
      </c>
    </row>
    <row r="882" spans="1:65" s="2" customFormat="1" ht="11.25">
      <c r="A882" s="39"/>
      <c r="B882" s="40"/>
      <c r="C882" s="41"/>
      <c r="D882" s="196" t="s">
        <v>161</v>
      </c>
      <c r="E882" s="41"/>
      <c r="F882" s="197" t="s">
        <v>1269</v>
      </c>
      <c r="G882" s="41"/>
      <c r="H882" s="41"/>
      <c r="I882" s="198"/>
      <c r="J882" s="41"/>
      <c r="K882" s="41"/>
      <c r="L882" s="44"/>
      <c r="M882" s="199"/>
      <c r="N882" s="200"/>
      <c r="O882" s="69"/>
      <c r="P882" s="69"/>
      <c r="Q882" s="69"/>
      <c r="R882" s="69"/>
      <c r="S882" s="69"/>
      <c r="T882" s="70"/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  <c r="AT882" s="21" t="s">
        <v>161</v>
      </c>
      <c r="AU882" s="21" t="s">
        <v>88</v>
      </c>
    </row>
    <row r="883" spans="1:65" s="14" customFormat="1" ht="11.25">
      <c r="B883" s="218"/>
      <c r="C883" s="219"/>
      <c r="D883" s="201" t="s">
        <v>320</v>
      </c>
      <c r="E883" s="220" t="s">
        <v>32</v>
      </c>
      <c r="F883" s="221" t="s">
        <v>1270</v>
      </c>
      <c r="G883" s="219"/>
      <c r="H883" s="222">
        <v>64.88</v>
      </c>
      <c r="I883" s="223"/>
      <c r="J883" s="219"/>
      <c r="K883" s="219"/>
      <c r="L883" s="224"/>
      <c r="M883" s="225"/>
      <c r="N883" s="226"/>
      <c r="O883" s="226"/>
      <c r="P883" s="226"/>
      <c r="Q883" s="226"/>
      <c r="R883" s="226"/>
      <c r="S883" s="226"/>
      <c r="T883" s="227"/>
      <c r="AT883" s="228" t="s">
        <v>320</v>
      </c>
      <c r="AU883" s="228" t="s">
        <v>88</v>
      </c>
      <c r="AV883" s="14" t="s">
        <v>88</v>
      </c>
      <c r="AW883" s="14" t="s">
        <v>39</v>
      </c>
      <c r="AX883" s="14" t="s">
        <v>86</v>
      </c>
      <c r="AY883" s="228" t="s">
        <v>151</v>
      </c>
    </row>
    <row r="884" spans="1:65" s="2" customFormat="1" ht="24.2" customHeight="1">
      <c r="A884" s="39"/>
      <c r="B884" s="40"/>
      <c r="C884" s="183" t="s">
        <v>1271</v>
      </c>
      <c r="D884" s="183" t="s">
        <v>154</v>
      </c>
      <c r="E884" s="184" t="s">
        <v>1272</v>
      </c>
      <c r="F884" s="185" t="s">
        <v>1273</v>
      </c>
      <c r="G884" s="186" t="s">
        <v>209</v>
      </c>
      <c r="H884" s="187">
        <v>88.61</v>
      </c>
      <c r="I884" s="188"/>
      <c r="J884" s="189">
        <f>ROUND(I884*H884,2)</f>
        <v>0</v>
      </c>
      <c r="K884" s="185" t="s">
        <v>158</v>
      </c>
      <c r="L884" s="44"/>
      <c r="M884" s="190" t="s">
        <v>32</v>
      </c>
      <c r="N884" s="191" t="s">
        <v>49</v>
      </c>
      <c r="O884" s="69"/>
      <c r="P884" s="192">
        <f>O884*H884</f>
        <v>0</v>
      </c>
      <c r="Q884" s="192">
        <v>4.0000000000000003E-5</v>
      </c>
      <c r="R884" s="192">
        <f>Q884*H884</f>
        <v>3.5444000000000001E-3</v>
      </c>
      <c r="S884" s="192">
        <v>0</v>
      </c>
      <c r="T884" s="193">
        <f>S884*H884</f>
        <v>0</v>
      </c>
      <c r="U884" s="39"/>
      <c r="V884" s="39"/>
      <c r="W884" s="39"/>
      <c r="X884" s="39"/>
      <c r="Y884" s="39"/>
      <c r="Z884" s="39"/>
      <c r="AA884" s="39"/>
      <c r="AB884" s="39"/>
      <c r="AC884" s="39"/>
      <c r="AD884" s="39"/>
      <c r="AE884" s="39"/>
      <c r="AR884" s="194" t="s">
        <v>159</v>
      </c>
      <c r="AT884" s="194" t="s">
        <v>154</v>
      </c>
      <c r="AU884" s="194" t="s">
        <v>88</v>
      </c>
      <c r="AY884" s="21" t="s">
        <v>151</v>
      </c>
      <c r="BE884" s="195">
        <f>IF(N884="základní",J884,0)</f>
        <v>0</v>
      </c>
      <c r="BF884" s="195">
        <f>IF(N884="snížená",J884,0)</f>
        <v>0</v>
      </c>
      <c r="BG884" s="195">
        <f>IF(N884="zákl. přenesená",J884,0)</f>
        <v>0</v>
      </c>
      <c r="BH884" s="195">
        <f>IF(N884="sníž. přenesená",J884,0)</f>
        <v>0</v>
      </c>
      <c r="BI884" s="195">
        <f>IF(N884="nulová",J884,0)</f>
        <v>0</v>
      </c>
      <c r="BJ884" s="21" t="s">
        <v>86</v>
      </c>
      <c r="BK884" s="195">
        <f>ROUND(I884*H884,2)</f>
        <v>0</v>
      </c>
      <c r="BL884" s="21" t="s">
        <v>159</v>
      </c>
      <c r="BM884" s="194" t="s">
        <v>1274</v>
      </c>
    </row>
    <row r="885" spans="1:65" s="2" customFormat="1" ht="11.25">
      <c r="A885" s="39"/>
      <c r="B885" s="40"/>
      <c r="C885" s="41"/>
      <c r="D885" s="196" t="s">
        <v>161</v>
      </c>
      <c r="E885" s="41"/>
      <c r="F885" s="197" t="s">
        <v>1275</v>
      </c>
      <c r="G885" s="41"/>
      <c r="H885" s="41"/>
      <c r="I885" s="198"/>
      <c r="J885" s="41"/>
      <c r="K885" s="41"/>
      <c r="L885" s="44"/>
      <c r="M885" s="199"/>
      <c r="N885" s="200"/>
      <c r="O885" s="69"/>
      <c r="P885" s="69"/>
      <c r="Q885" s="69"/>
      <c r="R885" s="69"/>
      <c r="S885" s="69"/>
      <c r="T885" s="70"/>
      <c r="U885" s="39"/>
      <c r="V885" s="39"/>
      <c r="W885" s="39"/>
      <c r="X885" s="39"/>
      <c r="Y885" s="39"/>
      <c r="Z885" s="39"/>
      <c r="AA885" s="39"/>
      <c r="AB885" s="39"/>
      <c r="AC885" s="39"/>
      <c r="AD885" s="39"/>
      <c r="AE885" s="39"/>
      <c r="AT885" s="21" t="s">
        <v>161</v>
      </c>
      <c r="AU885" s="21" t="s">
        <v>88</v>
      </c>
    </row>
    <row r="886" spans="1:65" s="2" customFormat="1" ht="16.5" customHeight="1">
      <c r="A886" s="39"/>
      <c r="B886" s="40"/>
      <c r="C886" s="183" t="s">
        <v>1276</v>
      </c>
      <c r="D886" s="183" t="s">
        <v>154</v>
      </c>
      <c r="E886" s="184" t="s">
        <v>1277</v>
      </c>
      <c r="F886" s="185" t="s">
        <v>1278</v>
      </c>
      <c r="G886" s="186" t="s">
        <v>657</v>
      </c>
      <c r="H886" s="187">
        <v>1</v>
      </c>
      <c r="I886" s="188"/>
      <c r="J886" s="189">
        <f>ROUND(I886*H886,2)</f>
        <v>0</v>
      </c>
      <c r="K886" s="185" t="s">
        <v>158</v>
      </c>
      <c r="L886" s="44"/>
      <c r="M886" s="190" t="s">
        <v>32</v>
      </c>
      <c r="N886" s="191" t="s">
        <v>49</v>
      </c>
      <c r="O886" s="69"/>
      <c r="P886" s="192">
        <f>O886*H886</f>
        <v>0</v>
      </c>
      <c r="Q886" s="192">
        <v>1.1E-4</v>
      </c>
      <c r="R886" s="192">
        <f>Q886*H886</f>
        <v>1.1E-4</v>
      </c>
      <c r="S886" s="192">
        <v>0</v>
      </c>
      <c r="T886" s="193">
        <f>S886*H886</f>
        <v>0</v>
      </c>
      <c r="U886" s="39"/>
      <c r="V886" s="39"/>
      <c r="W886" s="39"/>
      <c r="X886" s="39"/>
      <c r="Y886" s="39"/>
      <c r="Z886" s="39"/>
      <c r="AA886" s="39"/>
      <c r="AB886" s="39"/>
      <c r="AC886" s="39"/>
      <c r="AD886" s="39"/>
      <c r="AE886" s="39"/>
      <c r="AR886" s="194" t="s">
        <v>159</v>
      </c>
      <c r="AT886" s="194" t="s">
        <v>154</v>
      </c>
      <c r="AU886" s="194" t="s">
        <v>88</v>
      </c>
      <c r="AY886" s="21" t="s">
        <v>151</v>
      </c>
      <c r="BE886" s="195">
        <f>IF(N886="základní",J886,0)</f>
        <v>0</v>
      </c>
      <c r="BF886" s="195">
        <f>IF(N886="snížená",J886,0)</f>
        <v>0</v>
      </c>
      <c r="BG886" s="195">
        <f>IF(N886="zákl. přenesená",J886,0)</f>
        <v>0</v>
      </c>
      <c r="BH886" s="195">
        <f>IF(N886="sníž. přenesená",J886,0)</f>
        <v>0</v>
      </c>
      <c r="BI886" s="195">
        <f>IF(N886="nulová",J886,0)</f>
        <v>0</v>
      </c>
      <c r="BJ886" s="21" t="s">
        <v>86</v>
      </c>
      <c r="BK886" s="195">
        <f>ROUND(I886*H886,2)</f>
        <v>0</v>
      </c>
      <c r="BL886" s="21" t="s">
        <v>159</v>
      </c>
      <c r="BM886" s="194" t="s">
        <v>1279</v>
      </c>
    </row>
    <row r="887" spans="1:65" s="2" customFormat="1" ht="11.25">
      <c r="A887" s="39"/>
      <c r="B887" s="40"/>
      <c r="C887" s="41"/>
      <c r="D887" s="196" t="s">
        <v>161</v>
      </c>
      <c r="E887" s="41"/>
      <c r="F887" s="197" t="s">
        <v>1280</v>
      </c>
      <c r="G887" s="41"/>
      <c r="H887" s="41"/>
      <c r="I887" s="198"/>
      <c r="J887" s="41"/>
      <c r="K887" s="41"/>
      <c r="L887" s="44"/>
      <c r="M887" s="199"/>
      <c r="N887" s="200"/>
      <c r="O887" s="69"/>
      <c r="P887" s="69"/>
      <c r="Q887" s="69"/>
      <c r="R887" s="69"/>
      <c r="S887" s="69"/>
      <c r="T887" s="70"/>
      <c r="U887" s="39"/>
      <c r="V887" s="39"/>
      <c r="W887" s="39"/>
      <c r="X887" s="39"/>
      <c r="Y887" s="39"/>
      <c r="Z887" s="39"/>
      <c r="AA887" s="39"/>
      <c r="AB887" s="39"/>
      <c r="AC887" s="39"/>
      <c r="AD887" s="39"/>
      <c r="AE887" s="39"/>
      <c r="AT887" s="21" t="s">
        <v>161</v>
      </c>
      <c r="AU887" s="21" t="s">
        <v>88</v>
      </c>
    </row>
    <row r="888" spans="1:65" s="2" customFormat="1" ht="16.5" customHeight="1">
      <c r="A888" s="39"/>
      <c r="B888" s="40"/>
      <c r="C888" s="251" t="s">
        <v>1281</v>
      </c>
      <c r="D888" s="251" t="s">
        <v>445</v>
      </c>
      <c r="E888" s="252" t="s">
        <v>1282</v>
      </c>
      <c r="F888" s="253" t="s">
        <v>1283</v>
      </c>
      <c r="G888" s="254" t="s">
        <v>657</v>
      </c>
      <c r="H888" s="255">
        <v>1</v>
      </c>
      <c r="I888" s="256"/>
      <c r="J888" s="257">
        <f>ROUND(I888*H888,2)</f>
        <v>0</v>
      </c>
      <c r="K888" s="253" t="s">
        <v>158</v>
      </c>
      <c r="L888" s="258"/>
      <c r="M888" s="259" t="s">
        <v>32</v>
      </c>
      <c r="N888" s="260" t="s">
        <v>49</v>
      </c>
      <c r="O888" s="69"/>
      <c r="P888" s="192">
        <f>O888*H888</f>
        <v>0</v>
      </c>
      <c r="Q888" s="192">
        <v>1.2E-2</v>
      </c>
      <c r="R888" s="192">
        <f>Q888*H888</f>
        <v>1.2E-2</v>
      </c>
      <c r="S888" s="192">
        <v>0</v>
      </c>
      <c r="T888" s="193">
        <f>S888*H888</f>
        <v>0</v>
      </c>
      <c r="U888" s="39"/>
      <c r="V888" s="39"/>
      <c r="W888" s="39"/>
      <c r="X888" s="39"/>
      <c r="Y888" s="39"/>
      <c r="Z888" s="39"/>
      <c r="AA888" s="39"/>
      <c r="AB888" s="39"/>
      <c r="AC888" s="39"/>
      <c r="AD888" s="39"/>
      <c r="AE888" s="39"/>
      <c r="AR888" s="194" t="s">
        <v>202</v>
      </c>
      <c r="AT888" s="194" t="s">
        <v>445</v>
      </c>
      <c r="AU888" s="194" t="s">
        <v>88</v>
      </c>
      <c r="AY888" s="21" t="s">
        <v>151</v>
      </c>
      <c r="BE888" s="195">
        <f>IF(N888="základní",J888,0)</f>
        <v>0</v>
      </c>
      <c r="BF888" s="195">
        <f>IF(N888="snížená",J888,0)</f>
        <v>0</v>
      </c>
      <c r="BG888" s="195">
        <f>IF(N888="zákl. přenesená",J888,0)</f>
        <v>0</v>
      </c>
      <c r="BH888" s="195">
        <f>IF(N888="sníž. přenesená",J888,0)</f>
        <v>0</v>
      </c>
      <c r="BI888" s="195">
        <f>IF(N888="nulová",J888,0)</f>
        <v>0</v>
      </c>
      <c r="BJ888" s="21" t="s">
        <v>86</v>
      </c>
      <c r="BK888" s="195">
        <f>ROUND(I888*H888,2)</f>
        <v>0</v>
      </c>
      <c r="BL888" s="21" t="s">
        <v>159</v>
      </c>
      <c r="BM888" s="194" t="s">
        <v>1284</v>
      </c>
    </row>
    <row r="889" spans="1:65" s="2" customFormat="1" ht="19.5">
      <c r="A889" s="39"/>
      <c r="B889" s="40"/>
      <c r="C889" s="41"/>
      <c r="D889" s="201" t="s">
        <v>163</v>
      </c>
      <c r="E889" s="41"/>
      <c r="F889" s="202" t="s">
        <v>1285</v>
      </c>
      <c r="G889" s="41"/>
      <c r="H889" s="41"/>
      <c r="I889" s="198"/>
      <c r="J889" s="41"/>
      <c r="K889" s="41"/>
      <c r="L889" s="44"/>
      <c r="M889" s="199"/>
      <c r="N889" s="200"/>
      <c r="O889" s="69"/>
      <c r="P889" s="69"/>
      <c r="Q889" s="69"/>
      <c r="R889" s="69"/>
      <c r="S889" s="69"/>
      <c r="T889" s="70"/>
      <c r="U889" s="39"/>
      <c r="V889" s="39"/>
      <c r="W889" s="39"/>
      <c r="X889" s="39"/>
      <c r="Y889" s="39"/>
      <c r="Z889" s="39"/>
      <c r="AA889" s="39"/>
      <c r="AB889" s="39"/>
      <c r="AC889" s="39"/>
      <c r="AD889" s="39"/>
      <c r="AE889" s="39"/>
      <c r="AT889" s="21" t="s">
        <v>163</v>
      </c>
      <c r="AU889" s="21" t="s">
        <v>88</v>
      </c>
    </row>
    <row r="890" spans="1:65" s="2" customFormat="1" ht="24.2" customHeight="1">
      <c r="A890" s="39"/>
      <c r="B890" s="40"/>
      <c r="C890" s="183" t="s">
        <v>1286</v>
      </c>
      <c r="D890" s="183" t="s">
        <v>154</v>
      </c>
      <c r="E890" s="184" t="s">
        <v>1287</v>
      </c>
      <c r="F890" s="185" t="s">
        <v>1288</v>
      </c>
      <c r="G890" s="186" t="s">
        <v>657</v>
      </c>
      <c r="H890" s="187">
        <v>8</v>
      </c>
      <c r="I890" s="188"/>
      <c r="J890" s="189">
        <f>ROUND(I890*H890,2)</f>
        <v>0</v>
      </c>
      <c r="K890" s="185" t="s">
        <v>158</v>
      </c>
      <c r="L890" s="44"/>
      <c r="M890" s="190" t="s">
        <v>32</v>
      </c>
      <c r="N890" s="191" t="s">
        <v>49</v>
      </c>
      <c r="O890" s="69"/>
      <c r="P890" s="192">
        <f>O890*H890</f>
        <v>0</v>
      </c>
      <c r="Q890" s="192">
        <v>1.0000000000000001E-5</v>
      </c>
      <c r="R890" s="192">
        <f>Q890*H890</f>
        <v>8.0000000000000007E-5</v>
      </c>
      <c r="S890" s="192">
        <v>0</v>
      </c>
      <c r="T890" s="193">
        <f>S890*H890</f>
        <v>0</v>
      </c>
      <c r="U890" s="39"/>
      <c r="V890" s="39"/>
      <c r="W890" s="39"/>
      <c r="X890" s="39"/>
      <c r="Y890" s="39"/>
      <c r="Z890" s="39"/>
      <c r="AA890" s="39"/>
      <c r="AB890" s="39"/>
      <c r="AC890" s="39"/>
      <c r="AD890" s="39"/>
      <c r="AE890" s="39"/>
      <c r="AR890" s="194" t="s">
        <v>159</v>
      </c>
      <c r="AT890" s="194" t="s">
        <v>154</v>
      </c>
      <c r="AU890" s="194" t="s">
        <v>88</v>
      </c>
      <c r="AY890" s="21" t="s">
        <v>151</v>
      </c>
      <c r="BE890" s="195">
        <f>IF(N890="základní",J890,0)</f>
        <v>0</v>
      </c>
      <c r="BF890" s="195">
        <f>IF(N890="snížená",J890,0)</f>
        <v>0</v>
      </c>
      <c r="BG890" s="195">
        <f>IF(N890="zákl. přenesená",J890,0)</f>
        <v>0</v>
      </c>
      <c r="BH890" s="195">
        <f>IF(N890="sníž. přenesená",J890,0)</f>
        <v>0</v>
      </c>
      <c r="BI890" s="195">
        <f>IF(N890="nulová",J890,0)</f>
        <v>0</v>
      </c>
      <c r="BJ890" s="21" t="s">
        <v>86</v>
      </c>
      <c r="BK890" s="195">
        <f>ROUND(I890*H890,2)</f>
        <v>0</v>
      </c>
      <c r="BL890" s="21" t="s">
        <v>159</v>
      </c>
      <c r="BM890" s="194" t="s">
        <v>1289</v>
      </c>
    </row>
    <row r="891" spans="1:65" s="2" customFormat="1" ht="11.25">
      <c r="A891" s="39"/>
      <c r="B891" s="40"/>
      <c r="C891" s="41"/>
      <c r="D891" s="196" t="s">
        <v>161</v>
      </c>
      <c r="E891" s="41"/>
      <c r="F891" s="197" t="s">
        <v>1290</v>
      </c>
      <c r="G891" s="41"/>
      <c r="H891" s="41"/>
      <c r="I891" s="198"/>
      <c r="J891" s="41"/>
      <c r="K891" s="41"/>
      <c r="L891" s="44"/>
      <c r="M891" s="199"/>
      <c r="N891" s="200"/>
      <c r="O891" s="69"/>
      <c r="P891" s="69"/>
      <c r="Q891" s="69"/>
      <c r="R891" s="69"/>
      <c r="S891" s="69"/>
      <c r="T891" s="70"/>
      <c r="U891" s="39"/>
      <c r="V891" s="39"/>
      <c r="W891" s="39"/>
      <c r="X891" s="39"/>
      <c r="Y891" s="39"/>
      <c r="Z891" s="39"/>
      <c r="AA891" s="39"/>
      <c r="AB891" s="39"/>
      <c r="AC891" s="39"/>
      <c r="AD891" s="39"/>
      <c r="AE891" s="39"/>
      <c r="AT891" s="21" t="s">
        <v>161</v>
      </c>
      <c r="AU891" s="21" t="s">
        <v>88</v>
      </c>
    </row>
    <row r="892" spans="1:65" s="2" customFormat="1" ht="19.5">
      <c r="A892" s="39"/>
      <c r="B892" s="40"/>
      <c r="C892" s="41"/>
      <c r="D892" s="201" t="s">
        <v>163</v>
      </c>
      <c r="E892" s="41"/>
      <c r="F892" s="202" t="s">
        <v>1291</v>
      </c>
      <c r="G892" s="41"/>
      <c r="H892" s="41"/>
      <c r="I892" s="198"/>
      <c r="J892" s="41"/>
      <c r="K892" s="41"/>
      <c r="L892" s="44"/>
      <c r="M892" s="199"/>
      <c r="N892" s="200"/>
      <c r="O892" s="69"/>
      <c r="P892" s="69"/>
      <c r="Q892" s="69"/>
      <c r="R892" s="69"/>
      <c r="S892" s="69"/>
      <c r="T892" s="70"/>
      <c r="U892" s="39"/>
      <c r="V892" s="39"/>
      <c r="W892" s="39"/>
      <c r="X892" s="39"/>
      <c r="Y892" s="39"/>
      <c r="Z892" s="39"/>
      <c r="AA892" s="39"/>
      <c r="AB892" s="39"/>
      <c r="AC892" s="39"/>
      <c r="AD892" s="39"/>
      <c r="AE892" s="39"/>
      <c r="AT892" s="21" t="s">
        <v>163</v>
      </c>
      <c r="AU892" s="21" t="s">
        <v>88</v>
      </c>
    </row>
    <row r="893" spans="1:65" s="13" customFormat="1" ht="11.25">
      <c r="B893" s="208"/>
      <c r="C893" s="209"/>
      <c r="D893" s="201" t="s">
        <v>320</v>
      </c>
      <c r="E893" s="210" t="s">
        <v>32</v>
      </c>
      <c r="F893" s="211" t="s">
        <v>1292</v>
      </c>
      <c r="G893" s="209"/>
      <c r="H893" s="210" t="s">
        <v>32</v>
      </c>
      <c r="I893" s="212"/>
      <c r="J893" s="209"/>
      <c r="K893" s="209"/>
      <c r="L893" s="213"/>
      <c r="M893" s="214"/>
      <c r="N893" s="215"/>
      <c r="O893" s="215"/>
      <c r="P893" s="215"/>
      <c r="Q893" s="215"/>
      <c r="R893" s="215"/>
      <c r="S893" s="215"/>
      <c r="T893" s="216"/>
      <c r="AT893" s="217" t="s">
        <v>320</v>
      </c>
      <c r="AU893" s="217" t="s">
        <v>88</v>
      </c>
      <c r="AV893" s="13" t="s">
        <v>86</v>
      </c>
      <c r="AW893" s="13" t="s">
        <v>39</v>
      </c>
      <c r="AX893" s="13" t="s">
        <v>78</v>
      </c>
      <c r="AY893" s="217" t="s">
        <v>151</v>
      </c>
    </row>
    <row r="894" spans="1:65" s="14" customFormat="1" ht="11.25">
      <c r="B894" s="218"/>
      <c r="C894" s="219"/>
      <c r="D894" s="201" t="s">
        <v>320</v>
      </c>
      <c r="E894" s="220" t="s">
        <v>32</v>
      </c>
      <c r="F894" s="221" t="s">
        <v>1293</v>
      </c>
      <c r="G894" s="219"/>
      <c r="H894" s="222">
        <v>8</v>
      </c>
      <c r="I894" s="223"/>
      <c r="J894" s="219"/>
      <c r="K894" s="219"/>
      <c r="L894" s="224"/>
      <c r="M894" s="225"/>
      <c r="N894" s="226"/>
      <c r="O894" s="226"/>
      <c r="P894" s="226"/>
      <c r="Q894" s="226"/>
      <c r="R894" s="226"/>
      <c r="S894" s="226"/>
      <c r="T894" s="227"/>
      <c r="AT894" s="228" t="s">
        <v>320</v>
      </c>
      <c r="AU894" s="228" t="s">
        <v>88</v>
      </c>
      <c r="AV894" s="14" t="s">
        <v>88</v>
      </c>
      <c r="AW894" s="14" t="s">
        <v>39</v>
      </c>
      <c r="AX894" s="14" t="s">
        <v>78</v>
      </c>
      <c r="AY894" s="228" t="s">
        <v>151</v>
      </c>
    </row>
    <row r="895" spans="1:65" s="15" customFormat="1" ht="11.25">
      <c r="B895" s="229"/>
      <c r="C895" s="230"/>
      <c r="D895" s="201" t="s">
        <v>320</v>
      </c>
      <c r="E895" s="231" t="s">
        <v>32</v>
      </c>
      <c r="F895" s="232" t="s">
        <v>323</v>
      </c>
      <c r="G895" s="230"/>
      <c r="H895" s="233">
        <v>8</v>
      </c>
      <c r="I895" s="234"/>
      <c r="J895" s="230"/>
      <c r="K895" s="230"/>
      <c r="L895" s="235"/>
      <c r="M895" s="236"/>
      <c r="N895" s="237"/>
      <c r="O895" s="237"/>
      <c r="P895" s="237"/>
      <c r="Q895" s="237"/>
      <c r="R895" s="237"/>
      <c r="S895" s="237"/>
      <c r="T895" s="238"/>
      <c r="AT895" s="239" t="s">
        <v>320</v>
      </c>
      <c r="AU895" s="239" t="s">
        <v>88</v>
      </c>
      <c r="AV895" s="15" t="s">
        <v>159</v>
      </c>
      <c r="AW895" s="15" t="s">
        <v>39</v>
      </c>
      <c r="AX895" s="15" t="s">
        <v>86</v>
      </c>
      <c r="AY895" s="239" t="s">
        <v>151</v>
      </c>
    </row>
    <row r="896" spans="1:65" s="2" customFormat="1" ht="21.75" customHeight="1">
      <c r="A896" s="39"/>
      <c r="B896" s="40"/>
      <c r="C896" s="183" t="s">
        <v>1294</v>
      </c>
      <c r="D896" s="183" t="s">
        <v>154</v>
      </c>
      <c r="E896" s="184" t="s">
        <v>1295</v>
      </c>
      <c r="F896" s="185" t="s">
        <v>1296</v>
      </c>
      <c r="G896" s="186" t="s">
        <v>657</v>
      </c>
      <c r="H896" s="187">
        <v>8</v>
      </c>
      <c r="I896" s="188"/>
      <c r="J896" s="189">
        <f>ROUND(I896*H896,2)</f>
        <v>0</v>
      </c>
      <c r="K896" s="185" t="s">
        <v>158</v>
      </c>
      <c r="L896" s="44"/>
      <c r="M896" s="190" t="s">
        <v>32</v>
      </c>
      <c r="N896" s="191" t="s">
        <v>49</v>
      </c>
      <c r="O896" s="69"/>
      <c r="P896" s="192">
        <f>O896*H896</f>
        <v>0</v>
      </c>
      <c r="Q896" s="192">
        <v>1.7000000000000001E-4</v>
      </c>
      <c r="R896" s="192">
        <f>Q896*H896</f>
        <v>1.3600000000000001E-3</v>
      </c>
      <c r="S896" s="192">
        <v>0</v>
      </c>
      <c r="T896" s="193">
        <f>S896*H896</f>
        <v>0</v>
      </c>
      <c r="U896" s="39"/>
      <c r="V896" s="39"/>
      <c r="W896" s="39"/>
      <c r="X896" s="39"/>
      <c r="Y896" s="39"/>
      <c r="Z896" s="39"/>
      <c r="AA896" s="39"/>
      <c r="AB896" s="39"/>
      <c r="AC896" s="39"/>
      <c r="AD896" s="39"/>
      <c r="AE896" s="39"/>
      <c r="AR896" s="194" t="s">
        <v>159</v>
      </c>
      <c r="AT896" s="194" t="s">
        <v>154</v>
      </c>
      <c r="AU896" s="194" t="s">
        <v>88</v>
      </c>
      <c r="AY896" s="21" t="s">
        <v>151</v>
      </c>
      <c r="BE896" s="195">
        <f>IF(N896="základní",J896,0)</f>
        <v>0</v>
      </c>
      <c r="BF896" s="195">
        <f>IF(N896="snížená",J896,0)</f>
        <v>0</v>
      </c>
      <c r="BG896" s="195">
        <f>IF(N896="zákl. přenesená",J896,0)</f>
        <v>0</v>
      </c>
      <c r="BH896" s="195">
        <f>IF(N896="sníž. přenesená",J896,0)</f>
        <v>0</v>
      </c>
      <c r="BI896" s="195">
        <f>IF(N896="nulová",J896,0)</f>
        <v>0</v>
      </c>
      <c r="BJ896" s="21" t="s">
        <v>86</v>
      </c>
      <c r="BK896" s="195">
        <f>ROUND(I896*H896,2)</f>
        <v>0</v>
      </c>
      <c r="BL896" s="21" t="s">
        <v>159</v>
      </c>
      <c r="BM896" s="194" t="s">
        <v>1297</v>
      </c>
    </row>
    <row r="897" spans="1:65" s="2" customFormat="1" ht="11.25">
      <c r="A897" s="39"/>
      <c r="B897" s="40"/>
      <c r="C897" s="41"/>
      <c r="D897" s="196" t="s">
        <v>161</v>
      </c>
      <c r="E897" s="41"/>
      <c r="F897" s="197" t="s">
        <v>1298</v>
      </c>
      <c r="G897" s="41"/>
      <c r="H897" s="41"/>
      <c r="I897" s="198"/>
      <c r="J897" s="41"/>
      <c r="K897" s="41"/>
      <c r="L897" s="44"/>
      <c r="M897" s="199"/>
      <c r="N897" s="200"/>
      <c r="O897" s="69"/>
      <c r="P897" s="69"/>
      <c r="Q897" s="69"/>
      <c r="R897" s="69"/>
      <c r="S897" s="69"/>
      <c r="T897" s="70"/>
      <c r="U897" s="39"/>
      <c r="V897" s="39"/>
      <c r="W897" s="39"/>
      <c r="X897" s="39"/>
      <c r="Y897" s="39"/>
      <c r="Z897" s="39"/>
      <c r="AA897" s="39"/>
      <c r="AB897" s="39"/>
      <c r="AC897" s="39"/>
      <c r="AD897" s="39"/>
      <c r="AE897" s="39"/>
      <c r="AT897" s="21" t="s">
        <v>161</v>
      </c>
      <c r="AU897" s="21" t="s">
        <v>88</v>
      </c>
    </row>
    <row r="898" spans="1:65" s="2" customFormat="1" ht="19.5">
      <c r="A898" s="39"/>
      <c r="B898" s="40"/>
      <c r="C898" s="41"/>
      <c r="D898" s="201" t="s">
        <v>163</v>
      </c>
      <c r="E898" s="41"/>
      <c r="F898" s="202" t="s">
        <v>1299</v>
      </c>
      <c r="G898" s="41"/>
      <c r="H898" s="41"/>
      <c r="I898" s="198"/>
      <c r="J898" s="41"/>
      <c r="K898" s="41"/>
      <c r="L898" s="44"/>
      <c r="M898" s="199"/>
      <c r="N898" s="200"/>
      <c r="O898" s="69"/>
      <c r="P898" s="69"/>
      <c r="Q898" s="69"/>
      <c r="R898" s="69"/>
      <c r="S898" s="69"/>
      <c r="T898" s="70"/>
      <c r="U898" s="39"/>
      <c r="V898" s="39"/>
      <c r="W898" s="39"/>
      <c r="X898" s="39"/>
      <c r="Y898" s="39"/>
      <c r="Z898" s="39"/>
      <c r="AA898" s="39"/>
      <c r="AB898" s="39"/>
      <c r="AC898" s="39"/>
      <c r="AD898" s="39"/>
      <c r="AE898" s="39"/>
      <c r="AT898" s="21" t="s">
        <v>163</v>
      </c>
      <c r="AU898" s="21" t="s">
        <v>88</v>
      </c>
    </row>
    <row r="899" spans="1:65" s="13" customFormat="1" ht="11.25">
      <c r="B899" s="208"/>
      <c r="C899" s="209"/>
      <c r="D899" s="201" t="s">
        <v>320</v>
      </c>
      <c r="E899" s="210" t="s">
        <v>32</v>
      </c>
      <c r="F899" s="211" t="s">
        <v>1292</v>
      </c>
      <c r="G899" s="209"/>
      <c r="H899" s="210" t="s">
        <v>32</v>
      </c>
      <c r="I899" s="212"/>
      <c r="J899" s="209"/>
      <c r="K899" s="209"/>
      <c r="L899" s="213"/>
      <c r="M899" s="214"/>
      <c r="N899" s="215"/>
      <c r="O899" s="215"/>
      <c r="P899" s="215"/>
      <c r="Q899" s="215"/>
      <c r="R899" s="215"/>
      <c r="S899" s="215"/>
      <c r="T899" s="216"/>
      <c r="AT899" s="217" t="s">
        <v>320</v>
      </c>
      <c r="AU899" s="217" t="s">
        <v>88</v>
      </c>
      <c r="AV899" s="13" t="s">
        <v>86</v>
      </c>
      <c r="AW899" s="13" t="s">
        <v>39</v>
      </c>
      <c r="AX899" s="13" t="s">
        <v>78</v>
      </c>
      <c r="AY899" s="217" t="s">
        <v>151</v>
      </c>
    </row>
    <row r="900" spans="1:65" s="14" customFormat="1" ht="11.25">
      <c r="B900" s="218"/>
      <c r="C900" s="219"/>
      <c r="D900" s="201" t="s">
        <v>320</v>
      </c>
      <c r="E900" s="220" t="s">
        <v>32</v>
      </c>
      <c r="F900" s="221" t="s">
        <v>1293</v>
      </c>
      <c r="G900" s="219"/>
      <c r="H900" s="222">
        <v>8</v>
      </c>
      <c r="I900" s="223"/>
      <c r="J900" s="219"/>
      <c r="K900" s="219"/>
      <c r="L900" s="224"/>
      <c r="M900" s="225"/>
      <c r="N900" s="226"/>
      <c r="O900" s="226"/>
      <c r="P900" s="226"/>
      <c r="Q900" s="226"/>
      <c r="R900" s="226"/>
      <c r="S900" s="226"/>
      <c r="T900" s="227"/>
      <c r="AT900" s="228" t="s">
        <v>320</v>
      </c>
      <c r="AU900" s="228" t="s">
        <v>88</v>
      </c>
      <c r="AV900" s="14" t="s">
        <v>88</v>
      </c>
      <c r="AW900" s="14" t="s">
        <v>39</v>
      </c>
      <c r="AX900" s="14" t="s">
        <v>78</v>
      </c>
      <c r="AY900" s="228" t="s">
        <v>151</v>
      </c>
    </row>
    <row r="901" spans="1:65" s="15" customFormat="1" ht="11.25">
      <c r="B901" s="229"/>
      <c r="C901" s="230"/>
      <c r="D901" s="201" t="s">
        <v>320</v>
      </c>
      <c r="E901" s="231" t="s">
        <v>32</v>
      </c>
      <c r="F901" s="232" t="s">
        <v>323</v>
      </c>
      <c r="G901" s="230"/>
      <c r="H901" s="233">
        <v>8</v>
      </c>
      <c r="I901" s="234"/>
      <c r="J901" s="230"/>
      <c r="K901" s="230"/>
      <c r="L901" s="235"/>
      <c r="M901" s="236"/>
      <c r="N901" s="237"/>
      <c r="O901" s="237"/>
      <c r="P901" s="237"/>
      <c r="Q901" s="237"/>
      <c r="R901" s="237"/>
      <c r="S901" s="237"/>
      <c r="T901" s="238"/>
      <c r="AT901" s="239" t="s">
        <v>320</v>
      </c>
      <c r="AU901" s="239" t="s">
        <v>88</v>
      </c>
      <c r="AV901" s="15" t="s">
        <v>159</v>
      </c>
      <c r="AW901" s="15" t="s">
        <v>39</v>
      </c>
      <c r="AX901" s="15" t="s">
        <v>86</v>
      </c>
      <c r="AY901" s="239" t="s">
        <v>151</v>
      </c>
    </row>
    <row r="902" spans="1:65" s="2" customFormat="1" ht="24.2" customHeight="1">
      <c r="A902" s="39"/>
      <c r="B902" s="40"/>
      <c r="C902" s="183" t="s">
        <v>1300</v>
      </c>
      <c r="D902" s="183" t="s">
        <v>154</v>
      </c>
      <c r="E902" s="184" t="s">
        <v>1301</v>
      </c>
      <c r="F902" s="185" t="s">
        <v>1302</v>
      </c>
      <c r="G902" s="186" t="s">
        <v>657</v>
      </c>
      <c r="H902" s="187">
        <v>4</v>
      </c>
      <c r="I902" s="188"/>
      <c r="J902" s="189">
        <f>ROUND(I902*H902,2)</f>
        <v>0</v>
      </c>
      <c r="K902" s="185" t="s">
        <v>158</v>
      </c>
      <c r="L902" s="44"/>
      <c r="M902" s="190" t="s">
        <v>32</v>
      </c>
      <c r="N902" s="191" t="s">
        <v>49</v>
      </c>
      <c r="O902" s="69"/>
      <c r="P902" s="192">
        <f>O902*H902</f>
        <v>0</v>
      </c>
      <c r="Q902" s="192">
        <v>6.9999999999999994E-5</v>
      </c>
      <c r="R902" s="192">
        <f>Q902*H902</f>
        <v>2.7999999999999998E-4</v>
      </c>
      <c r="S902" s="192">
        <v>0</v>
      </c>
      <c r="T902" s="193">
        <f>S902*H902</f>
        <v>0</v>
      </c>
      <c r="U902" s="39"/>
      <c r="V902" s="39"/>
      <c r="W902" s="39"/>
      <c r="X902" s="39"/>
      <c r="Y902" s="39"/>
      <c r="Z902" s="39"/>
      <c r="AA902" s="39"/>
      <c r="AB902" s="39"/>
      <c r="AC902" s="39"/>
      <c r="AD902" s="39"/>
      <c r="AE902" s="39"/>
      <c r="AR902" s="194" t="s">
        <v>159</v>
      </c>
      <c r="AT902" s="194" t="s">
        <v>154</v>
      </c>
      <c r="AU902" s="194" t="s">
        <v>88</v>
      </c>
      <c r="AY902" s="21" t="s">
        <v>151</v>
      </c>
      <c r="BE902" s="195">
        <f>IF(N902="základní",J902,0)</f>
        <v>0</v>
      </c>
      <c r="BF902" s="195">
        <f>IF(N902="snížená",J902,0)</f>
        <v>0</v>
      </c>
      <c r="BG902" s="195">
        <f>IF(N902="zákl. přenesená",J902,0)</f>
        <v>0</v>
      </c>
      <c r="BH902" s="195">
        <f>IF(N902="sníž. přenesená",J902,0)</f>
        <v>0</v>
      </c>
      <c r="BI902" s="195">
        <f>IF(N902="nulová",J902,0)</f>
        <v>0</v>
      </c>
      <c r="BJ902" s="21" t="s">
        <v>86</v>
      </c>
      <c r="BK902" s="195">
        <f>ROUND(I902*H902,2)</f>
        <v>0</v>
      </c>
      <c r="BL902" s="21" t="s">
        <v>159</v>
      </c>
      <c r="BM902" s="194" t="s">
        <v>1303</v>
      </c>
    </row>
    <row r="903" spans="1:65" s="2" customFormat="1" ht="11.25">
      <c r="A903" s="39"/>
      <c r="B903" s="40"/>
      <c r="C903" s="41"/>
      <c r="D903" s="196" t="s">
        <v>161</v>
      </c>
      <c r="E903" s="41"/>
      <c r="F903" s="197" t="s">
        <v>1304</v>
      </c>
      <c r="G903" s="41"/>
      <c r="H903" s="41"/>
      <c r="I903" s="198"/>
      <c r="J903" s="41"/>
      <c r="K903" s="41"/>
      <c r="L903" s="44"/>
      <c r="M903" s="199"/>
      <c r="N903" s="200"/>
      <c r="O903" s="69"/>
      <c r="P903" s="69"/>
      <c r="Q903" s="69"/>
      <c r="R903" s="69"/>
      <c r="S903" s="69"/>
      <c r="T903" s="70"/>
      <c r="U903" s="39"/>
      <c r="V903" s="39"/>
      <c r="W903" s="39"/>
      <c r="X903" s="39"/>
      <c r="Y903" s="39"/>
      <c r="Z903" s="39"/>
      <c r="AA903" s="39"/>
      <c r="AB903" s="39"/>
      <c r="AC903" s="39"/>
      <c r="AD903" s="39"/>
      <c r="AE903" s="39"/>
      <c r="AT903" s="21" t="s">
        <v>161</v>
      </c>
      <c r="AU903" s="21" t="s">
        <v>88</v>
      </c>
    </row>
    <row r="904" spans="1:65" s="2" customFormat="1" ht="19.5">
      <c r="A904" s="39"/>
      <c r="B904" s="40"/>
      <c r="C904" s="41"/>
      <c r="D904" s="201" t="s">
        <v>163</v>
      </c>
      <c r="E904" s="41"/>
      <c r="F904" s="202" t="s">
        <v>1305</v>
      </c>
      <c r="G904" s="41"/>
      <c r="H904" s="41"/>
      <c r="I904" s="198"/>
      <c r="J904" s="41"/>
      <c r="K904" s="41"/>
      <c r="L904" s="44"/>
      <c r="M904" s="199"/>
      <c r="N904" s="200"/>
      <c r="O904" s="69"/>
      <c r="P904" s="69"/>
      <c r="Q904" s="69"/>
      <c r="R904" s="69"/>
      <c r="S904" s="69"/>
      <c r="T904" s="70"/>
      <c r="U904" s="39"/>
      <c r="V904" s="39"/>
      <c r="W904" s="39"/>
      <c r="X904" s="39"/>
      <c r="Y904" s="39"/>
      <c r="Z904" s="39"/>
      <c r="AA904" s="39"/>
      <c r="AB904" s="39"/>
      <c r="AC904" s="39"/>
      <c r="AD904" s="39"/>
      <c r="AE904" s="39"/>
      <c r="AT904" s="21" t="s">
        <v>163</v>
      </c>
      <c r="AU904" s="21" t="s">
        <v>88</v>
      </c>
    </row>
    <row r="905" spans="1:65" s="13" customFormat="1" ht="11.25">
      <c r="B905" s="208"/>
      <c r="C905" s="209"/>
      <c r="D905" s="201" t="s">
        <v>320</v>
      </c>
      <c r="E905" s="210" t="s">
        <v>32</v>
      </c>
      <c r="F905" s="211" t="s">
        <v>1306</v>
      </c>
      <c r="G905" s="209"/>
      <c r="H905" s="210" t="s">
        <v>32</v>
      </c>
      <c r="I905" s="212"/>
      <c r="J905" s="209"/>
      <c r="K905" s="209"/>
      <c r="L905" s="213"/>
      <c r="M905" s="214"/>
      <c r="N905" s="215"/>
      <c r="O905" s="215"/>
      <c r="P905" s="215"/>
      <c r="Q905" s="215"/>
      <c r="R905" s="215"/>
      <c r="S905" s="215"/>
      <c r="T905" s="216"/>
      <c r="AT905" s="217" t="s">
        <v>320</v>
      </c>
      <c r="AU905" s="217" t="s">
        <v>88</v>
      </c>
      <c r="AV905" s="13" t="s">
        <v>86</v>
      </c>
      <c r="AW905" s="13" t="s">
        <v>39</v>
      </c>
      <c r="AX905" s="13" t="s">
        <v>78</v>
      </c>
      <c r="AY905" s="217" t="s">
        <v>151</v>
      </c>
    </row>
    <row r="906" spans="1:65" s="14" customFormat="1" ht="11.25">
      <c r="B906" s="218"/>
      <c r="C906" s="219"/>
      <c r="D906" s="201" t="s">
        <v>320</v>
      </c>
      <c r="E906" s="220" t="s">
        <v>32</v>
      </c>
      <c r="F906" s="221" t="s">
        <v>1307</v>
      </c>
      <c r="G906" s="219"/>
      <c r="H906" s="222">
        <v>4</v>
      </c>
      <c r="I906" s="223"/>
      <c r="J906" s="219"/>
      <c r="K906" s="219"/>
      <c r="L906" s="224"/>
      <c r="M906" s="225"/>
      <c r="N906" s="226"/>
      <c r="O906" s="226"/>
      <c r="P906" s="226"/>
      <c r="Q906" s="226"/>
      <c r="R906" s="226"/>
      <c r="S906" s="226"/>
      <c r="T906" s="227"/>
      <c r="AT906" s="228" t="s">
        <v>320</v>
      </c>
      <c r="AU906" s="228" t="s">
        <v>88</v>
      </c>
      <c r="AV906" s="14" t="s">
        <v>88</v>
      </c>
      <c r="AW906" s="14" t="s">
        <v>39</v>
      </c>
      <c r="AX906" s="14" t="s">
        <v>78</v>
      </c>
      <c r="AY906" s="228" t="s">
        <v>151</v>
      </c>
    </row>
    <row r="907" spans="1:65" s="15" customFormat="1" ht="11.25">
      <c r="B907" s="229"/>
      <c r="C907" s="230"/>
      <c r="D907" s="201" t="s">
        <v>320</v>
      </c>
      <c r="E907" s="231" t="s">
        <v>32</v>
      </c>
      <c r="F907" s="232" t="s">
        <v>323</v>
      </c>
      <c r="G907" s="230"/>
      <c r="H907" s="233">
        <v>4</v>
      </c>
      <c r="I907" s="234"/>
      <c r="J907" s="230"/>
      <c r="K907" s="230"/>
      <c r="L907" s="235"/>
      <c r="M907" s="236"/>
      <c r="N907" s="237"/>
      <c r="O907" s="237"/>
      <c r="P907" s="237"/>
      <c r="Q907" s="237"/>
      <c r="R907" s="237"/>
      <c r="S907" s="237"/>
      <c r="T907" s="238"/>
      <c r="AT907" s="239" t="s">
        <v>320</v>
      </c>
      <c r="AU907" s="239" t="s">
        <v>88</v>
      </c>
      <c r="AV907" s="15" t="s">
        <v>159</v>
      </c>
      <c r="AW907" s="15" t="s">
        <v>39</v>
      </c>
      <c r="AX907" s="15" t="s">
        <v>86</v>
      </c>
      <c r="AY907" s="239" t="s">
        <v>151</v>
      </c>
    </row>
    <row r="908" spans="1:65" s="2" customFormat="1" ht="21.75" customHeight="1">
      <c r="A908" s="39"/>
      <c r="B908" s="40"/>
      <c r="C908" s="183" t="s">
        <v>1308</v>
      </c>
      <c r="D908" s="183" t="s">
        <v>154</v>
      </c>
      <c r="E908" s="184" t="s">
        <v>1309</v>
      </c>
      <c r="F908" s="185" t="s">
        <v>1310</v>
      </c>
      <c r="G908" s="186" t="s">
        <v>657</v>
      </c>
      <c r="H908" s="187">
        <v>4</v>
      </c>
      <c r="I908" s="188"/>
      <c r="J908" s="189">
        <f>ROUND(I908*H908,2)</f>
        <v>0</v>
      </c>
      <c r="K908" s="185" t="s">
        <v>158</v>
      </c>
      <c r="L908" s="44"/>
      <c r="M908" s="190" t="s">
        <v>32</v>
      </c>
      <c r="N908" s="191" t="s">
        <v>49</v>
      </c>
      <c r="O908" s="69"/>
      <c r="P908" s="192">
        <f>O908*H908</f>
        <v>0</v>
      </c>
      <c r="Q908" s="192">
        <v>6.7000000000000002E-4</v>
      </c>
      <c r="R908" s="192">
        <f>Q908*H908</f>
        <v>2.6800000000000001E-3</v>
      </c>
      <c r="S908" s="192">
        <v>0</v>
      </c>
      <c r="T908" s="193">
        <f>S908*H908</f>
        <v>0</v>
      </c>
      <c r="U908" s="39"/>
      <c r="V908" s="39"/>
      <c r="W908" s="39"/>
      <c r="X908" s="39"/>
      <c r="Y908" s="39"/>
      <c r="Z908" s="39"/>
      <c r="AA908" s="39"/>
      <c r="AB908" s="39"/>
      <c r="AC908" s="39"/>
      <c r="AD908" s="39"/>
      <c r="AE908" s="39"/>
      <c r="AR908" s="194" t="s">
        <v>159</v>
      </c>
      <c r="AT908" s="194" t="s">
        <v>154</v>
      </c>
      <c r="AU908" s="194" t="s">
        <v>88</v>
      </c>
      <c r="AY908" s="21" t="s">
        <v>151</v>
      </c>
      <c r="BE908" s="195">
        <f>IF(N908="základní",J908,0)</f>
        <v>0</v>
      </c>
      <c r="BF908" s="195">
        <f>IF(N908="snížená",J908,0)</f>
        <v>0</v>
      </c>
      <c r="BG908" s="195">
        <f>IF(N908="zákl. přenesená",J908,0)</f>
        <v>0</v>
      </c>
      <c r="BH908" s="195">
        <f>IF(N908="sníž. přenesená",J908,0)</f>
        <v>0</v>
      </c>
      <c r="BI908" s="195">
        <f>IF(N908="nulová",J908,0)</f>
        <v>0</v>
      </c>
      <c r="BJ908" s="21" t="s">
        <v>86</v>
      </c>
      <c r="BK908" s="195">
        <f>ROUND(I908*H908,2)</f>
        <v>0</v>
      </c>
      <c r="BL908" s="21" t="s">
        <v>159</v>
      </c>
      <c r="BM908" s="194" t="s">
        <v>1311</v>
      </c>
    </row>
    <row r="909" spans="1:65" s="2" customFormat="1" ht="11.25">
      <c r="A909" s="39"/>
      <c r="B909" s="40"/>
      <c r="C909" s="41"/>
      <c r="D909" s="196" t="s">
        <v>161</v>
      </c>
      <c r="E909" s="41"/>
      <c r="F909" s="197" t="s">
        <v>1312</v>
      </c>
      <c r="G909" s="41"/>
      <c r="H909" s="41"/>
      <c r="I909" s="198"/>
      <c r="J909" s="41"/>
      <c r="K909" s="41"/>
      <c r="L909" s="44"/>
      <c r="M909" s="199"/>
      <c r="N909" s="200"/>
      <c r="O909" s="69"/>
      <c r="P909" s="69"/>
      <c r="Q909" s="69"/>
      <c r="R909" s="69"/>
      <c r="S909" s="69"/>
      <c r="T909" s="70"/>
      <c r="U909" s="39"/>
      <c r="V909" s="39"/>
      <c r="W909" s="39"/>
      <c r="X909" s="39"/>
      <c r="Y909" s="39"/>
      <c r="Z909" s="39"/>
      <c r="AA909" s="39"/>
      <c r="AB909" s="39"/>
      <c r="AC909" s="39"/>
      <c r="AD909" s="39"/>
      <c r="AE909" s="39"/>
      <c r="AT909" s="21" t="s">
        <v>161</v>
      </c>
      <c r="AU909" s="21" t="s">
        <v>88</v>
      </c>
    </row>
    <row r="910" spans="1:65" s="2" customFormat="1" ht="19.5">
      <c r="A910" s="39"/>
      <c r="B910" s="40"/>
      <c r="C910" s="41"/>
      <c r="D910" s="201" t="s">
        <v>163</v>
      </c>
      <c r="E910" s="41"/>
      <c r="F910" s="202" t="s">
        <v>1313</v>
      </c>
      <c r="G910" s="41"/>
      <c r="H910" s="41"/>
      <c r="I910" s="198"/>
      <c r="J910" s="41"/>
      <c r="K910" s="41"/>
      <c r="L910" s="44"/>
      <c r="M910" s="199"/>
      <c r="N910" s="200"/>
      <c r="O910" s="69"/>
      <c r="P910" s="69"/>
      <c r="Q910" s="69"/>
      <c r="R910" s="69"/>
      <c r="S910" s="69"/>
      <c r="T910" s="70"/>
      <c r="U910" s="39"/>
      <c r="V910" s="39"/>
      <c r="W910" s="39"/>
      <c r="X910" s="39"/>
      <c r="Y910" s="39"/>
      <c r="Z910" s="39"/>
      <c r="AA910" s="39"/>
      <c r="AB910" s="39"/>
      <c r="AC910" s="39"/>
      <c r="AD910" s="39"/>
      <c r="AE910" s="39"/>
      <c r="AT910" s="21" t="s">
        <v>163</v>
      </c>
      <c r="AU910" s="21" t="s">
        <v>88</v>
      </c>
    </row>
    <row r="911" spans="1:65" s="13" customFormat="1" ht="11.25">
      <c r="B911" s="208"/>
      <c r="C911" s="209"/>
      <c r="D911" s="201" t="s">
        <v>320</v>
      </c>
      <c r="E911" s="210" t="s">
        <v>32</v>
      </c>
      <c r="F911" s="211" t="s">
        <v>1314</v>
      </c>
      <c r="G911" s="209"/>
      <c r="H911" s="210" t="s">
        <v>32</v>
      </c>
      <c r="I911" s="212"/>
      <c r="J911" s="209"/>
      <c r="K911" s="209"/>
      <c r="L911" s="213"/>
      <c r="M911" s="214"/>
      <c r="N911" s="215"/>
      <c r="O911" s="215"/>
      <c r="P911" s="215"/>
      <c r="Q911" s="215"/>
      <c r="R911" s="215"/>
      <c r="S911" s="215"/>
      <c r="T911" s="216"/>
      <c r="AT911" s="217" t="s">
        <v>320</v>
      </c>
      <c r="AU911" s="217" t="s">
        <v>88</v>
      </c>
      <c r="AV911" s="13" t="s">
        <v>86</v>
      </c>
      <c r="AW911" s="13" t="s">
        <v>39</v>
      </c>
      <c r="AX911" s="13" t="s">
        <v>78</v>
      </c>
      <c r="AY911" s="217" t="s">
        <v>151</v>
      </c>
    </row>
    <row r="912" spans="1:65" s="14" customFormat="1" ht="11.25">
      <c r="B912" s="218"/>
      <c r="C912" s="219"/>
      <c r="D912" s="201" t="s">
        <v>320</v>
      </c>
      <c r="E912" s="220" t="s">
        <v>32</v>
      </c>
      <c r="F912" s="221" t="s">
        <v>1307</v>
      </c>
      <c r="G912" s="219"/>
      <c r="H912" s="222">
        <v>4</v>
      </c>
      <c r="I912" s="223"/>
      <c r="J912" s="219"/>
      <c r="K912" s="219"/>
      <c r="L912" s="224"/>
      <c r="M912" s="225"/>
      <c r="N912" s="226"/>
      <c r="O912" s="226"/>
      <c r="P912" s="226"/>
      <c r="Q912" s="226"/>
      <c r="R912" s="226"/>
      <c r="S912" s="226"/>
      <c r="T912" s="227"/>
      <c r="AT912" s="228" t="s">
        <v>320</v>
      </c>
      <c r="AU912" s="228" t="s">
        <v>88</v>
      </c>
      <c r="AV912" s="14" t="s">
        <v>88</v>
      </c>
      <c r="AW912" s="14" t="s">
        <v>39</v>
      </c>
      <c r="AX912" s="14" t="s">
        <v>78</v>
      </c>
      <c r="AY912" s="228" t="s">
        <v>151</v>
      </c>
    </row>
    <row r="913" spans="1:65" s="15" customFormat="1" ht="11.25">
      <c r="B913" s="229"/>
      <c r="C913" s="230"/>
      <c r="D913" s="201" t="s">
        <v>320</v>
      </c>
      <c r="E913" s="231" t="s">
        <v>32</v>
      </c>
      <c r="F913" s="232" t="s">
        <v>323</v>
      </c>
      <c r="G913" s="230"/>
      <c r="H913" s="233">
        <v>4</v>
      </c>
      <c r="I913" s="234"/>
      <c r="J913" s="230"/>
      <c r="K913" s="230"/>
      <c r="L913" s="235"/>
      <c r="M913" s="236"/>
      <c r="N913" s="237"/>
      <c r="O913" s="237"/>
      <c r="P913" s="237"/>
      <c r="Q913" s="237"/>
      <c r="R913" s="237"/>
      <c r="S913" s="237"/>
      <c r="T913" s="238"/>
      <c r="AT913" s="239" t="s">
        <v>320</v>
      </c>
      <c r="AU913" s="239" t="s">
        <v>88</v>
      </c>
      <c r="AV913" s="15" t="s">
        <v>159</v>
      </c>
      <c r="AW913" s="15" t="s">
        <v>39</v>
      </c>
      <c r="AX913" s="15" t="s">
        <v>86</v>
      </c>
      <c r="AY913" s="239" t="s">
        <v>151</v>
      </c>
    </row>
    <row r="914" spans="1:65" s="2" customFormat="1" ht="16.5" customHeight="1">
      <c r="A914" s="39"/>
      <c r="B914" s="40"/>
      <c r="C914" s="183" t="s">
        <v>1315</v>
      </c>
      <c r="D914" s="183" t="s">
        <v>154</v>
      </c>
      <c r="E914" s="184" t="s">
        <v>1316</v>
      </c>
      <c r="F914" s="185" t="s">
        <v>1317</v>
      </c>
      <c r="G914" s="186" t="s">
        <v>253</v>
      </c>
      <c r="H914" s="187">
        <v>2.1920000000000002</v>
      </c>
      <c r="I914" s="188"/>
      <c r="J914" s="189">
        <f>ROUND(I914*H914,2)</f>
        <v>0</v>
      </c>
      <c r="K914" s="185" t="s">
        <v>158</v>
      </c>
      <c r="L914" s="44"/>
      <c r="M914" s="190" t="s">
        <v>32</v>
      </c>
      <c r="N914" s="191" t="s">
        <v>49</v>
      </c>
      <c r="O914" s="69"/>
      <c r="P914" s="192">
        <f>O914*H914</f>
        <v>0</v>
      </c>
      <c r="Q914" s="192">
        <v>0</v>
      </c>
      <c r="R914" s="192">
        <f>Q914*H914</f>
        <v>0</v>
      </c>
      <c r="S914" s="192">
        <v>2</v>
      </c>
      <c r="T914" s="193">
        <f>S914*H914</f>
        <v>4.3840000000000003</v>
      </c>
      <c r="U914" s="39"/>
      <c r="V914" s="39"/>
      <c r="W914" s="39"/>
      <c r="X914" s="39"/>
      <c r="Y914" s="39"/>
      <c r="Z914" s="39"/>
      <c r="AA914" s="39"/>
      <c r="AB914" s="39"/>
      <c r="AC914" s="39"/>
      <c r="AD914" s="39"/>
      <c r="AE914" s="39"/>
      <c r="AR914" s="194" t="s">
        <v>159</v>
      </c>
      <c r="AT914" s="194" t="s">
        <v>154</v>
      </c>
      <c r="AU914" s="194" t="s">
        <v>88</v>
      </c>
      <c r="AY914" s="21" t="s">
        <v>151</v>
      </c>
      <c r="BE914" s="195">
        <f>IF(N914="základní",J914,0)</f>
        <v>0</v>
      </c>
      <c r="BF914" s="195">
        <f>IF(N914="snížená",J914,0)</f>
        <v>0</v>
      </c>
      <c r="BG914" s="195">
        <f>IF(N914="zákl. přenesená",J914,0)</f>
        <v>0</v>
      </c>
      <c r="BH914" s="195">
        <f>IF(N914="sníž. přenesená",J914,0)</f>
        <v>0</v>
      </c>
      <c r="BI914" s="195">
        <f>IF(N914="nulová",J914,0)</f>
        <v>0</v>
      </c>
      <c r="BJ914" s="21" t="s">
        <v>86</v>
      </c>
      <c r="BK914" s="195">
        <f>ROUND(I914*H914,2)</f>
        <v>0</v>
      </c>
      <c r="BL914" s="21" t="s">
        <v>159</v>
      </c>
      <c r="BM914" s="194" t="s">
        <v>1318</v>
      </c>
    </row>
    <row r="915" spans="1:65" s="2" customFormat="1" ht="11.25">
      <c r="A915" s="39"/>
      <c r="B915" s="40"/>
      <c r="C915" s="41"/>
      <c r="D915" s="196" t="s">
        <v>161</v>
      </c>
      <c r="E915" s="41"/>
      <c r="F915" s="197" t="s">
        <v>1319</v>
      </c>
      <c r="G915" s="41"/>
      <c r="H915" s="41"/>
      <c r="I915" s="198"/>
      <c r="J915" s="41"/>
      <c r="K915" s="41"/>
      <c r="L915" s="44"/>
      <c r="M915" s="199"/>
      <c r="N915" s="200"/>
      <c r="O915" s="69"/>
      <c r="P915" s="69"/>
      <c r="Q915" s="69"/>
      <c r="R915" s="69"/>
      <c r="S915" s="69"/>
      <c r="T915" s="70"/>
      <c r="U915" s="39"/>
      <c r="V915" s="39"/>
      <c r="W915" s="39"/>
      <c r="X915" s="39"/>
      <c r="Y915" s="39"/>
      <c r="Z915" s="39"/>
      <c r="AA915" s="39"/>
      <c r="AB915" s="39"/>
      <c r="AC915" s="39"/>
      <c r="AD915" s="39"/>
      <c r="AE915" s="39"/>
      <c r="AT915" s="21" t="s">
        <v>161</v>
      </c>
      <c r="AU915" s="21" t="s">
        <v>88</v>
      </c>
    </row>
    <row r="916" spans="1:65" s="13" customFormat="1" ht="11.25">
      <c r="B916" s="208"/>
      <c r="C916" s="209"/>
      <c r="D916" s="201" t="s">
        <v>320</v>
      </c>
      <c r="E916" s="210" t="s">
        <v>32</v>
      </c>
      <c r="F916" s="211" t="s">
        <v>1320</v>
      </c>
      <c r="G916" s="209"/>
      <c r="H916" s="210" t="s">
        <v>32</v>
      </c>
      <c r="I916" s="212"/>
      <c r="J916" s="209"/>
      <c r="K916" s="209"/>
      <c r="L916" s="213"/>
      <c r="M916" s="214"/>
      <c r="N916" s="215"/>
      <c r="O916" s="215"/>
      <c r="P916" s="215"/>
      <c r="Q916" s="215"/>
      <c r="R916" s="215"/>
      <c r="S916" s="215"/>
      <c r="T916" s="216"/>
      <c r="AT916" s="217" t="s">
        <v>320</v>
      </c>
      <c r="AU916" s="217" t="s">
        <v>88</v>
      </c>
      <c r="AV916" s="13" t="s">
        <v>86</v>
      </c>
      <c r="AW916" s="13" t="s">
        <v>39</v>
      </c>
      <c r="AX916" s="13" t="s">
        <v>78</v>
      </c>
      <c r="AY916" s="217" t="s">
        <v>151</v>
      </c>
    </row>
    <row r="917" spans="1:65" s="14" customFormat="1" ht="11.25">
      <c r="B917" s="218"/>
      <c r="C917" s="219"/>
      <c r="D917" s="201" t="s">
        <v>320</v>
      </c>
      <c r="E917" s="220" t="s">
        <v>32</v>
      </c>
      <c r="F917" s="221" t="s">
        <v>1321</v>
      </c>
      <c r="G917" s="219"/>
      <c r="H917" s="222">
        <v>0.95899999999999996</v>
      </c>
      <c r="I917" s="223"/>
      <c r="J917" s="219"/>
      <c r="K917" s="219"/>
      <c r="L917" s="224"/>
      <c r="M917" s="225"/>
      <c r="N917" s="226"/>
      <c r="O917" s="226"/>
      <c r="P917" s="226"/>
      <c r="Q917" s="226"/>
      <c r="R917" s="226"/>
      <c r="S917" s="226"/>
      <c r="T917" s="227"/>
      <c r="AT917" s="228" t="s">
        <v>320</v>
      </c>
      <c r="AU917" s="228" t="s">
        <v>88</v>
      </c>
      <c r="AV917" s="14" t="s">
        <v>88</v>
      </c>
      <c r="AW917" s="14" t="s">
        <v>39</v>
      </c>
      <c r="AX917" s="14" t="s">
        <v>78</v>
      </c>
      <c r="AY917" s="228" t="s">
        <v>151</v>
      </c>
    </row>
    <row r="918" spans="1:65" s="13" customFormat="1" ht="11.25">
      <c r="B918" s="208"/>
      <c r="C918" s="209"/>
      <c r="D918" s="201" t="s">
        <v>320</v>
      </c>
      <c r="E918" s="210" t="s">
        <v>32</v>
      </c>
      <c r="F918" s="211" t="s">
        <v>1322</v>
      </c>
      <c r="G918" s="209"/>
      <c r="H918" s="210" t="s">
        <v>32</v>
      </c>
      <c r="I918" s="212"/>
      <c r="J918" s="209"/>
      <c r="K918" s="209"/>
      <c r="L918" s="213"/>
      <c r="M918" s="214"/>
      <c r="N918" s="215"/>
      <c r="O918" s="215"/>
      <c r="P918" s="215"/>
      <c r="Q918" s="215"/>
      <c r="R918" s="215"/>
      <c r="S918" s="215"/>
      <c r="T918" s="216"/>
      <c r="AT918" s="217" t="s">
        <v>320</v>
      </c>
      <c r="AU918" s="217" t="s">
        <v>88</v>
      </c>
      <c r="AV918" s="13" t="s">
        <v>86</v>
      </c>
      <c r="AW918" s="13" t="s">
        <v>39</v>
      </c>
      <c r="AX918" s="13" t="s">
        <v>78</v>
      </c>
      <c r="AY918" s="217" t="s">
        <v>151</v>
      </c>
    </row>
    <row r="919" spans="1:65" s="14" customFormat="1" ht="11.25">
      <c r="B919" s="218"/>
      <c r="C919" s="219"/>
      <c r="D919" s="201" t="s">
        <v>320</v>
      </c>
      <c r="E919" s="220" t="s">
        <v>32</v>
      </c>
      <c r="F919" s="221" t="s">
        <v>1323</v>
      </c>
      <c r="G919" s="219"/>
      <c r="H919" s="222">
        <v>0.96899999999999997</v>
      </c>
      <c r="I919" s="223"/>
      <c r="J919" s="219"/>
      <c r="K919" s="219"/>
      <c r="L919" s="224"/>
      <c r="M919" s="225"/>
      <c r="N919" s="226"/>
      <c r="O919" s="226"/>
      <c r="P919" s="226"/>
      <c r="Q919" s="226"/>
      <c r="R919" s="226"/>
      <c r="S919" s="226"/>
      <c r="T919" s="227"/>
      <c r="AT919" s="228" t="s">
        <v>320</v>
      </c>
      <c r="AU919" s="228" t="s">
        <v>88</v>
      </c>
      <c r="AV919" s="14" t="s">
        <v>88</v>
      </c>
      <c r="AW919" s="14" t="s">
        <v>39</v>
      </c>
      <c r="AX919" s="14" t="s">
        <v>78</v>
      </c>
      <c r="AY919" s="228" t="s">
        <v>151</v>
      </c>
    </row>
    <row r="920" spans="1:65" s="13" customFormat="1" ht="11.25">
      <c r="B920" s="208"/>
      <c r="C920" s="209"/>
      <c r="D920" s="201" t="s">
        <v>320</v>
      </c>
      <c r="E920" s="210" t="s">
        <v>32</v>
      </c>
      <c r="F920" s="211" t="s">
        <v>1324</v>
      </c>
      <c r="G920" s="209"/>
      <c r="H920" s="210" t="s">
        <v>32</v>
      </c>
      <c r="I920" s="212"/>
      <c r="J920" s="209"/>
      <c r="K920" s="209"/>
      <c r="L920" s="213"/>
      <c r="M920" s="214"/>
      <c r="N920" s="215"/>
      <c r="O920" s="215"/>
      <c r="P920" s="215"/>
      <c r="Q920" s="215"/>
      <c r="R920" s="215"/>
      <c r="S920" s="215"/>
      <c r="T920" s="216"/>
      <c r="AT920" s="217" t="s">
        <v>320</v>
      </c>
      <c r="AU920" s="217" t="s">
        <v>88</v>
      </c>
      <c r="AV920" s="13" t="s">
        <v>86</v>
      </c>
      <c r="AW920" s="13" t="s">
        <v>39</v>
      </c>
      <c r="AX920" s="13" t="s">
        <v>78</v>
      </c>
      <c r="AY920" s="217" t="s">
        <v>151</v>
      </c>
    </row>
    <row r="921" spans="1:65" s="14" customFormat="1" ht="11.25">
      <c r="B921" s="218"/>
      <c r="C921" s="219"/>
      <c r="D921" s="201" t="s">
        <v>320</v>
      </c>
      <c r="E921" s="220" t="s">
        <v>32</v>
      </c>
      <c r="F921" s="221" t="s">
        <v>1325</v>
      </c>
      <c r="G921" s="219"/>
      <c r="H921" s="222">
        <v>0.26400000000000001</v>
      </c>
      <c r="I921" s="223"/>
      <c r="J921" s="219"/>
      <c r="K921" s="219"/>
      <c r="L921" s="224"/>
      <c r="M921" s="225"/>
      <c r="N921" s="226"/>
      <c r="O921" s="226"/>
      <c r="P921" s="226"/>
      <c r="Q921" s="226"/>
      <c r="R921" s="226"/>
      <c r="S921" s="226"/>
      <c r="T921" s="227"/>
      <c r="AT921" s="228" t="s">
        <v>320</v>
      </c>
      <c r="AU921" s="228" t="s">
        <v>88</v>
      </c>
      <c r="AV921" s="14" t="s">
        <v>88</v>
      </c>
      <c r="AW921" s="14" t="s">
        <v>39</v>
      </c>
      <c r="AX921" s="14" t="s">
        <v>78</v>
      </c>
      <c r="AY921" s="228" t="s">
        <v>151</v>
      </c>
    </row>
    <row r="922" spans="1:65" s="15" customFormat="1" ht="11.25">
      <c r="B922" s="229"/>
      <c r="C922" s="230"/>
      <c r="D922" s="201" t="s">
        <v>320</v>
      </c>
      <c r="E922" s="231" t="s">
        <v>32</v>
      </c>
      <c r="F922" s="232" t="s">
        <v>323</v>
      </c>
      <c r="G922" s="230"/>
      <c r="H922" s="233">
        <v>2.1920000000000002</v>
      </c>
      <c r="I922" s="234"/>
      <c r="J922" s="230"/>
      <c r="K922" s="230"/>
      <c r="L922" s="235"/>
      <c r="M922" s="236"/>
      <c r="N922" s="237"/>
      <c r="O922" s="237"/>
      <c r="P922" s="237"/>
      <c r="Q922" s="237"/>
      <c r="R922" s="237"/>
      <c r="S922" s="237"/>
      <c r="T922" s="238"/>
      <c r="AT922" s="239" t="s">
        <v>320</v>
      </c>
      <c r="AU922" s="239" t="s">
        <v>88</v>
      </c>
      <c r="AV922" s="15" t="s">
        <v>159</v>
      </c>
      <c r="AW922" s="15" t="s">
        <v>39</v>
      </c>
      <c r="AX922" s="15" t="s">
        <v>86</v>
      </c>
      <c r="AY922" s="239" t="s">
        <v>151</v>
      </c>
    </row>
    <row r="923" spans="1:65" s="2" customFormat="1" ht="16.5" customHeight="1">
      <c r="A923" s="39"/>
      <c r="B923" s="40"/>
      <c r="C923" s="183" t="s">
        <v>1326</v>
      </c>
      <c r="D923" s="183" t="s">
        <v>154</v>
      </c>
      <c r="E923" s="184" t="s">
        <v>1327</v>
      </c>
      <c r="F923" s="185" t="s">
        <v>1328</v>
      </c>
      <c r="G923" s="186" t="s">
        <v>253</v>
      </c>
      <c r="H923" s="187">
        <v>32.158000000000001</v>
      </c>
      <c r="I923" s="188"/>
      <c r="J923" s="189">
        <f>ROUND(I923*H923,2)</f>
        <v>0</v>
      </c>
      <c r="K923" s="185" t="s">
        <v>158</v>
      </c>
      <c r="L923" s="44"/>
      <c r="M923" s="190" t="s">
        <v>32</v>
      </c>
      <c r="N923" s="191" t="s">
        <v>49</v>
      </c>
      <c r="O923" s="69"/>
      <c r="P923" s="192">
        <f>O923*H923</f>
        <v>0</v>
      </c>
      <c r="Q923" s="192">
        <v>0</v>
      </c>
      <c r="R923" s="192">
        <f>Q923*H923</f>
        <v>0</v>
      </c>
      <c r="S923" s="192">
        <v>2.4</v>
      </c>
      <c r="T923" s="193">
        <f>S923*H923</f>
        <v>77.179199999999994</v>
      </c>
      <c r="U923" s="39"/>
      <c r="V923" s="39"/>
      <c r="W923" s="39"/>
      <c r="X923" s="39"/>
      <c r="Y923" s="39"/>
      <c r="Z923" s="39"/>
      <c r="AA923" s="39"/>
      <c r="AB923" s="39"/>
      <c r="AC923" s="39"/>
      <c r="AD923" s="39"/>
      <c r="AE923" s="39"/>
      <c r="AR923" s="194" t="s">
        <v>159</v>
      </c>
      <c r="AT923" s="194" t="s">
        <v>154</v>
      </c>
      <c r="AU923" s="194" t="s">
        <v>88</v>
      </c>
      <c r="AY923" s="21" t="s">
        <v>151</v>
      </c>
      <c r="BE923" s="195">
        <f>IF(N923="základní",J923,0)</f>
        <v>0</v>
      </c>
      <c r="BF923" s="195">
        <f>IF(N923="snížená",J923,0)</f>
        <v>0</v>
      </c>
      <c r="BG923" s="195">
        <f>IF(N923="zákl. přenesená",J923,0)</f>
        <v>0</v>
      </c>
      <c r="BH923" s="195">
        <f>IF(N923="sníž. přenesená",J923,0)</f>
        <v>0</v>
      </c>
      <c r="BI923" s="195">
        <f>IF(N923="nulová",J923,0)</f>
        <v>0</v>
      </c>
      <c r="BJ923" s="21" t="s">
        <v>86</v>
      </c>
      <c r="BK923" s="195">
        <f>ROUND(I923*H923,2)</f>
        <v>0</v>
      </c>
      <c r="BL923" s="21" t="s">
        <v>159</v>
      </c>
      <c r="BM923" s="194" t="s">
        <v>1329</v>
      </c>
    </row>
    <row r="924" spans="1:65" s="2" customFormat="1" ht="11.25">
      <c r="A924" s="39"/>
      <c r="B924" s="40"/>
      <c r="C924" s="41"/>
      <c r="D924" s="196" t="s">
        <v>161</v>
      </c>
      <c r="E924" s="41"/>
      <c r="F924" s="197" t="s">
        <v>1330</v>
      </c>
      <c r="G924" s="41"/>
      <c r="H924" s="41"/>
      <c r="I924" s="198"/>
      <c r="J924" s="41"/>
      <c r="K924" s="41"/>
      <c r="L924" s="44"/>
      <c r="M924" s="199"/>
      <c r="N924" s="200"/>
      <c r="O924" s="69"/>
      <c r="P924" s="69"/>
      <c r="Q924" s="69"/>
      <c r="R924" s="69"/>
      <c r="S924" s="69"/>
      <c r="T924" s="70"/>
      <c r="U924" s="39"/>
      <c r="V924" s="39"/>
      <c r="W924" s="39"/>
      <c r="X924" s="39"/>
      <c r="Y924" s="39"/>
      <c r="Z924" s="39"/>
      <c r="AA924" s="39"/>
      <c r="AB924" s="39"/>
      <c r="AC924" s="39"/>
      <c r="AD924" s="39"/>
      <c r="AE924" s="39"/>
      <c r="AT924" s="21" t="s">
        <v>161</v>
      </c>
      <c r="AU924" s="21" t="s">
        <v>88</v>
      </c>
    </row>
    <row r="925" spans="1:65" s="13" customFormat="1" ht="11.25">
      <c r="B925" s="208"/>
      <c r="C925" s="209"/>
      <c r="D925" s="201" t="s">
        <v>320</v>
      </c>
      <c r="E925" s="210" t="s">
        <v>32</v>
      </c>
      <c r="F925" s="211" t="s">
        <v>1331</v>
      </c>
      <c r="G925" s="209"/>
      <c r="H925" s="210" t="s">
        <v>32</v>
      </c>
      <c r="I925" s="212"/>
      <c r="J925" s="209"/>
      <c r="K925" s="209"/>
      <c r="L925" s="213"/>
      <c r="M925" s="214"/>
      <c r="N925" s="215"/>
      <c r="O925" s="215"/>
      <c r="P925" s="215"/>
      <c r="Q925" s="215"/>
      <c r="R925" s="215"/>
      <c r="S925" s="215"/>
      <c r="T925" s="216"/>
      <c r="AT925" s="217" t="s">
        <v>320</v>
      </c>
      <c r="AU925" s="217" t="s">
        <v>88</v>
      </c>
      <c r="AV925" s="13" t="s">
        <v>86</v>
      </c>
      <c r="AW925" s="13" t="s">
        <v>39</v>
      </c>
      <c r="AX925" s="13" t="s">
        <v>78</v>
      </c>
      <c r="AY925" s="217" t="s">
        <v>151</v>
      </c>
    </row>
    <row r="926" spans="1:65" s="14" customFormat="1" ht="11.25">
      <c r="B926" s="218"/>
      <c r="C926" s="219"/>
      <c r="D926" s="201" t="s">
        <v>320</v>
      </c>
      <c r="E926" s="220" t="s">
        <v>32</v>
      </c>
      <c r="F926" s="221" t="s">
        <v>1332</v>
      </c>
      <c r="G926" s="219"/>
      <c r="H926" s="222">
        <v>17.984000000000002</v>
      </c>
      <c r="I926" s="223"/>
      <c r="J926" s="219"/>
      <c r="K926" s="219"/>
      <c r="L926" s="224"/>
      <c r="M926" s="225"/>
      <c r="N926" s="226"/>
      <c r="O926" s="226"/>
      <c r="P926" s="226"/>
      <c r="Q926" s="226"/>
      <c r="R926" s="226"/>
      <c r="S926" s="226"/>
      <c r="T926" s="227"/>
      <c r="AT926" s="228" t="s">
        <v>320</v>
      </c>
      <c r="AU926" s="228" t="s">
        <v>88</v>
      </c>
      <c r="AV926" s="14" t="s">
        <v>88</v>
      </c>
      <c r="AW926" s="14" t="s">
        <v>39</v>
      </c>
      <c r="AX926" s="14" t="s">
        <v>78</v>
      </c>
      <c r="AY926" s="228" t="s">
        <v>151</v>
      </c>
    </row>
    <row r="927" spans="1:65" s="14" customFormat="1" ht="11.25">
      <c r="B927" s="218"/>
      <c r="C927" s="219"/>
      <c r="D927" s="201" t="s">
        <v>320</v>
      </c>
      <c r="E927" s="220" t="s">
        <v>32</v>
      </c>
      <c r="F927" s="221" t="s">
        <v>1333</v>
      </c>
      <c r="G927" s="219"/>
      <c r="H927" s="222">
        <v>4.851</v>
      </c>
      <c r="I927" s="223"/>
      <c r="J927" s="219"/>
      <c r="K927" s="219"/>
      <c r="L927" s="224"/>
      <c r="M927" s="225"/>
      <c r="N927" s="226"/>
      <c r="O927" s="226"/>
      <c r="P927" s="226"/>
      <c r="Q927" s="226"/>
      <c r="R927" s="226"/>
      <c r="S927" s="226"/>
      <c r="T927" s="227"/>
      <c r="AT927" s="228" t="s">
        <v>320</v>
      </c>
      <c r="AU927" s="228" t="s">
        <v>88</v>
      </c>
      <c r="AV927" s="14" t="s">
        <v>88</v>
      </c>
      <c r="AW927" s="14" t="s">
        <v>39</v>
      </c>
      <c r="AX927" s="14" t="s">
        <v>78</v>
      </c>
      <c r="AY927" s="228" t="s">
        <v>151</v>
      </c>
    </row>
    <row r="928" spans="1:65" s="14" customFormat="1" ht="11.25">
      <c r="B928" s="218"/>
      <c r="C928" s="219"/>
      <c r="D928" s="201" t="s">
        <v>320</v>
      </c>
      <c r="E928" s="220" t="s">
        <v>32</v>
      </c>
      <c r="F928" s="221" t="s">
        <v>1334</v>
      </c>
      <c r="G928" s="219"/>
      <c r="H928" s="222">
        <v>6.6029999999999998</v>
      </c>
      <c r="I928" s="223"/>
      <c r="J928" s="219"/>
      <c r="K928" s="219"/>
      <c r="L928" s="224"/>
      <c r="M928" s="225"/>
      <c r="N928" s="226"/>
      <c r="O928" s="226"/>
      <c r="P928" s="226"/>
      <c r="Q928" s="226"/>
      <c r="R928" s="226"/>
      <c r="S928" s="226"/>
      <c r="T928" s="227"/>
      <c r="AT928" s="228" t="s">
        <v>320</v>
      </c>
      <c r="AU928" s="228" t="s">
        <v>88</v>
      </c>
      <c r="AV928" s="14" t="s">
        <v>88</v>
      </c>
      <c r="AW928" s="14" t="s">
        <v>39</v>
      </c>
      <c r="AX928" s="14" t="s">
        <v>78</v>
      </c>
      <c r="AY928" s="228" t="s">
        <v>151</v>
      </c>
    </row>
    <row r="929" spans="1:65" s="13" customFormat="1" ht="11.25">
      <c r="B929" s="208"/>
      <c r="C929" s="209"/>
      <c r="D929" s="201" t="s">
        <v>320</v>
      </c>
      <c r="E929" s="210" t="s">
        <v>32</v>
      </c>
      <c r="F929" s="211" t="s">
        <v>1335</v>
      </c>
      <c r="G929" s="209"/>
      <c r="H929" s="210" t="s">
        <v>32</v>
      </c>
      <c r="I929" s="212"/>
      <c r="J929" s="209"/>
      <c r="K929" s="209"/>
      <c r="L929" s="213"/>
      <c r="M929" s="214"/>
      <c r="N929" s="215"/>
      <c r="O929" s="215"/>
      <c r="P929" s="215"/>
      <c r="Q929" s="215"/>
      <c r="R929" s="215"/>
      <c r="S929" s="215"/>
      <c r="T929" s="216"/>
      <c r="AT929" s="217" t="s">
        <v>320</v>
      </c>
      <c r="AU929" s="217" t="s">
        <v>88</v>
      </c>
      <c r="AV929" s="13" t="s">
        <v>86</v>
      </c>
      <c r="AW929" s="13" t="s">
        <v>39</v>
      </c>
      <c r="AX929" s="13" t="s">
        <v>78</v>
      </c>
      <c r="AY929" s="217" t="s">
        <v>151</v>
      </c>
    </row>
    <row r="930" spans="1:65" s="14" customFormat="1" ht="11.25">
      <c r="B930" s="218"/>
      <c r="C930" s="219"/>
      <c r="D930" s="201" t="s">
        <v>320</v>
      </c>
      <c r="E930" s="220" t="s">
        <v>32</v>
      </c>
      <c r="F930" s="221" t="s">
        <v>1336</v>
      </c>
      <c r="G930" s="219"/>
      <c r="H930" s="222">
        <v>0.72</v>
      </c>
      <c r="I930" s="223"/>
      <c r="J930" s="219"/>
      <c r="K930" s="219"/>
      <c r="L930" s="224"/>
      <c r="M930" s="225"/>
      <c r="N930" s="226"/>
      <c r="O930" s="226"/>
      <c r="P930" s="226"/>
      <c r="Q930" s="226"/>
      <c r="R930" s="226"/>
      <c r="S930" s="226"/>
      <c r="T930" s="227"/>
      <c r="AT930" s="228" t="s">
        <v>320</v>
      </c>
      <c r="AU930" s="228" t="s">
        <v>88</v>
      </c>
      <c r="AV930" s="14" t="s">
        <v>88</v>
      </c>
      <c r="AW930" s="14" t="s">
        <v>39</v>
      </c>
      <c r="AX930" s="14" t="s">
        <v>78</v>
      </c>
      <c r="AY930" s="228" t="s">
        <v>151</v>
      </c>
    </row>
    <row r="931" spans="1:65" s="13" customFormat="1" ht="11.25">
      <c r="B931" s="208"/>
      <c r="C931" s="209"/>
      <c r="D931" s="201" t="s">
        <v>320</v>
      </c>
      <c r="E931" s="210" t="s">
        <v>32</v>
      </c>
      <c r="F931" s="211" t="s">
        <v>1337</v>
      </c>
      <c r="G931" s="209"/>
      <c r="H931" s="210" t="s">
        <v>32</v>
      </c>
      <c r="I931" s="212"/>
      <c r="J931" s="209"/>
      <c r="K931" s="209"/>
      <c r="L931" s="213"/>
      <c r="M931" s="214"/>
      <c r="N931" s="215"/>
      <c r="O931" s="215"/>
      <c r="P931" s="215"/>
      <c r="Q931" s="215"/>
      <c r="R931" s="215"/>
      <c r="S931" s="215"/>
      <c r="T931" s="216"/>
      <c r="AT931" s="217" t="s">
        <v>320</v>
      </c>
      <c r="AU931" s="217" t="s">
        <v>88</v>
      </c>
      <c r="AV931" s="13" t="s">
        <v>86</v>
      </c>
      <c r="AW931" s="13" t="s">
        <v>39</v>
      </c>
      <c r="AX931" s="13" t="s">
        <v>78</v>
      </c>
      <c r="AY931" s="217" t="s">
        <v>151</v>
      </c>
    </row>
    <row r="932" spans="1:65" s="14" customFormat="1" ht="11.25">
      <c r="B932" s="218"/>
      <c r="C932" s="219"/>
      <c r="D932" s="201" t="s">
        <v>320</v>
      </c>
      <c r="E932" s="220" t="s">
        <v>32</v>
      </c>
      <c r="F932" s="221" t="s">
        <v>1338</v>
      </c>
      <c r="G932" s="219"/>
      <c r="H932" s="222">
        <v>2</v>
      </c>
      <c r="I932" s="223"/>
      <c r="J932" s="219"/>
      <c r="K932" s="219"/>
      <c r="L932" s="224"/>
      <c r="M932" s="225"/>
      <c r="N932" s="226"/>
      <c r="O932" s="226"/>
      <c r="P932" s="226"/>
      <c r="Q932" s="226"/>
      <c r="R932" s="226"/>
      <c r="S932" s="226"/>
      <c r="T932" s="227"/>
      <c r="AT932" s="228" t="s">
        <v>320</v>
      </c>
      <c r="AU932" s="228" t="s">
        <v>88</v>
      </c>
      <c r="AV932" s="14" t="s">
        <v>88</v>
      </c>
      <c r="AW932" s="14" t="s">
        <v>39</v>
      </c>
      <c r="AX932" s="14" t="s">
        <v>78</v>
      </c>
      <c r="AY932" s="228" t="s">
        <v>151</v>
      </c>
    </row>
    <row r="933" spans="1:65" s="15" customFormat="1" ht="11.25">
      <c r="B933" s="229"/>
      <c r="C933" s="230"/>
      <c r="D933" s="201" t="s">
        <v>320</v>
      </c>
      <c r="E933" s="231" t="s">
        <v>32</v>
      </c>
      <c r="F933" s="232" t="s">
        <v>323</v>
      </c>
      <c r="G933" s="230"/>
      <c r="H933" s="233">
        <v>32.158000000000001</v>
      </c>
      <c r="I933" s="234"/>
      <c r="J933" s="230"/>
      <c r="K933" s="230"/>
      <c r="L933" s="235"/>
      <c r="M933" s="236"/>
      <c r="N933" s="237"/>
      <c r="O933" s="237"/>
      <c r="P933" s="237"/>
      <c r="Q933" s="237"/>
      <c r="R933" s="237"/>
      <c r="S933" s="237"/>
      <c r="T933" s="238"/>
      <c r="AT933" s="239" t="s">
        <v>320</v>
      </c>
      <c r="AU933" s="239" t="s">
        <v>88</v>
      </c>
      <c r="AV933" s="15" t="s">
        <v>159</v>
      </c>
      <c r="AW933" s="15" t="s">
        <v>39</v>
      </c>
      <c r="AX933" s="15" t="s">
        <v>86</v>
      </c>
      <c r="AY933" s="239" t="s">
        <v>151</v>
      </c>
    </row>
    <row r="934" spans="1:65" s="2" customFormat="1" ht="16.5" customHeight="1">
      <c r="A934" s="39"/>
      <c r="B934" s="40"/>
      <c r="C934" s="183" t="s">
        <v>1339</v>
      </c>
      <c r="D934" s="183" t="s">
        <v>154</v>
      </c>
      <c r="E934" s="184" t="s">
        <v>1340</v>
      </c>
      <c r="F934" s="185" t="s">
        <v>1341</v>
      </c>
      <c r="G934" s="186" t="s">
        <v>209</v>
      </c>
      <c r="H934" s="187">
        <v>30.550999999999998</v>
      </c>
      <c r="I934" s="188"/>
      <c r="J934" s="189">
        <f>ROUND(I934*H934,2)</f>
        <v>0</v>
      </c>
      <c r="K934" s="185" t="s">
        <v>158</v>
      </c>
      <c r="L934" s="44"/>
      <c r="M934" s="190" t="s">
        <v>32</v>
      </c>
      <c r="N934" s="191" t="s">
        <v>49</v>
      </c>
      <c r="O934" s="69"/>
      <c r="P934" s="192">
        <f>O934*H934</f>
        <v>0</v>
      </c>
      <c r="Q934" s="192">
        <v>0</v>
      </c>
      <c r="R934" s="192">
        <f>Q934*H934</f>
        <v>0</v>
      </c>
      <c r="S934" s="192">
        <v>0.20799999999999999</v>
      </c>
      <c r="T934" s="193">
        <f>S934*H934</f>
        <v>6.3546079999999998</v>
      </c>
      <c r="U934" s="39"/>
      <c r="V934" s="39"/>
      <c r="W934" s="39"/>
      <c r="X934" s="39"/>
      <c r="Y934" s="39"/>
      <c r="Z934" s="39"/>
      <c r="AA934" s="39"/>
      <c r="AB934" s="39"/>
      <c r="AC934" s="39"/>
      <c r="AD934" s="39"/>
      <c r="AE934" s="39"/>
      <c r="AR934" s="194" t="s">
        <v>159</v>
      </c>
      <c r="AT934" s="194" t="s">
        <v>154</v>
      </c>
      <c r="AU934" s="194" t="s">
        <v>88</v>
      </c>
      <c r="AY934" s="21" t="s">
        <v>151</v>
      </c>
      <c r="BE934" s="195">
        <f>IF(N934="základní",J934,0)</f>
        <v>0</v>
      </c>
      <c r="BF934" s="195">
        <f>IF(N934="snížená",J934,0)</f>
        <v>0</v>
      </c>
      <c r="BG934" s="195">
        <f>IF(N934="zákl. přenesená",J934,0)</f>
        <v>0</v>
      </c>
      <c r="BH934" s="195">
        <f>IF(N934="sníž. přenesená",J934,0)</f>
        <v>0</v>
      </c>
      <c r="BI934" s="195">
        <f>IF(N934="nulová",J934,0)</f>
        <v>0</v>
      </c>
      <c r="BJ934" s="21" t="s">
        <v>86</v>
      </c>
      <c r="BK934" s="195">
        <f>ROUND(I934*H934,2)</f>
        <v>0</v>
      </c>
      <c r="BL934" s="21" t="s">
        <v>159</v>
      </c>
      <c r="BM934" s="194" t="s">
        <v>1342</v>
      </c>
    </row>
    <row r="935" spans="1:65" s="2" customFormat="1" ht="11.25">
      <c r="A935" s="39"/>
      <c r="B935" s="40"/>
      <c r="C935" s="41"/>
      <c r="D935" s="196" t="s">
        <v>161</v>
      </c>
      <c r="E935" s="41"/>
      <c r="F935" s="197" t="s">
        <v>1343</v>
      </c>
      <c r="G935" s="41"/>
      <c r="H935" s="41"/>
      <c r="I935" s="198"/>
      <c r="J935" s="41"/>
      <c r="K935" s="41"/>
      <c r="L935" s="44"/>
      <c r="M935" s="199"/>
      <c r="N935" s="200"/>
      <c r="O935" s="69"/>
      <c r="P935" s="69"/>
      <c r="Q935" s="69"/>
      <c r="R935" s="69"/>
      <c r="S935" s="69"/>
      <c r="T935" s="70"/>
      <c r="U935" s="39"/>
      <c r="V935" s="39"/>
      <c r="W935" s="39"/>
      <c r="X935" s="39"/>
      <c r="Y935" s="39"/>
      <c r="Z935" s="39"/>
      <c r="AA935" s="39"/>
      <c r="AB935" s="39"/>
      <c r="AC935" s="39"/>
      <c r="AD935" s="39"/>
      <c r="AE935" s="39"/>
      <c r="AT935" s="21" t="s">
        <v>161</v>
      </c>
      <c r="AU935" s="21" t="s">
        <v>88</v>
      </c>
    </row>
    <row r="936" spans="1:65" s="13" customFormat="1" ht="11.25">
      <c r="B936" s="208"/>
      <c r="C936" s="209"/>
      <c r="D936" s="201" t="s">
        <v>320</v>
      </c>
      <c r="E936" s="210" t="s">
        <v>32</v>
      </c>
      <c r="F936" s="211" t="s">
        <v>1344</v>
      </c>
      <c r="G936" s="209"/>
      <c r="H936" s="210" t="s">
        <v>32</v>
      </c>
      <c r="I936" s="212"/>
      <c r="J936" s="209"/>
      <c r="K936" s="209"/>
      <c r="L936" s="213"/>
      <c r="M936" s="214"/>
      <c r="N936" s="215"/>
      <c r="O936" s="215"/>
      <c r="P936" s="215"/>
      <c r="Q936" s="215"/>
      <c r="R936" s="215"/>
      <c r="S936" s="215"/>
      <c r="T936" s="216"/>
      <c r="AT936" s="217" t="s">
        <v>320</v>
      </c>
      <c r="AU936" s="217" t="s">
        <v>88</v>
      </c>
      <c r="AV936" s="13" t="s">
        <v>86</v>
      </c>
      <c r="AW936" s="13" t="s">
        <v>39</v>
      </c>
      <c r="AX936" s="13" t="s">
        <v>78</v>
      </c>
      <c r="AY936" s="217" t="s">
        <v>151</v>
      </c>
    </row>
    <row r="937" spans="1:65" s="14" customFormat="1" ht="11.25">
      <c r="B937" s="218"/>
      <c r="C937" s="219"/>
      <c r="D937" s="201" t="s">
        <v>320</v>
      </c>
      <c r="E937" s="220" t="s">
        <v>32</v>
      </c>
      <c r="F937" s="221" t="s">
        <v>1345</v>
      </c>
      <c r="G937" s="219"/>
      <c r="H937" s="222">
        <v>30.550999999999998</v>
      </c>
      <c r="I937" s="223"/>
      <c r="J937" s="219"/>
      <c r="K937" s="219"/>
      <c r="L937" s="224"/>
      <c r="M937" s="225"/>
      <c r="N937" s="226"/>
      <c r="O937" s="226"/>
      <c r="P937" s="226"/>
      <c r="Q937" s="226"/>
      <c r="R937" s="226"/>
      <c r="S937" s="226"/>
      <c r="T937" s="227"/>
      <c r="AT937" s="228" t="s">
        <v>320</v>
      </c>
      <c r="AU937" s="228" t="s">
        <v>88</v>
      </c>
      <c r="AV937" s="14" t="s">
        <v>88</v>
      </c>
      <c r="AW937" s="14" t="s">
        <v>39</v>
      </c>
      <c r="AX937" s="14" t="s">
        <v>78</v>
      </c>
      <c r="AY937" s="228" t="s">
        <v>151</v>
      </c>
    </row>
    <row r="938" spans="1:65" s="15" customFormat="1" ht="11.25">
      <c r="B938" s="229"/>
      <c r="C938" s="230"/>
      <c r="D938" s="201" t="s">
        <v>320</v>
      </c>
      <c r="E938" s="231" t="s">
        <v>32</v>
      </c>
      <c r="F938" s="232" t="s">
        <v>323</v>
      </c>
      <c r="G938" s="230"/>
      <c r="H938" s="233">
        <v>30.550999999999998</v>
      </c>
      <c r="I938" s="234"/>
      <c r="J938" s="230"/>
      <c r="K938" s="230"/>
      <c r="L938" s="235"/>
      <c r="M938" s="236"/>
      <c r="N938" s="237"/>
      <c r="O938" s="237"/>
      <c r="P938" s="237"/>
      <c r="Q938" s="237"/>
      <c r="R938" s="237"/>
      <c r="S938" s="237"/>
      <c r="T938" s="238"/>
      <c r="AT938" s="239" t="s">
        <v>320</v>
      </c>
      <c r="AU938" s="239" t="s">
        <v>88</v>
      </c>
      <c r="AV938" s="15" t="s">
        <v>159</v>
      </c>
      <c r="AW938" s="15" t="s">
        <v>39</v>
      </c>
      <c r="AX938" s="15" t="s">
        <v>86</v>
      </c>
      <c r="AY938" s="239" t="s">
        <v>151</v>
      </c>
    </row>
    <row r="939" spans="1:65" s="2" customFormat="1" ht="24.2" customHeight="1">
      <c r="A939" s="39"/>
      <c r="B939" s="40"/>
      <c r="C939" s="183" t="s">
        <v>1346</v>
      </c>
      <c r="D939" s="183" t="s">
        <v>154</v>
      </c>
      <c r="E939" s="184" t="s">
        <v>1347</v>
      </c>
      <c r="F939" s="185" t="s">
        <v>1348</v>
      </c>
      <c r="G939" s="186" t="s">
        <v>253</v>
      </c>
      <c r="H939" s="187">
        <v>23.690999999999999</v>
      </c>
      <c r="I939" s="188"/>
      <c r="J939" s="189">
        <f>ROUND(I939*H939,2)</f>
        <v>0</v>
      </c>
      <c r="K939" s="185" t="s">
        <v>158</v>
      </c>
      <c r="L939" s="44"/>
      <c r="M939" s="190" t="s">
        <v>32</v>
      </c>
      <c r="N939" s="191" t="s">
        <v>49</v>
      </c>
      <c r="O939" s="69"/>
      <c r="P939" s="192">
        <f>O939*H939</f>
        <v>0</v>
      </c>
      <c r="Q939" s="192">
        <v>0</v>
      </c>
      <c r="R939" s="192">
        <f>Q939*H939</f>
        <v>0</v>
      </c>
      <c r="S939" s="192">
        <v>1</v>
      </c>
      <c r="T939" s="193">
        <f>S939*H939</f>
        <v>23.690999999999999</v>
      </c>
      <c r="U939" s="39"/>
      <c r="V939" s="39"/>
      <c r="W939" s="39"/>
      <c r="X939" s="39"/>
      <c r="Y939" s="39"/>
      <c r="Z939" s="39"/>
      <c r="AA939" s="39"/>
      <c r="AB939" s="39"/>
      <c r="AC939" s="39"/>
      <c r="AD939" s="39"/>
      <c r="AE939" s="39"/>
      <c r="AR939" s="194" t="s">
        <v>159</v>
      </c>
      <c r="AT939" s="194" t="s">
        <v>154</v>
      </c>
      <c r="AU939" s="194" t="s">
        <v>88</v>
      </c>
      <c r="AY939" s="21" t="s">
        <v>151</v>
      </c>
      <c r="BE939" s="195">
        <f>IF(N939="základní",J939,0)</f>
        <v>0</v>
      </c>
      <c r="BF939" s="195">
        <f>IF(N939="snížená",J939,0)</f>
        <v>0</v>
      </c>
      <c r="BG939" s="195">
        <f>IF(N939="zákl. přenesená",J939,0)</f>
        <v>0</v>
      </c>
      <c r="BH939" s="195">
        <f>IF(N939="sníž. přenesená",J939,0)</f>
        <v>0</v>
      </c>
      <c r="BI939" s="195">
        <f>IF(N939="nulová",J939,0)</f>
        <v>0</v>
      </c>
      <c r="BJ939" s="21" t="s">
        <v>86</v>
      </c>
      <c r="BK939" s="195">
        <f>ROUND(I939*H939,2)</f>
        <v>0</v>
      </c>
      <c r="BL939" s="21" t="s">
        <v>159</v>
      </c>
      <c r="BM939" s="194" t="s">
        <v>1349</v>
      </c>
    </row>
    <row r="940" spans="1:65" s="2" customFormat="1" ht="11.25">
      <c r="A940" s="39"/>
      <c r="B940" s="40"/>
      <c r="C940" s="41"/>
      <c r="D940" s="196" t="s">
        <v>161</v>
      </c>
      <c r="E940" s="41"/>
      <c r="F940" s="197" t="s">
        <v>1350</v>
      </c>
      <c r="G940" s="41"/>
      <c r="H940" s="41"/>
      <c r="I940" s="198"/>
      <c r="J940" s="41"/>
      <c r="K940" s="41"/>
      <c r="L940" s="44"/>
      <c r="M940" s="199"/>
      <c r="N940" s="200"/>
      <c r="O940" s="69"/>
      <c r="P940" s="69"/>
      <c r="Q940" s="69"/>
      <c r="R940" s="69"/>
      <c r="S940" s="69"/>
      <c r="T940" s="70"/>
      <c r="U940" s="39"/>
      <c r="V940" s="39"/>
      <c r="W940" s="39"/>
      <c r="X940" s="39"/>
      <c r="Y940" s="39"/>
      <c r="Z940" s="39"/>
      <c r="AA940" s="39"/>
      <c r="AB940" s="39"/>
      <c r="AC940" s="39"/>
      <c r="AD940" s="39"/>
      <c r="AE940" s="39"/>
      <c r="AT940" s="21" t="s">
        <v>161</v>
      </c>
      <c r="AU940" s="21" t="s">
        <v>88</v>
      </c>
    </row>
    <row r="941" spans="1:65" s="13" customFormat="1" ht="11.25">
      <c r="B941" s="208"/>
      <c r="C941" s="209"/>
      <c r="D941" s="201" t="s">
        <v>320</v>
      </c>
      <c r="E941" s="210" t="s">
        <v>32</v>
      </c>
      <c r="F941" s="211" t="s">
        <v>1351</v>
      </c>
      <c r="G941" s="209"/>
      <c r="H941" s="210" t="s">
        <v>32</v>
      </c>
      <c r="I941" s="212"/>
      <c r="J941" s="209"/>
      <c r="K941" s="209"/>
      <c r="L941" s="213"/>
      <c r="M941" s="214"/>
      <c r="N941" s="215"/>
      <c r="O941" s="215"/>
      <c r="P941" s="215"/>
      <c r="Q941" s="215"/>
      <c r="R941" s="215"/>
      <c r="S941" s="215"/>
      <c r="T941" s="216"/>
      <c r="AT941" s="217" t="s">
        <v>320</v>
      </c>
      <c r="AU941" s="217" t="s">
        <v>88</v>
      </c>
      <c r="AV941" s="13" t="s">
        <v>86</v>
      </c>
      <c r="AW941" s="13" t="s">
        <v>39</v>
      </c>
      <c r="AX941" s="13" t="s">
        <v>78</v>
      </c>
      <c r="AY941" s="217" t="s">
        <v>151</v>
      </c>
    </row>
    <row r="942" spans="1:65" s="14" customFormat="1" ht="11.25">
      <c r="B942" s="218"/>
      <c r="C942" s="219"/>
      <c r="D942" s="201" t="s">
        <v>320</v>
      </c>
      <c r="E942" s="220" t="s">
        <v>32</v>
      </c>
      <c r="F942" s="221" t="s">
        <v>1352</v>
      </c>
      <c r="G942" s="219"/>
      <c r="H942" s="222">
        <v>7.5579999999999998</v>
      </c>
      <c r="I942" s="223"/>
      <c r="J942" s="219"/>
      <c r="K942" s="219"/>
      <c r="L942" s="224"/>
      <c r="M942" s="225"/>
      <c r="N942" s="226"/>
      <c r="O942" s="226"/>
      <c r="P942" s="226"/>
      <c r="Q942" s="226"/>
      <c r="R942" s="226"/>
      <c r="S942" s="226"/>
      <c r="T942" s="227"/>
      <c r="AT942" s="228" t="s">
        <v>320</v>
      </c>
      <c r="AU942" s="228" t="s">
        <v>88</v>
      </c>
      <c r="AV942" s="14" t="s">
        <v>88</v>
      </c>
      <c r="AW942" s="14" t="s">
        <v>39</v>
      </c>
      <c r="AX942" s="14" t="s">
        <v>78</v>
      </c>
      <c r="AY942" s="228" t="s">
        <v>151</v>
      </c>
    </row>
    <row r="943" spans="1:65" s="13" customFormat="1" ht="11.25">
      <c r="B943" s="208"/>
      <c r="C943" s="209"/>
      <c r="D943" s="201" t="s">
        <v>320</v>
      </c>
      <c r="E943" s="210" t="s">
        <v>32</v>
      </c>
      <c r="F943" s="211" t="s">
        <v>1353</v>
      </c>
      <c r="G943" s="209"/>
      <c r="H943" s="210" t="s">
        <v>32</v>
      </c>
      <c r="I943" s="212"/>
      <c r="J943" s="209"/>
      <c r="K943" s="209"/>
      <c r="L943" s="213"/>
      <c r="M943" s="214"/>
      <c r="N943" s="215"/>
      <c r="O943" s="215"/>
      <c r="P943" s="215"/>
      <c r="Q943" s="215"/>
      <c r="R943" s="215"/>
      <c r="S943" s="215"/>
      <c r="T943" s="216"/>
      <c r="AT943" s="217" t="s">
        <v>320</v>
      </c>
      <c r="AU943" s="217" t="s">
        <v>88</v>
      </c>
      <c r="AV943" s="13" t="s">
        <v>86</v>
      </c>
      <c r="AW943" s="13" t="s">
        <v>39</v>
      </c>
      <c r="AX943" s="13" t="s">
        <v>78</v>
      </c>
      <c r="AY943" s="217" t="s">
        <v>151</v>
      </c>
    </row>
    <row r="944" spans="1:65" s="14" customFormat="1" ht="11.25">
      <c r="B944" s="218"/>
      <c r="C944" s="219"/>
      <c r="D944" s="201" t="s">
        <v>320</v>
      </c>
      <c r="E944" s="220" t="s">
        <v>32</v>
      </c>
      <c r="F944" s="221" t="s">
        <v>1354</v>
      </c>
      <c r="G944" s="219"/>
      <c r="H944" s="222">
        <v>6.609</v>
      </c>
      <c r="I944" s="223"/>
      <c r="J944" s="219"/>
      <c r="K944" s="219"/>
      <c r="L944" s="224"/>
      <c r="M944" s="225"/>
      <c r="N944" s="226"/>
      <c r="O944" s="226"/>
      <c r="P944" s="226"/>
      <c r="Q944" s="226"/>
      <c r="R944" s="226"/>
      <c r="S944" s="226"/>
      <c r="T944" s="227"/>
      <c r="AT944" s="228" t="s">
        <v>320</v>
      </c>
      <c r="AU944" s="228" t="s">
        <v>88</v>
      </c>
      <c r="AV944" s="14" t="s">
        <v>88</v>
      </c>
      <c r="AW944" s="14" t="s">
        <v>39</v>
      </c>
      <c r="AX944" s="14" t="s">
        <v>78</v>
      </c>
      <c r="AY944" s="228" t="s">
        <v>151</v>
      </c>
    </row>
    <row r="945" spans="1:65" s="13" customFormat="1" ht="11.25">
      <c r="B945" s="208"/>
      <c r="C945" s="209"/>
      <c r="D945" s="201" t="s">
        <v>320</v>
      </c>
      <c r="E945" s="210" t="s">
        <v>32</v>
      </c>
      <c r="F945" s="211" t="s">
        <v>1355</v>
      </c>
      <c r="G945" s="209"/>
      <c r="H945" s="210" t="s">
        <v>32</v>
      </c>
      <c r="I945" s="212"/>
      <c r="J945" s="209"/>
      <c r="K945" s="209"/>
      <c r="L945" s="213"/>
      <c r="M945" s="214"/>
      <c r="N945" s="215"/>
      <c r="O945" s="215"/>
      <c r="P945" s="215"/>
      <c r="Q945" s="215"/>
      <c r="R945" s="215"/>
      <c r="S945" s="215"/>
      <c r="T945" s="216"/>
      <c r="AT945" s="217" t="s">
        <v>320</v>
      </c>
      <c r="AU945" s="217" t="s">
        <v>88</v>
      </c>
      <c r="AV945" s="13" t="s">
        <v>86</v>
      </c>
      <c r="AW945" s="13" t="s">
        <v>39</v>
      </c>
      <c r="AX945" s="13" t="s">
        <v>78</v>
      </c>
      <c r="AY945" s="217" t="s">
        <v>151</v>
      </c>
    </row>
    <row r="946" spans="1:65" s="14" customFormat="1" ht="11.25">
      <c r="B946" s="218"/>
      <c r="C946" s="219"/>
      <c r="D946" s="201" t="s">
        <v>320</v>
      </c>
      <c r="E946" s="220" t="s">
        <v>32</v>
      </c>
      <c r="F946" s="221" t="s">
        <v>1356</v>
      </c>
      <c r="G946" s="219"/>
      <c r="H946" s="222">
        <v>6.5179999999999998</v>
      </c>
      <c r="I946" s="223"/>
      <c r="J946" s="219"/>
      <c r="K946" s="219"/>
      <c r="L946" s="224"/>
      <c r="M946" s="225"/>
      <c r="N946" s="226"/>
      <c r="O946" s="226"/>
      <c r="P946" s="226"/>
      <c r="Q946" s="226"/>
      <c r="R946" s="226"/>
      <c r="S946" s="226"/>
      <c r="T946" s="227"/>
      <c r="AT946" s="228" t="s">
        <v>320</v>
      </c>
      <c r="AU946" s="228" t="s">
        <v>88</v>
      </c>
      <c r="AV946" s="14" t="s">
        <v>88</v>
      </c>
      <c r="AW946" s="14" t="s">
        <v>39</v>
      </c>
      <c r="AX946" s="14" t="s">
        <v>78</v>
      </c>
      <c r="AY946" s="228" t="s">
        <v>151</v>
      </c>
    </row>
    <row r="947" spans="1:65" s="13" customFormat="1" ht="11.25">
      <c r="B947" s="208"/>
      <c r="C947" s="209"/>
      <c r="D947" s="201" t="s">
        <v>320</v>
      </c>
      <c r="E947" s="210" t="s">
        <v>32</v>
      </c>
      <c r="F947" s="211" t="s">
        <v>1357</v>
      </c>
      <c r="G947" s="209"/>
      <c r="H947" s="210" t="s">
        <v>32</v>
      </c>
      <c r="I947" s="212"/>
      <c r="J947" s="209"/>
      <c r="K947" s="209"/>
      <c r="L947" s="213"/>
      <c r="M947" s="214"/>
      <c r="N947" s="215"/>
      <c r="O947" s="215"/>
      <c r="P947" s="215"/>
      <c r="Q947" s="215"/>
      <c r="R947" s="215"/>
      <c r="S947" s="215"/>
      <c r="T947" s="216"/>
      <c r="AT947" s="217" t="s">
        <v>320</v>
      </c>
      <c r="AU947" s="217" t="s">
        <v>88</v>
      </c>
      <c r="AV947" s="13" t="s">
        <v>86</v>
      </c>
      <c r="AW947" s="13" t="s">
        <v>39</v>
      </c>
      <c r="AX947" s="13" t="s">
        <v>78</v>
      </c>
      <c r="AY947" s="217" t="s">
        <v>151</v>
      </c>
    </row>
    <row r="948" spans="1:65" s="14" customFormat="1" ht="11.25">
      <c r="B948" s="218"/>
      <c r="C948" s="219"/>
      <c r="D948" s="201" t="s">
        <v>320</v>
      </c>
      <c r="E948" s="220" t="s">
        <v>32</v>
      </c>
      <c r="F948" s="221" t="s">
        <v>1358</v>
      </c>
      <c r="G948" s="219"/>
      <c r="H948" s="222">
        <v>3.0059999999999998</v>
      </c>
      <c r="I948" s="223"/>
      <c r="J948" s="219"/>
      <c r="K948" s="219"/>
      <c r="L948" s="224"/>
      <c r="M948" s="225"/>
      <c r="N948" s="226"/>
      <c r="O948" s="226"/>
      <c r="P948" s="226"/>
      <c r="Q948" s="226"/>
      <c r="R948" s="226"/>
      <c r="S948" s="226"/>
      <c r="T948" s="227"/>
      <c r="AT948" s="228" t="s">
        <v>320</v>
      </c>
      <c r="AU948" s="228" t="s">
        <v>88</v>
      </c>
      <c r="AV948" s="14" t="s">
        <v>88</v>
      </c>
      <c r="AW948" s="14" t="s">
        <v>39</v>
      </c>
      <c r="AX948" s="14" t="s">
        <v>78</v>
      </c>
      <c r="AY948" s="228" t="s">
        <v>151</v>
      </c>
    </row>
    <row r="949" spans="1:65" s="15" customFormat="1" ht="11.25">
      <c r="B949" s="229"/>
      <c r="C949" s="230"/>
      <c r="D949" s="201" t="s">
        <v>320</v>
      </c>
      <c r="E949" s="231" t="s">
        <v>32</v>
      </c>
      <c r="F949" s="232" t="s">
        <v>323</v>
      </c>
      <c r="G949" s="230"/>
      <c r="H949" s="233">
        <v>23.690999999999999</v>
      </c>
      <c r="I949" s="234"/>
      <c r="J949" s="230"/>
      <c r="K949" s="230"/>
      <c r="L949" s="235"/>
      <c r="M949" s="236"/>
      <c r="N949" s="237"/>
      <c r="O949" s="237"/>
      <c r="P949" s="237"/>
      <c r="Q949" s="237"/>
      <c r="R949" s="237"/>
      <c r="S949" s="237"/>
      <c r="T949" s="238"/>
      <c r="AT949" s="239" t="s">
        <v>320</v>
      </c>
      <c r="AU949" s="239" t="s">
        <v>88</v>
      </c>
      <c r="AV949" s="15" t="s">
        <v>159</v>
      </c>
      <c r="AW949" s="15" t="s">
        <v>39</v>
      </c>
      <c r="AX949" s="15" t="s">
        <v>86</v>
      </c>
      <c r="AY949" s="239" t="s">
        <v>151</v>
      </c>
    </row>
    <row r="950" spans="1:65" s="2" customFormat="1" ht="24.2" customHeight="1">
      <c r="A950" s="39"/>
      <c r="B950" s="40"/>
      <c r="C950" s="183" t="s">
        <v>1359</v>
      </c>
      <c r="D950" s="183" t="s">
        <v>154</v>
      </c>
      <c r="E950" s="184" t="s">
        <v>1360</v>
      </c>
      <c r="F950" s="185" t="s">
        <v>1361</v>
      </c>
      <c r="G950" s="186" t="s">
        <v>253</v>
      </c>
      <c r="H950" s="187">
        <v>15.24</v>
      </c>
      <c r="I950" s="188"/>
      <c r="J950" s="189">
        <f>ROUND(I950*H950,2)</f>
        <v>0</v>
      </c>
      <c r="K950" s="185" t="s">
        <v>158</v>
      </c>
      <c r="L950" s="44"/>
      <c r="M950" s="190" t="s">
        <v>32</v>
      </c>
      <c r="N950" s="191" t="s">
        <v>49</v>
      </c>
      <c r="O950" s="69"/>
      <c r="P950" s="192">
        <f>O950*H950</f>
        <v>0</v>
      </c>
      <c r="Q950" s="192">
        <v>0</v>
      </c>
      <c r="R950" s="192">
        <f>Q950*H950</f>
        <v>0</v>
      </c>
      <c r="S950" s="192">
        <v>1.8</v>
      </c>
      <c r="T950" s="193">
        <f>S950*H950</f>
        <v>27.432000000000002</v>
      </c>
      <c r="U950" s="39"/>
      <c r="V950" s="39"/>
      <c r="W950" s="39"/>
      <c r="X950" s="39"/>
      <c r="Y950" s="39"/>
      <c r="Z950" s="39"/>
      <c r="AA950" s="39"/>
      <c r="AB950" s="39"/>
      <c r="AC950" s="39"/>
      <c r="AD950" s="39"/>
      <c r="AE950" s="39"/>
      <c r="AR950" s="194" t="s">
        <v>159</v>
      </c>
      <c r="AT950" s="194" t="s">
        <v>154</v>
      </c>
      <c r="AU950" s="194" t="s">
        <v>88</v>
      </c>
      <c r="AY950" s="21" t="s">
        <v>151</v>
      </c>
      <c r="BE950" s="195">
        <f>IF(N950="základní",J950,0)</f>
        <v>0</v>
      </c>
      <c r="BF950" s="195">
        <f>IF(N950="snížená",J950,0)</f>
        <v>0</v>
      </c>
      <c r="BG950" s="195">
        <f>IF(N950="zákl. přenesená",J950,0)</f>
        <v>0</v>
      </c>
      <c r="BH950" s="195">
        <f>IF(N950="sníž. přenesená",J950,0)</f>
        <v>0</v>
      </c>
      <c r="BI950" s="195">
        <f>IF(N950="nulová",J950,0)</f>
        <v>0</v>
      </c>
      <c r="BJ950" s="21" t="s">
        <v>86</v>
      </c>
      <c r="BK950" s="195">
        <f>ROUND(I950*H950,2)</f>
        <v>0</v>
      </c>
      <c r="BL950" s="21" t="s">
        <v>159</v>
      </c>
      <c r="BM950" s="194" t="s">
        <v>1362</v>
      </c>
    </row>
    <row r="951" spans="1:65" s="2" customFormat="1" ht="11.25">
      <c r="A951" s="39"/>
      <c r="B951" s="40"/>
      <c r="C951" s="41"/>
      <c r="D951" s="196" t="s">
        <v>161</v>
      </c>
      <c r="E951" s="41"/>
      <c r="F951" s="197" t="s">
        <v>1363</v>
      </c>
      <c r="G951" s="41"/>
      <c r="H951" s="41"/>
      <c r="I951" s="198"/>
      <c r="J951" s="41"/>
      <c r="K951" s="41"/>
      <c r="L951" s="44"/>
      <c r="M951" s="199"/>
      <c r="N951" s="200"/>
      <c r="O951" s="69"/>
      <c r="P951" s="69"/>
      <c r="Q951" s="69"/>
      <c r="R951" s="69"/>
      <c r="S951" s="69"/>
      <c r="T951" s="70"/>
      <c r="U951" s="39"/>
      <c r="V951" s="39"/>
      <c r="W951" s="39"/>
      <c r="X951" s="39"/>
      <c r="Y951" s="39"/>
      <c r="Z951" s="39"/>
      <c r="AA951" s="39"/>
      <c r="AB951" s="39"/>
      <c r="AC951" s="39"/>
      <c r="AD951" s="39"/>
      <c r="AE951" s="39"/>
      <c r="AT951" s="21" t="s">
        <v>161</v>
      </c>
      <c r="AU951" s="21" t="s">
        <v>88</v>
      </c>
    </row>
    <row r="952" spans="1:65" s="13" customFormat="1" ht="11.25">
      <c r="B952" s="208"/>
      <c r="C952" s="209"/>
      <c r="D952" s="201" t="s">
        <v>320</v>
      </c>
      <c r="E952" s="210" t="s">
        <v>32</v>
      </c>
      <c r="F952" s="211" t="s">
        <v>1364</v>
      </c>
      <c r="G952" s="209"/>
      <c r="H952" s="210" t="s">
        <v>32</v>
      </c>
      <c r="I952" s="212"/>
      <c r="J952" s="209"/>
      <c r="K952" s="209"/>
      <c r="L952" s="213"/>
      <c r="M952" s="214"/>
      <c r="N952" s="215"/>
      <c r="O952" s="215"/>
      <c r="P952" s="215"/>
      <c r="Q952" s="215"/>
      <c r="R952" s="215"/>
      <c r="S952" s="215"/>
      <c r="T952" s="216"/>
      <c r="AT952" s="217" t="s">
        <v>320</v>
      </c>
      <c r="AU952" s="217" t="s">
        <v>88</v>
      </c>
      <c r="AV952" s="13" t="s">
        <v>86</v>
      </c>
      <c r="AW952" s="13" t="s">
        <v>39</v>
      </c>
      <c r="AX952" s="13" t="s">
        <v>78</v>
      </c>
      <c r="AY952" s="217" t="s">
        <v>151</v>
      </c>
    </row>
    <row r="953" spans="1:65" s="14" customFormat="1" ht="11.25">
      <c r="B953" s="218"/>
      <c r="C953" s="219"/>
      <c r="D953" s="201" t="s">
        <v>320</v>
      </c>
      <c r="E953" s="220" t="s">
        <v>32</v>
      </c>
      <c r="F953" s="221" t="s">
        <v>1365</v>
      </c>
      <c r="G953" s="219"/>
      <c r="H953" s="222">
        <v>11.863</v>
      </c>
      <c r="I953" s="223"/>
      <c r="J953" s="219"/>
      <c r="K953" s="219"/>
      <c r="L953" s="224"/>
      <c r="M953" s="225"/>
      <c r="N953" s="226"/>
      <c r="O953" s="226"/>
      <c r="P953" s="226"/>
      <c r="Q953" s="226"/>
      <c r="R953" s="226"/>
      <c r="S953" s="226"/>
      <c r="T953" s="227"/>
      <c r="AT953" s="228" t="s">
        <v>320</v>
      </c>
      <c r="AU953" s="228" t="s">
        <v>88</v>
      </c>
      <c r="AV953" s="14" t="s">
        <v>88</v>
      </c>
      <c r="AW953" s="14" t="s">
        <v>39</v>
      </c>
      <c r="AX953" s="14" t="s">
        <v>78</v>
      </c>
      <c r="AY953" s="228" t="s">
        <v>151</v>
      </c>
    </row>
    <row r="954" spans="1:65" s="13" customFormat="1" ht="11.25">
      <c r="B954" s="208"/>
      <c r="C954" s="209"/>
      <c r="D954" s="201" t="s">
        <v>320</v>
      </c>
      <c r="E954" s="210" t="s">
        <v>32</v>
      </c>
      <c r="F954" s="211" t="s">
        <v>1366</v>
      </c>
      <c r="G954" s="209"/>
      <c r="H954" s="210" t="s">
        <v>32</v>
      </c>
      <c r="I954" s="212"/>
      <c r="J954" s="209"/>
      <c r="K954" s="209"/>
      <c r="L954" s="213"/>
      <c r="M954" s="214"/>
      <c r="N954" s="215"/>
      <c r="O954" s="215"/>
      <c r="P954" s="215"/>
      <c r="Q954" s="215"/>
      <c r="R954" s="215"/>
      <c r="S954" s="215"/>
      <c r="T954" s="216"/>
      <c r="AT954" s="217" t="s">
        <v>320</v>
      </c>
      <c r="AU954" s="217" t="s">
        <v>88</v>
      </c>
      <c r="AV954" s="13" t="s">
        <v>86</v>
      </c>
      <c r="AW954" s="13" t="s">
        <v>39</v>
      </c>
      <c r="AX954" s="13" t="s">
        <v>78</v>
      </c>
      <c r="AY954" s="217" t="s">
        <v>151</v>
      </c>
    </row>
    <row r="955" spans="1:65" s="14" customFormat="1" ht="11.25">
      <c r="B955" s="218"/>
      <c r="C955" s="219"/>
      <c r="D955" s="201" t="s">
        <v>320</v>
      </c>
      <c r="E955" s="220" t="s">
        <v>32</v>
      </c>
      <c r="F955" s="221" t="s">
        <v>1367</v>
      </c>
      <c r="G955" s="219"/>
      <c r="H955" s="222">
        <v>0.94</v>
      </c>
      <c r="I955" s="223"/>
      <c r="J955" s="219"/>
      <c r="K955" s="219"/>
      <c r="L955" s="224"/>
      <c r="M955" s="225"/>
      <c r="N955" s="226"/>
      <c r="O955" s="226"/>
      <c r="P955" s="226"/>
      <c r="Q955" s="226"/>
      <c r="R955" s="226"/>
      <c r="S955" s="226"/>
      <c r="T955" s="227"/>
      <c r="AT955" s="228" t="s">
        <v>320</v>
      </c>
      <c r="AU955" s="228" t="s">
        <v>88</v>
      </c>
      <c r="AV955" s="14" t="s">
        <v>88</v>
      </c>
      <c r="AW955" s="14" t="s">
        <v>39</v>
      </c>
      <c r="AX955" s="14" t="s">
        <v>78</v>
      </c>
      <c r="AY955" s="228" t="s">
        <v>151</v>
      </c>
    </row>
    <row r="956" spans="1:65" s="13" customFormat="1" ht="11.25">
      <c r="B956" s="208"/>
      <c r="C956" s="209"/>
      <c r="D956" s="201" t="s">
        <v>320</v>
      </c>
      <c r="E956" s="210" t="s">
        <v>32</v>
      </c>
      <c r="F956" s="211" t="s">
        <v>1368</v>
      </c>
      <c r="G956" s="209"/>
      <c r="H956" s="210" t="s">
        <v>32</v>
      </c>
      <c r="I956" s="212"/>
      <c r="J956" s="209"/>
      <c r="K956" s="209"/>
      <c r="L956" s="213"/>
      <c r="M956" s="214"/>
      <c r="N956" s="215"/>
      <c r="O956" s="215"/>
      <c r="P956" s="215"/>
      <c r="Q956" s="215"/>
      <c r="R956" s="215"/>
      <c r="S956" s="215"/>
      <c r="T956" s="216"/>
      <c r="AT956" s="217" t="s">
        <v>320</v>
      </c>
      <c r="AU956" s="217" t="s">
        <v>88</v>
      </c>
      <c r="AV956" s="13" t="s">
        <v>86</v>
      </c>
      <c r="AW956" s="13" t="s">
        <v>39</v>
      </c>
      <c r="AX956" s="13" t="s">
        <v>78</v>
      </c>
      <c r="AY956" s="217" t="s">
        <v>151</v>
      </c>
    </row>
    <row r="957" spans="1:65" s="13" customFormat="1" ht="11.25">
      <c r="B957" s="208"/>
      <c r="C957" s="209"/>
      <c r="D957" s="201" t="s">
        <v>320</v>
      </c>
      <c r="E957" s="210" t="s">
        <v>32</v>
      </c>
      <c r="F957" s="211" t="s">
        <v>1364</v>
      </c>
      <c r="G957" s="209"/>
      <c r="H957" s="210" t="s">
        <v>32</v>
      </c>
      <c r="I957" s="212"/>
      <c r="J957" s="209"/>
      <c r="K957" s="209"/>
      <c r="L957" s="213"/>
      <c r="M957" s="214"/>
      <c r="N957" s="215"/>
      <c r="O957" s="215"/>
      <c r="P957" s="215"/>
      <c r="Q957" s="215"/>
      <c r="R957" s="215"/>
      <c r="S957" s="215"/>
      <c r="T957" s="216"/>
      <c r="AT957" s="217" t="s">
        <v>320</v>
      </c>
      <c r="AU957" s="217" t="s">
        <v>88</v>
      </c>
      <c r="AV957" s="13" t="s">
        <v>86</v>
      </c>
      <c r="AW957" s="13" t="s">
        <v>39</v>
      </c>
      <c r="AX957" s="13" t="s">
        <v>78</v>
      </c>
      <c r="AY957" s="217" t="s">
        <v>151</v>
      </c>
    </row>
    <row r="958" spans="1:65" s="14" customFormat="1" ht="11.25">
      <c r="B958" s="218"/>
      <c r="C958" s="219"/>
      <c r="D958" s="201" t="s">
        <v>320</v>
      </c>
      <c r="E958" s="220" t="s">
        <v>32</v>
      </c>
      <c r="F958" s="221" t="s">
        <v>1369</v>
      </c>
      <c r="G958" s="219"/>
      <c r="H958" s="222">
        <v>2.4369999999999998</v>
      </c>
      <c r="I958" s="223"/>
      <c r="J958" s="219"/>
      <c r="K958" s="219"/>
      <c r="L958" s="224"/>
      <c r="M958" s="225"/>
      <c r="N958" s="226"/>
      <c r="O958" s="226"/>
      <c r="P958" s="226"/>
      <c r="Q958" s="226"/>
      <c r="R958" s="226"/>
      <c r="S958" s="226"/>
      <c r="T958" s="227"/>
      <c r="AT958" s="228" t="s">
        <v>320</v>
      </c>
      <c r="AU958" s="228" t="s">
        <v>88</v>
      </c>
      <c r="AV958" s="14" t="s">
        <v>88</v>
      </c>
      <c r="AW958" s="14" t="s">
        <v>39</v>
      </c>
      <c r="AX958" s="14" t="s">
        <v>78</v>
      </c>
      <c r="AY958" s="228" t="s">
        <v>151</v>
      </c>
    </row>
    <row r="959" spans="1:65" s="15" customFormat="1" ht="11.25">
      <c r="B959" s="229"/>
      <c r="C959" s="230"/>
      <c r="D959" s="201" t="s">
        <v>320</v>
      </c>
      <c r="E959" s="231" t="s">
        <v>32</v>
      </c>
      <c r="F959" s="232" t="s">
        <v>323</v>
      </c>
      <c r="G959" s="230"/>
      <c r="H959" s="233">
        <v>15.24</v>
      </c>
      <c r="I959" s="234"/>
      <c r="J959" s="230"/>
      <c r="K959" s="230"/>
      <c r="L959" s="235"/>
      <c r="M959" s="236"/>
      <c r="N959" s="237"/>
      <c r="O959" s="237"/>
      <c r="P959" s="237"/>
      <c r="Q959" s="237"/>
      <c r="R959" s="237"/>
      <c r="S959" s="237"/>
      <c r="T959" s="238"/>
      <c r="AT959" s="239" t="s">
        <v>320</v>
      </c>
      <c r="AU959" s="239" t="s">
        <v>88</v>
      </c>
      <c r="AV959" s="15" t="s">
        <v>159</v>
      </c>
      <c r="AW959" s="15" t="s">
        <v>39</v>
      </c>
      <c r="AX959" s="15" t="s">
        <v>86</v>
      </c>
      <c r="AY959" s="239" t="s">
        <v>151</v>
      </c>
    </row>
    <row r="960" spans="1:65" s="2" customFormat="1" ht="16.5" customHeight="1">
      <c r="A960" s="39"/>
      <c r="B960" s="40"/>
      <c r="C960" s="183" t="s">
        <v>1370</v>
      </c>
      <c r="D960" s="183" t="s">
        <v>154</v>
      </c>
      <c r="E960" s="184" t="s">
        <v>1371</v>
      </c>
      <c r="F960" s="185" t="s">
        <v>1372</v>
      </c>
      <c r="G960" s="186" t="s">
        <v>253</v>
      </c>
      <c r="H960" s="187">
        <v>6.7220000000000004</v>
      </c>
      <c r="I960" s="188"/>
      <c r="J960" s="189">
        <f>ROUND(I960*H960,2)</f>
        <v>0</v>
      </c>
      <c r="K960" s="185" t="s">
        <v>158</v>
      </c>
      <c r="L960" s="44"/>
      <c r="M960" s="190" t="s">
        <v>32</v>
      </c>
      <c r="N960" s="191" t="s">
        <v>49</v>
      </c>
      <c r="O960" s="69"/>
      <c r="P960" s="192">
        <f>O960*H960</f>
        <v>0</v>
      </c>
      <c r="Q960" s="192">
        <v>0</v>
      </c>
      <c r="R960" s="192">
        <f>Q960*H960</f>
        <v>0</v>
      </c>
      <c r="S960" s="192">
        <v>2.4</v>
      </c>
      <c r="T960" s="193">
        <f>S960*H960</f>
        <v>16.1328</v>
      </c>
      <c r="U960" s="39"/>
      <c r="V960" s="39"/>
      <c r="W960" s="39"/>
      <c r="X960" s="39"/>
      <c r="Y960" s="39"/>
      <c r="Z960" s="39"/>
      <c r="AA960" s="39"/>
      <c r="AB960" s="39"/>
      <c r="AC960" s="39"/>
      <c r="AD960" s="39"/>
      <c r="AE960" s="39"/>
      <c r="AR960" s="194" t="s">
        <v>159</v>
      </c>
      <c r="AT960" s="194" t="s">
        <v>154</v>
      </c>
      <c r="AU960" s="194" t="s">
        <v>88</v>
      </c>
      <c r="AY960" s="21" t="s">
        <v>151</v>
      </c>
      <c r="BE960" s="195">
        <f>IF(N960="základní",J960,0)</f>
        <v>0</v>
      </c>
      <c r="BF960" s="195">
        <f>IF(N960="snížená",J960,0)</f>
        <v>0</v>
      </c>
      <c r="BG960" s="195">
        <f>IF(N960="zákl. přenesená",J960,0)</f>
        <v>0</v>
      </c>
      <c r="BH960" s="195">
        <f>IF(N960="sníž. přenesená",J960,0)</f>
        <v>0</v>
      </c>
      <c r="BI960" s="195">
        <f>IF(N960="nulová",J960,0)</f>
        <v>0</v>
      </c>
      <c r="BJ960" s="21" t="s">
        <v>86</v>
      </c>
      <c r="BK960" s="195">
        <f>ROUND(I960*H960,2)</f>
        <v>0</v>
      </c>
      <c r="BL960" s="21" t="s">
        <v>159</v>
      </c>
      <c r="BM960" s="194" t="s">
        <v>1373</v>
      </c>
    </row>
    <row r="961" spans="1:65" s="2" customFormat="1" ht="11.25">
      <c r="A961" s="39"/>
      <c r="B961" s="40"/>
      <c r="C961" s="41"/>
      <c r="D961" s="196" t="s">
        <v>161</v>
      </c>
      <c r="E961" s="41"/>
      <c r="F961" s="197" t="s">
        <v>1374</v>
      </c>
      <c r="G961" s="41"/>
      <c r="H961" s="41"/>
      <c r="I961" s="198"/>
      <c r="J961" s="41"/>
      <c r="K961" s="41"/>
      <c r="L961" s="44"/>
      <c r="M961" s="199"/>
      <c r="N961" s="200"/>
      <c r="O961" s="69"/>
      <c r="P961" s="69"/>
      <c r="Q961" s="69"/>
      <c r="R961" s="69"/>
      <c r="S961" s="69"/>
      <c r="T961" s="70"/>
      <c r="U961" s="39"/>
      <c r="V961" s="39"/>
      <c r="W961" s="39"/>
      <c r="X961" s="39"/>
      <c r="Y961" s="39"/>
      <c r="Z961" s="39"/>
      <c r="AA961" s="39"/>
      <c r="AB961" s="39"/>
      <c r="AC961" s="39"/>
      <c r="AD961" s="39"/>
      <c r="AE961" s="39"/>
      <c r="AT961" s="21" t="s">
        <v>161</v>
      </c>
      <c r="AU961" s="21" t="s">
        <v>88</v>
      </c>
    </row>
    <row r="962" spans="1:65" s="13" customFormat="1" ht="11.25">
      <c r="B962" s="208"/>
      <c r="C962" s="209"/>
      <c r="D962" s="201" t="s">
        <v>320</v>
      </c>
      <c r="E962" s="210" t="s">
        <v>32</v>
      </c>
      <c r="F962" s="211" t="s">
        <v>1375</v>
      </c>
      <c r="G962" s="209"/>
      <c r="H962" s="210" t="s">
        <v>32</v>
      </c>
      <c r="I962" s="212"/>
      <c r="J962" s="209"/>
      <c r="K962" s="209"/>
      <c r="L962" s="213"/>
      <c r="M962" s="214"/>
      <c r="N962" s="215"/>
      <c r="O962" s="215"/>
      <c r="P962" s="215"/>
      <c r="Q962" s="215"/>
      <c r="R962" s="215"/>
      <c r="S962" s="215"/>
      <c r="T962" s="216"/>
      <c r="AT962" s="217" t="s">
        <v>320</v>
      </c>
      <c r="AU962" s="217" t="s">
        <v>88</v>
      </c>
      <c r="AV962" s="13" t="s">
        <v>86</v>
      </c>
      <c r="AW962" s="13" t="s">
        <v>39</v>
      </c>
      <c r="AX962" s="13" t="s">
        <v>78</v>
      </c>
      <c r="AY962" s="217" t="s">
        <v>151</v>
      </c>
    </row>
    <row r="963" spans="1:65" s="14" customFormat="1" ht="11.25">
      <c r="B963" s="218"/>
      <c r="C963" s="219"/>
      <c r="D963" s="201" t="s">
        <v>320</v>
      </c>
      <c r="E963" s="220" t="s">
        <v>32</v>
      </c>
      <c r="F963" s="221" t="s">
        <v>1376</v>
      </c>
      <c r="G963" s="219"/>
      <c r="H963" s="222">
        <v>3.722</v>
      </c>
      <c r="I963" s="223"/>
      <c r="J963" s="219"/>
      <c r="K963" s="219"/>
      <c r="L963" s="224"/>
      <c r="M963" s="225"/>
      <c r="N963" s="226"/>
      <c r="O963" s="226"/>
      <c r="P963" s="226"/>
      <c r="Q963" s="226"/>
      <c r="R963" s="226"/>
      <c r="S963" s="226"/>
      <c r="T963" s="227"/>
      <c r="AT963" s="228" t="s">
        <v>320</v>
      </c>
      <c r="AU963" s="228" t="s">
        <v>88</v>
      </c>
      <c r="AV963" s="14" t="s">
        <v>88</v>
      </c>
      <c r="AW963" s="14" t="s">
        <v>39</v>
      </c>
      <c r="AX963" s="14" t="s">
        <v>78</v>
      </c>
      <c r="AY963" s="228" t="s">
        <v>151</v>
      </c>
    </row>
    <row r="964" spans="1:65" s="13" customFormat="1" ht="11.25">
      <c r="B964" s="208"/>
      <c r="C964" s="209"/>
      <c r="D964" s="201" t="s">
        <v>320</v>
      </c>
      <c r="E964" s="210" t="s">
        <v>32</v>
      </c>
      <c r="F964" s="211" t="s">
        <v>1377</v>
      </c>
      <c r="G964" s="209"/>
      <c r="H964" s="210" t="s">
        <v>32</v>
      </c>
      <c r="I964" s="212"/>
      <c r="J964" s="209"/>
      <c r="K964" s="209"/>
      <c r="L964" s="213"/>
      <c r="M964" s="214"/>
      <c r="N964" s="215"/>
      <c r="O964" s="215"/>
      <c r="P964" s="215"/>
      <c r="Q964" s="215"/>
      <c r="R964" s="215"/>
      <c r="S964" s="215"/>
      <c r="T964" s="216"/>
      <c r="AT964" s="217" t="s">
        <v>320</v>
      </c>
      <c r="AU964" s="217" t="s">
        <v>88</v>
      </c>
      <c r="AV964" s="13" t="s">
        <v>86</v>
      </c>
      <c r="AW964" s="13" t="s">
        <v>39</v>
      </c>
      <c r="AX964" s="13" t="s">
        <v>78</v>
      </c>
      <c r="AY964" s="217" t="s">
        <v>151</v>
      </c>
    </row>
    <row r="965" spans="1:65" s="14" customFormat="1" ht="11.25">
      <c r="B965" s="218"/>
      <c r="C965" s="219"/>
      <c r="D965" s="201" t="s">
        <v>320</v>
      </c>
      <c r="E965" s="220" t="s">
        <v>32</v>
      </c>
      <c r="F965" s="221" t="s">
        <v>1378</v>
      </c>
      <c r="G965" s="219"/>
      <c r="H965" s="222">
        <v>3</v>
      </c>
      <c r="I965" s="223"/>
      <c r="J965" s="219"/>
      <c r="K965" s="219"/>
      <c r="L965" s="224"/>
      <c r="M965" s="225"/>
      <c r="N965" s="226"/>
      <c r="O965" s="226"/>
      <c r="P965" s="226"/>
      <c r="Q965" s="226"/>
      <c r="R965" s="226"/>
      <c r="S965" s="226"/>
      <c r="T965" s="227"/>
      <c r="AT965" s="228" t="s">
        <v>320</v>
      </c>
      <c r="AU965" s="228" t="s">
        <v>88</v>
      </c>
      <c r="AV965" s="14" t="s">
        <v>88</v>
      </c>
      <c r="AW965" s="14" t="s">
        <v>39</v>
      </c>
      <c r="AX965" s="14" t="s">
        <v>78</v>
      </c>
      <c r="AY965" s="228" t="s">
        <v>151</v>
      </c>
    </row>
    <row r="966" spans="1:65" s="15" customFormat="1" ht="11.25">
      <c r="B966" s="229"/>
      <c r="C966" s="230"/>
      <c r="D966" s="201" t="s">
        <v>320</v>
      </c>
      <c r="E966" s="231" t="s">
        <v>32</v>
      </c>
      <c r="F966" s="232" t="s">
        <v>323</v>
      </c>
      <c r="G966" s="230"/>
      <c r="H966" s="233">
        <v>6.7220000000000004</v>
      </c>
      <c r="I966" s="234"/>
      <c r="J966" s="230"/>
      <c r="K966" s="230"/>
      <c r="L966" s="235"/>
      <c r="M966" s="236"/>
      <c r="N966" s="237"/>
      <c r="O966" s="237"/>
      <c r="P966" s="237"/>
      <c r="Q966" s="237"/>
      <c r="R966" s="237"/>
      <c r="S966" s="237"/>
      <c r="T966" s="238"/>
      <c r="AT966" s="239" t="s">
        <v>320</v>
      </c>
      <c r="AU966" s="239" t="s">
        <v>88</v>
      </c>
      <c r="AV966" s="15" t="s">
        <v>159</v>
      </c>
      <c r="AW966" s="15" t="s">
        <v>39</v>
      </c>
      <c r="AX966" s="15" t="s">
        <v>86</v>
      </c>
      <c r="AY966" s="239" t="s">
        <v>151</v>
      </c>
    </row>
    <row r="967" spans="1:65" s="2" customFormat="1" ht="16.5" customHeight="1">
      <c r="A967" s="39"/>
      <c r="B967" s="40"/>
      <c r="C967" s="183" t="s">
        <v>1379</v>
      </c>
      <c r="D967" s="183" t="s">
        <v>154</v>
      </c>
      <c r="E967" s="184" t="s">
        <v>1380</v>
      </c>
      <c r="F967" s="185" t="s">
        <v>1381</v>
      </c>
      <c r="G967" s="186" t="s">
        <v>253</v>
      </c>
      <c r="H967" s="187">
        <v>7.69</v>
      </c>
      <c r="I967" s="188"/>
      <c r="J967" s="189">
        <f>ROUND(I967*H967,2)</f>
        <v>0</v>
      </c>
      <c r="K967" s="185" t="s">
        <v>158</v>
      </c>
      <c r="L967" s="44"/>
      <c r="M967" s="190" t="s">
        <v>32</v>
      </c>
      <c r="N967" s="191" t="s">
        <v>49</v>
      </c>
      <c r="O967" s="69"/>
      <c r="P967" s="192">
        <f>O967*H967</f>
        <v>0</v>
      </c>
      <c r="Q967" s="192">
        <v>0</v>
      </c>
      <c r="R967" s="192">
        <f>Q967*H967</f>
        <v>0</v>
      </c>
      <c r="S967" s="192">
        <v>1.7</v>
      </c>
      <c r="T967" s="193">
        <f>S967*H967</f>
        <v>13.073</v>
      </c>
      <c r="U967" s="39"/>
      <c r="V967" s="39"/>
      <c r="W967" s="39"/>
      <c r="X967" s="39"/>
      <c r="Y967" s="39"/>
      <c r="Z967" s="39"/>
      <c r="AA967" s="39"/>
      <c r="AB967" s="39"/>
      <c r="AC967" s="39"/>
      <c r="AD967" s="39"/>
      <c r="AE967" s="39"/>
      <c r="AR967" s="194" t="s">
        <v>159</v>
      </c>
      <c r="AT967" s="194" t="s">
        <v>154</v>
      </c>
      <c r="AU967" s="194" t="s">
        <v>88</v>
      </c>
      <c r="AY967" s="21" t="s">
        <v>151</v>
      </c>
      <c r="BE967" s="195">
        <f>IF(N967="základní",J967,0)</f>
        <v>0</v>
      </c>
      <c r="BF967" s="195">
        <f>IF(N967="snížená",J967,0)</f>
        <v>0</v>
      </c>
      <c r="BG967" s="195">
        <f>IF(N967="zákl. přenesená",J967,0)</f>
        <v>0</v>
      </c>
      <c r="BH967" s="195">
        <f>IF(N967="sníž. přenesená",J967,0)</f>
        <v>0</v>
      </c>
      <c r="BI967" s="195">
        <f>IF(N967="nulová",J967,0)</f>
        <v>0</v>
      </c>
      <c r="BJ967" s="21" t="s">
        <v>86</v>
      </c>
      <c r="BK967" s="195">
        <f>ROUND(I967*H967,2)</f>
        <v>0</v>
      </c>
      <c r="BL967" s="21" t="s">
        <v>159</v>
      </c>
      <c r="BM967" s="194" t="s">
        <v>1382</v>
      </c>
    </row>
    <row r="968" spans="1:65" s="2" customFormat="1" ht="11.25">
      <c r="A968" s="39"/>
      <c r="B968" s="40"/>
      <c r="C968" s="41"/>
      <c r="D968" s="196" t="s">
        <v>161</v>
      </c>
      <c r="E968" s="41"/>
      <c r="F968" s="197" t="s">
        <v>1383</v>
      </c>
      <c r="G968" s="41"/>
      <c r="H968" s="41"/>
      <c r="I968" s="198"/>
      <c r="J968" s="41"/>
      <c r="K968" s="41"/>
      <c r="L968" s="44"/>
      <c r="M968" s="199"/>
      <c r="N968" s="200"/>
      <c r="O968" s="69"/>
      <c r="P968" s="69"/>
      <c r="Q968" s="69"/>
      <c r="R968" s="69"/>
      <c r="S968" s="69"/>
      <c r="T968" s="70"/>
      <c r="U968" s="39"/>
      <c r="V968" s="39"/>
      <c r="W968" s="39"/>
      <c r="X968" s="39"/>
      <c r="Y968" s="39"/>
      <c r="Z968" s="39"/>
      <c r="AA968" s="39"/>
      <c r="AB968" s="39"/>
      <c r="AC968" s="39"/>
      <c r="AD968" s="39"/>
      <c r="AE968" s="39"/>
      <c r="AT968" s="21" t="s">
        <v>161</v>
      </c>
      <c r="AU968" s="21" t="s">
        <v>88</v>
      </c>
    </row>
    <row r="969" spans="1:65" s="13" customFormat="1" ht="11.25">
      <c r="B969" s="208"/>
      <c r="C969" s="209"/>
      <c r="D969" s="201" t="s">
        <v>320</v>
      </c>
      <c r="E969" s="210" t="s">
        <v>32</v>
      </c>
      <c r="F969" s="211" t="s">
        <v>1384</v>
      </c>
      <c r="G969" s="209"/>
      <c r="H969" s="210" t="s">
        <v>32</v>
      </c>
      <c r="I969" s="212"/>
      <c r="J969" s="209"/>
      <c r="K969" s="209"/>
      <c r="L969" s="213"/>
      <c r="M969" s="214"/>
      <c r="N969" s="215"/>
      <c r="O969" s="215"/>
      <c r="P969" s="215"/>
      <c r="Q969" s="215"/>
      <c r="R969" s="215"/>
      <c r="S969" s="215"/>
      <c r="T969" s="216"/>
      <c r="AT969" s="217" t="s">
        <v>320</v>
      </c>
      <c r="AU969" s="217" t="s">
        <v>88</v>
      </c>
      <c r="AV969" s="13" t="s">
        <v>86</v>
      </c>
      <c r="AW969" s="13" t="s">
        <v>39</v>
      </c>
      <c r="AX969" s="13" t="s">
        <v>78</v>
      </c>
      <c r="AY969" s="217" t="s">
        <v>151</v>
      </c>
    </row>
    <row r="970" spans="1:65" s="14" customFormat="1" ht="11.25">
      <c r="B970" s="218"/>
      <c r="C970" s="219"/>
      <c r="D970" s="201" t="s">
        <v>320</v>
      </c>
      <c r="E970" s="220" t="s">
        <v>32</v>
      </c>
      <c r="F970" s="221" t="s">
        <v>1385</v>
      </c>
      <c r="G970" s="219"/>
      <c r="H970" s="222">
        <v>7.69</v>
      </c>
      <c r="I970" s="223"/>
      <c r="J970" s="219"/>
      <c r="K970" s="219"/>
      <c r="L970" s="224"/>
      <c r="M970" s="225"/>
      <c r="N970" s="226"/>
      <c r="O970" s="226"/>
      <c r="P970" s="226"/>
      <c r="Q970" s="226"/>
      <c r="R970" s="226"/>
      <c r="S970" s="226"/>
      <c r="T970" s="227"/>
      <c r="AT970" s="228" t="s">
        <v>320</v>
      </c>
      <c r="AU970" s="228" t="s">
        <v>88</v>
      </c>
      <c r="AV970" s="14" t="s">
        <v>88</v>
      </c>
      <c r="AW970" s="14" t="s">
        <v>39</v>
      </c>
      <c r="AX970" s="14" t="s">
        <v>78</v>
      </c>
      <c r="AY970" s="228" t="s">
        <v>151</v>
      </c>
    </row>
    <row r="971" spans="1:65" s="15" customFormat="1" ht="11.25">
      <c r="B971" s="229"/>
      <c r="C971" s="230"/>
      <c r="D971" s="201" t="s">
        <v>320</v>
      </c>
      <c r="E971" s="231" t="s">
        <v>32</v>
      </c>
      <c r="F971" s="232" t="s">
        <v>323</v>
      </c>
      <c r="G971" s="230"/>
      <c r="H971" s="233">
        <v>7.69</v>
      </c>
      <c r="I971" s="234"/>
      <c r="J971" s="230"/>
      <c r="K971" s="230"/>
      <c r="L971" s="235"/>
      <c r="M971" s="236"/>
      <c r="N971" s="237"/>
      <c r="O971" s="237"/>
      <c r="P971" s="237"/>
      <c r="Q971" s="237"/>
      <c r="R971" s="237"/>
      <c r="S971" s="237"/>
      <c r="T971" s="238"/>
      <c r="AT971" s="239" t="s">
        <v>320</v>
      </c>
      <c r="AU971" s="239" t="s">
        <v>88</v>
      </c>
      <c r="AV971" s="15" t="s">
        <v>159</v>
      </c>
      <c r="AW971" s="15" t="s">
        <v>39</v>
      </c>
      <c r="AX971" s="15" t="s">
        <v>86</v>
      </c>
      <c r="AY971" s="239" t="s">
        <v>151</v>
      </c>
    </row>
    <row r="972" spans="1:65" s="2" customFormat="1" ht="16.5" customHeight="1">
      <c r="A972" s="39"/>
      <c r="B972" s="40"/>
      <c r="C972" s="183" t="s">
        <v>1386</v>
      </c>
      <c r="D972" s="183" t="s">
        <v>154</v>
      </c>
      <c r="E972" s="184" t="s">
        <v>1387</v>
      </c>
      <c r="F972" s="185" t="s">
        <v>1388</v>
      </c>
      <c r="G972" s="186" t="s">
        <v>253</v>
      </c>
      <c r="H972" s="187">
        <v>0.81499999999999995</v>
      </c>
      <c r="I972" s="188"/>
      <c r="J972" s="189">
        <f>ROUND(I972*H972,2)</f>
        <v>0</v>
      </c>
      <c r="K972" s="185" t="s">
        <v>158</v>
      </c>
      <c r="L972" s="44"/>
      <c r="M972" s="190" t="s">
        <v>32</v>
      </c>
      <c r="N972" s="191" t="s">
        <v>49</v>
      </c>
      <c r="O972" s="69"/>
      <c r="P972" s="192">
        <f>O972*H972</f>
        <v>0</v>
      </c>
      <c r="Q972" s="192">
        <v>0</v>
      </c>
      <c r="R972" s="192">
        <f>Q972*H972</f>
        <v>0</v>
      </c>
      <c r="S972" s="192">
        <v>2.4</v>
      </c>
      <c r="T972" s="193">
        <f>S972*H972</f>
        <v>1.9559999999999997</v>
      </c>
      <c r="U972" s="39"/>
      <c r="V972" s="39"/>
      <c r="W972" s="39"/>
      <c r="X972" s="39"/>
      <c r="Y972" s="39"/>
      <c r="Z972" s="39"/>
      <c r="AA972" s="39"/>
      <c r="AB972" s="39"/>
      <c r="AC972" s="39"/>
      <c r="AD972" s="39"/>
      <c r="AE972" s="39"/>
      <c r="AR972" s="194" t="s">
        <v>159</v>
      </c>
      <c r="AT972" s="194" t="s">
        <v>154</v>
      </c>
      <c r="AU972" s="194" t="s">
        <v>88</v>
      </c>
      <c r="AY972" s="21" t="s">
        <v>151</v>
      </c>
      <c r="BE972" s="195">
        <f>IF(N972="základní",J972,0)</f>
        <v>0</v>
      </c>
      <c r="BF972" s="195">
        <f>IF(N972="snížená",J972,0)</f>
        <v>0</v>
      </c>
      <c r="BG972" s="195">
        <f>IF(N972="zákl. přenesená",J972,0)</f>
        <v>0</v>
      </c>
      <c r="BH972" s="195">
        <f>IF(N972="sníž. přenesená",J972,0)</f>
        <v>0</v>
      </c>
      <c r="BI972" s="195">
        <f>IF(N972="nulová",J972,0)</f>
        <v>0</v>
      </c>
      <c r="BJ972" s="21" t="s">
        <v>86</v>
      </c>
      <c r="BK972" s="195">
        <f>ROUND(I972*H972,2)</f>
        <v>0</v>
      </c>
      <c r="BL972" s="21" t="s">
        <v>159</v>
      </c>
      <c r="BM972" s="194" t="s">
        <v>1389</v>
      </c>
    </row>
    <row r="973" spans="1:65" s="2" customFormat="1" ht="11.25">
      <c r="A973" s="39"/>
      <c r="B973" s="40"/>
      <c r="C973" s="41"/>
      <c r="D973" s="196" t="s">
        <v>161</v>
      </c>
      <c r="E973" s="41"/>
      <c r="F973" s="197" t="s">
        <v>1390</v>
      </c>
      <c r="G973" s="41"/>
      <c r="H973" s="41"/>
      <c r="I973" s="198"/>
      <c r="J973" s="41"/>
      <c r="K973" s="41"/>
      <c r="L973" s="44"/>
      <c r="M973" s="199"/>
      <c r="N973" s="200"/>
      <c r="O973" s="69"/>
      <c r="P973" s="69"/>
      <c r="Q973" s="69"/>
      <c r="R973" s="69"/>
      <c r="S973" s="69"/>
      <c r="T973" s="70"/>
      <c r="U973" s="39"/>
      <c r="V973" s="39"/>
      <c r="W973" s="39"/>
      <c r="X973" s="39"/>
      <c r="Y973" s="39"/>
      <c r="Z973" s="39"/>
      <c r="AA973" s="39"/>
      <c r="AB973" s="39"/>
      <c r="AC973" s="39"/>
      <c r="AD973" s="39"/>
      <c r="AE973" s="39"/>
      <c r="AT973" s="21" t="s">
        <v>161</v>
      </c>
      <c r="AU973" s="21" t="s">
        <v>88</v>
      </c>
    </row>
    <row r="974" spans="1:65" s="13" customFormat="1" ht="11.25">
      <c r="B974" s="208"/>
      <c r="C974" s="209"/>
      <c r="D974" s="201" t="s">
        <v>320</v>
      </c>
      <c r="E974" s="210" t="s">
        <v>32</v>
      </c>
      <c r="F974" s="211" t="s">
        <v>1391</v>
      </c>
      <c r="G974" s="209"/>
      <c r="H974" s="210" t="s">
        <v>32</v>
      </c>
      <c r="I974" s="212"/>
      <c r="J974" s="209"/>
      <c r="K974" s="209"/>
      <c r="L974" s="213"/>
      <c r="M974" s="214"/>
      <c r="N974" s="215"/>
      <c r="O974" s="215"/>
      <c r="P974" s="215"/>
      <c r="Q974" s="215"/>
      <c r="R974" s="215"/>
      <c r="S974" s="215"/>
      <c r="T974" s="216"/>
      <c r="AT974" s="217" t="s">
        <v>320</v>
      </c>
      <c r="AU974" s="217" t="s">
        <v>88</v>
      </c>
      <c r="AV974" s="13" t="s">
        <v>86</v>
      </c>
      <c r="AW974" s="13" t="s">
        <v>39</v>
      </c>
      <c r="AX974" s="13" t="s">
        <v>78</v>
      </c>
      <c r="AY974" s="217" t="s">
        <v>151</v>
      </c>
    </row>
    <row r="975" spans="1:65" s="14" customFormat="1" ht="11.25">
      <c r="B975" s="218"/>
      <c r="C975" s="219"/>
      <c r="D975" s="201" t="s">
        <v>320</v>
      </c>
      <c r="E975" s="220" t="s">
        <v>32</v>
      </c>
      <c r="F975" s="221" t="s">
        <v>1392</v>
      </c>
      <c r="G975" s="219"/>
      <c r="H975" s="222">
        <v>0.38</v>
      </c>
      <c r="I975" s="223"/>
      <c r="J975" s="219"/>
      <c r="K975" s="219"/>
      <c r="L975" s="224"/>
      <c r="M975" s="225"/>
      <c r="N975" s="226"/>
      <c r="O975" s="226"/>
      <c r="P975" s="226"/>
      <c r="Q975" s="226"/>
      <c r="R975" s="226"/>
      <c r="S975" s="226"/>
      <c r="T975" s="227"/>
      <c r="AT975" s="228" t="s">
        <v>320</v>
      </c>
      <c r="AU975" s="228" t="s">
        <v>88</v>
      </c>
      <c r="AV975" s="14" t="s">
        <v>88</v>
      </c>
      <c r="AW975" s="14" t="s">
        <v>39</v>
      </c>
      <c r="AX975" s="14" t="s">
        <v>78</v>
      </c>
      <c r="AY975" s="228" t="s">
        <v>151</v>
      </c>
    </row>
    <row r="976" spans="1:65" s="13" customFormat="1" ht="11.25">
      <c r="B976" s="208"/>
      <c r="C976" s="209"/>
      <c r="D976" s="201" t="s">
        <v>320</v>
      </c>
      <c r="E976" s="210" t="s">
        <v>32</v>
      </c>
      <c r="F976" s="211" t="s">
        <v>1393</v>
      </c>
      <c r="G976" s="209"/>
      <c r="H976" s="210" t="s">
        <v>32</v>
      </c>
      <c r="I976" s="212"/>
      <c r="J976" s="209"/>
      <c r="K976" s="209"/>
      <c r="L976" s="213"/>
      <c r="M976" s="214"/>
      <c r="N976" s="215"/>
      <c r="O976" s="215"/>
      <c r="P976" s="215"/>
      <c r="Q976" s="215"/>
      <c r="R976" s="215"/>
      <c r="S976" s="215"/>
      <c r="T976" s="216"/>
      <c r="AT976" s="217" t="s">
        <v>320</v>
      </c>
      <c r="AU976" s="217" t="s">
        <v>88</v>
      </c>
      <c r="AV976" s="13" t="s">
        <v>86</v>
      </c>
      <c r="AW976" s="13" t="s">
        <v>39</v>
      </c>
      <c r="AX976" s="13" t="s">
        <v>78</v>
      </c>
      <c r="AY976" s="217" t="s">
        <v>151</v>
      </c>
    </row>
    <row r="977" spans="1:65" s="14" customFormat="1" ht="11.25">
      <c r="B977" s="218"/>
      <c r="C977" s="219"/>
      <c r="D977" s="201" t="s">
        <v>320</v>
      </c>
      <c r="E977" s="220" t="s">
        <v>32</v>
      </c>
      <c r="F977" s="221" t="s">
        <v>1394</v>
      </c>
      <c r="G977" s="219"/>
      <c r="H977" s="222">
        <v>0.435</v>
      </c>
      <c r="I977" s="223"/>
      <c r="J977" s="219"/>
      <c r="K977" s="219"/>
      <c r="L977" s="224"/>
      <c r="M977" s="225"/>
      <c r="N977" s="226"/>
      <c r="O977" s="226"/>
      <c r="P977" s="226"/>
      <c r="Q977" s="226"/>
      <c r="R977" s="226"/>
      <c r="S977" s="226"/>
      <c r="T977" s="227"/>
      <c r="AT977" s="228" t="s">
        <v>320</v>
      </c>
      <c r="AU977" s="228" t="s">
        <v>88</v>
      </c>
      <c r="AV977" s="14" t="s">
        <v>88</v>
      </c>
      <c r="AW977" s="14" t="s">
        <v>39</v>
      </c>
      <c r="AX977" s="14" t="s">
        <v>78</v>
      </c>
      <c r="AY977" s="228" t="s">
        <v>151</v>
      </c>
    </row>
    <row r="978" spans="1:65" s="15" customFormat="1" ht="11.25">
      <c r="B978" s="229"/>
      <c r="C978" s="230"/>
      <c r="D978" s="201" t="s">
        <v>320</v>
      </c>
      <c r="E978" s="231" t="s">
        <v>32</v>
      </c>
      <c r="F978" s="232" t="s">
        <v>323</v>
      </c>
      <c r="G978" s="230"/>
      <c r="H978" s="233">
        <v>0.81499999999999995</v>
      </c>
      <c r="I978" s="234"/>
      <c r="J978" s="230"/>
      <c r="K978" s="230"/>
      <c r="L978" s="235"/>
      <c r="M978" s="236"/>
      <c r="N978" s="237"/>
      <c r="O978" s="237"/>
      <c r="P978" s="237"/>
      <c r="Q978" s="237"/>
      <c r="R978" s="237"/>
      <c r="S978" s="237"/>
      <c r="T978" s="238"/>
      <c r="AT978" s="239" t="s">
        <v>320</v>
      </c>
      <c r="AU978" s="239" t="s">
        <v>88</v>
      </c>
      <c r="AV978" s="15" t="s">
        <v>159</v>
      </c>
      <c r="AW978" s="15" t="s">
        <v>39</v>
      </c>
      <c r="AX978" s="15" t="s">
        <v>86</v>
      </c>
      <c r="AY978" s="239" t="s">
        <v>151</v>
      </c>
    </row>
    <row r="979" spans="1:65" s="2" customFormat="1" ht="16.5" customHeight="1">
      <c r="A979" s="39"/>
      <c r="B979" s="40"/>
      <c r="C979" s="183" t="s">
        <v>1395</v>
      </c>
      <c r="D979" s="183" t="s">
        <v>154</v>
      </c>
      <c r="E979" s="184" t="s">
        <v>1396</v>
      </c>
      <c r="F979" s="185" t="s">
        <v>1397</v>
      </c>
      <c r="G979" s="186" t="s">
        <v>209</v>
      </c>
      <c r="H979" s="187">
        <v>1.615</v>
      </c>
      <c r="I979" s="188"/>
      <c r="J979" s="189">
        <f>ROUND(I979*H979,2)</f>
        <v>0</v>
      </c>
      <c r="K979" s="185" t="s">
        <v>158</v>
      </c>
      <c r="L979" s="44"/>
      <c r="M979" s="190" t="s">
        <v>32</v>
      </c>
      <c r="N979" s="191" t="s">
        <v>49</v>
      </c>
      <c r="O979" s="69"/>
      <c r="P979" s="192">
        <f>O979*H979</f>
        <v>0</v>
      </c>
      <c r="Q979" s="192">
        <v>0</v>
      </c>
      <c r="R979" s="192">
        <f>Q979*H979</f>
        <v>0</v>
      </c>
      <c r="S979" s="192">
        <v>0.432</v>
      </c>
      <c r="T979" s="193">
        <f>S979*H979</f>
        <v>0.69767999999999997</v>
      </c>
      <c r="U979" s="39"/>
      <c r="V979" s="39"/>
      <c r="W979" s="39"/>
      <c r="X979" s="39"/>
      <c r="Y979" s="39"/>
      <c r="Z979" s="39"/>
      <c r="AA979" s="39"/>
      <c r="AB979" s="39"/>
      <c r="AC979" s="39"/>
      <c r="AD979" s="39"/>
      <c r="AE979" s="39"/>
      <c r="AR979" s="194" t="s">
        <v>159</v>
      </c>
      <c r="AT979" s="194" t="s">
        <v>154</v>
      </c>
      <c r="AU979" s="194" t="s">
        <v>88</v>
      </c>
      <c r="AY979" s="21" t="s">
        <v>151</v>
      </c>
      <c r="BE979" s="195">
        <f>IF(N979="základní",J979,0)</f>
        <v>0</v>
      </c>
      <c r="BF979" s="195">
        <f>IF(N979="snížená",J979,0)</f>
        <v>0</v>
      </c>
      <c r="BG979" s="195">
        <f>IF(N979="zákl. přenesená",J979,0)</f>
        <v>0</v>
      </c>
      <c r="BH979" s="195">
        <f>IF(N979="sníž. přenesená",J979,0)</f>
        <v>0</v>
      </c>
      <c r="BI979" s="195">
        <f>IF(N979="nulová",J979,0)</f>
        <v>0</v>
      </c>
      <c r="BJ979" s="21" t="s">
        <v>86</v>
      </c>
      <c r="BK979" s="195">
        <f>ROUND(I979*H979,2)</f>
        <v>0</v>
      </c>
      <c r="BL979" s="21" t="s">
        <v>159</v>
      </c>
      <c r="BM979" s="194" t="s">
        <v>1398</v>
      </c>
    </row>
    <row r="980" spans="1:65" s="2" customFormat="1" ht="11.25">
      <c r="A980" s="39"/>
      <c r="B980" s="40"/>
      <c r="C980" s="41"/>
      <c r="D980" s="196" t="s">
        <v>161</v>
      </c>
      <c r="E980" s="41"/>
      <c r="F980" s="197" t="s">
        <v>1399</v>
      </c>
      <c r="G980" s="41"/>
      <c r="H980" s="41"/>
      <c r="I980" s="198"/>
      <c r="J980" s="41"/>
      <c r="K980" s="41"/>
      <c r="L980" s="44"/>
      <c r="M980" s="199"/>
      <c r="N980" s="200"/>
      <c r="O980" s="69"/>
      <c r="P980" s="69"/>
      <c r="Q980" s="69"/>
      <c r="R980" s="69"/>
      <c r="S980" s="69"/>
      <c r="T980" s="70"/>
      <c r="U980" s="39"/>
      <c r="V980" s="39"/>
      <c r="W980" s="39"/>
      <c r="X980" s="39"/>
      <c r="Y980" s="39"/>
      <c r="Z980" s="39"/>
      <c r="AA980" s="39"/>
      <c r="AB980" s="39"/>
      <c r="AC980" s="39"/>
      <c r="AD980" s="39"/>
      <c r="AE980" s="39"/>
      <c r="AT980" s="21" t="s">
        <v>161</v>
      </c>
      <c r="AU980" s="21" t="s">
        <v>88</v>
      </c>
    </row>
    <row r="981" spans="1:65" s="13" customFormat="1" ht="11.25">
      <c r="B981" s="208"/>
      <c r="C981" s="209"/>
      <c r="D981" s="201" t="s">
        <v>320</v>
      </c>
      <c r="E981" s="210" t="s">
        <v>32</v>
      </c>
      <c r="F981" s="211" t="s">
        <v>1400</v>
      </c>
      <c r="G981" s="209"/>
      <c r="H981" s="210" t="s">
        <v>32</v>
      </c>
      <c r="I981" s="212"/>
      <c r="J981" s="209"/>
      <c r="K981" s="209"/>
      <c r="L981" s="213"/>
      <c r="M981" s="214"/>
      <c r="N981" s="215"/>
      <c r="O981" s="215"/>
      <c r="P981" s="215"/>
      <c r="Q981" s="215"/>
      <c r="R981" s="215"/>
      <c r="S981" s="215"/>
      <c r="T981" s="216"/>
      <c r="AT981" s="217" t="s">
        <v>320</v>
      </c>
      <c r="AU981" s="217" t="s">
        <v>88</v>
      </c>
      <c r="AV981" s="13" t="s">
        <v>86</v>
      </c>
      <c r="AW981" s="13" t="s">
        <v>39</v>
      </c>
      <c r="AX981" s="13" t="s">
        <v>78</v>
      </c>
      <c r="AY981" s="217" t="s">
        <v>151</v>
      </c>
    </row>
    <row r="982" spans="1:65" s="14" customFormat="1" ht="11.25">
      <c r="B982" s="218"/>
      <c r="C982" s="219"/>
      <c r="D982" s="201" t="s">
        <v>320</v>
      </c>
      <c r="E982" s="220" t="s">
        <v>32</v>
      </c>
      <c r="F982" s="221" t="s">
        <v>1401</v>
      </c>
      <c r="G982" s="219"/>
      <c r="H982" s="222">
        <v>1.615</v>
      </c>
      <c r="I982" s="223"/>
      <c r="J982" s="219"/>
      <c r="K982" s="219"/>
      <c r="L982" s="224"/>
      <c r="M982" s="225"/>
      <c r="N982" s="226"/>
      <c r="O982" s="226"/>
      <c r="P982" s="226"/>
      <c r="Q982" s="226"/>
      <c r="R982" s="226"/>
      <c r="S982" s="226"/>
      <c r="T982" s="227"/>
      <c r="AT982" s="228" t="s">
        <v>320</v>
      </c>
      <c r="AU982" s="228" t="s">
        <v>88</v>
      </c>
      <c r="AV982" s="14" t="s">
        <v>88</v>
      </c>
      <c r="AW982" s="14" t="s">
        <v>39</v>
      </c>
      <c r="AX982" s="14" t="s">
        <v>78</v>
      </c>
      <c r="AY982" s="228" t="s">
        <v>151</v>
      </c>
    </row>
    <row r="983" spans="1:65" s="15" customFormat="1" ht="11.25">
      <c r="B983" s="229"/>
      <c r="C983" s="230"/>
      <c r="D983" s="201" t="s">
        <v>320</v>
      </c>
      <c r="E983" s="231" t="s">
        <v>32</v>
      </c>
      <c r="F983" s="232" t="s">
        <v>323</v>
      </c>
      <c r="G983" s="230"/>
      <c r="H983" s="233">
        <v>1.615</v>
      </c>
      <c r="I983" s="234"/>
      <c r="J983" s="230"/>
      <c r="K983" s="230"/>
      <c r="L983" s="235"/>
      <c r="M983" s="236"/>
      <c r="N983" s="237"/>
      <c r="O983" s="237"/>
      <c r="P983" s="237"/>
      <c r="Q983" s="237"/>
      <c r="R983" s="237"/>
      <c r="S983" s="237"/>
      <c r="T983" s="238"/>
      <c r="AT983" s="239" t="s">
        <v>320</v>
      </c>
      <c r="AU983" s="239" t="s">
        <v>88</v>
      </c>
      <c r="AV983" s="15" t="s">
        <v>159</v>
      </c>
      <c r="AW983" s="15" t="s">
        <v>39</v>
      </c>
      <c r="AX983" s="15" t="s">
        <v>86</v>
      </c>
      <c r="AY983" s="239" t="s">
        <v>151</v>
      </c>
    </row>
    <row r="984" spans="1:65" s="2" customFormat="1" ht="16.5" customHeight="1">
      <c r="A984" s="39"/>
      <c r="B984" s="40"/>
      <c r="C984" s="183" t="s">
        <v>1402</v>
      </c>
      <c r="D984" s="183" t="s">
        <v>154</v>
      </c>
      <c r="E984" s="184" t="s">
        <v>1403</v>
      </c>
      <c r="F984" s="185" t="s">
        <v>1404</v>
      </c>
      <c r="G984" s="186" t="s">
        <v>253</v>
      </c>
      <c r="H984" s="187">
        <v>5.5990000000000002</v>
      </c>
      <c r="I984" s="188"/>
      <c r="J984" s="189">
        <f>ROUND(I984*H984,2)</f>
        <v>0</v>
      </c>
      <c r="K984" s="185" t="s">
        <v>158</v>
      </c>
      <c r="L984" s="44"/>
      <c r="M984" s="190" t="s">
        <v>32</v>
      </c>
      <c r="N984" s="191" t="s">
        <v>49</v>
      </c>
      <c r="O984" s="69"/>
      <c r="P984" s="192">
        <f>O984*H984</f>
        <v>0</v>
      </c>
      <c r="Q984" s="192">
        <v>0</v>
      </c>
      <c r="R984" s="192">
        <f>Q984*H984</f>
        <v>0</v>
      </c>
      <c r="S984" s="192">
        <v>2.2000000000000002</v>
      </c>
      <c r="T984" s="193">
        <f>S984*H984</f>
        <v>12.317800000000002</v>
      </c>
      <c r="U984" s="39"/>
      <c r="V984" s="39"/>
      <c r="W984" s="39"/>
      <c r="X984" s="39"/>
      <c r="Y984" s="39"/>
      <c r="Z984" s="39"/>
      <c r="AA984" s="39"/>
      <c r="AB984" s="39"/>
      <c r="AC984" s="39"/>
      <c r="AD984" s="39"/>
      <c r="AE984" s="39"/>
      <c r="AR984" s="194" t="s">
        <v>159</v>
      </c>
      <c r="AT984" s="194" t="s">
        <v>154</v>
      </c>
      <c r="AU984" s="194" t="s">
        <v>88</v>
      </c>
      <c r="AY984" s="21" t="s">
        <v>151</v>
      </c>
      <c r="BE984" s="195">
        <f>IF(N984="základní",J984,0)</f>
        <v>0</v>
      </c>
      <c r="BF984" s="195">
        <f>IF(N984="snížená",J984,0)</f>
        <v>0</v>
      </c>
      <c r="BG984" s="195">
        <f>IF(N984="zákl. přenesená",J984,0)</f>
        <v>0</v>
      </c>
      <c r="BH984" s="195">
        <f>IF(N984="sníž. přenesená",J984,0)</f>
        <v>0</v>
      </c>
      <c r="BI984" s="195">
        <f>IF(N984="nulová",J984,0)</f>
        <v>0</v>
      </c>
      <c r="BJ984" s="21" t="s">
        <v>86</v>
      </c>
      <c r="BK984" s="195">
        <f>ROUND(I984*H984,2)</f>
        <v>0</v>
      </c>
      <c r="BL984" s="21" t="s">
        <v>159</v>
      </c>
      <c r="BM984" s="194" t="s">
        <v>1405</v>
      </c>
    </row>
    <row r="985" spans="1:65" s="2" customFormat="1" ht="11.25">
      <c r="A985" s="39"/>
      <c r="B985" s="40"/>
      <c r="C985" s="41"/>
      <c r="D985" s="196" t="s">
        <v>161</v>
      </c>
      <c r="E985" s="41"/>
      <c r="F985" s="197" t="s">
        <v>1406</v>
      </c>
      <c r="G985" s="41"/>
      <c r="H985" s="41"/>
      <c r="I985" s="198"/>
      <c r="J985" s="41"/>
      <c r="K985" s="41"/>
      <c r="L985" s="44"/>
      <c r="M985" s="199"/>
      <c r="N985" s="200"/>
      <c r="O985" s="69"/>
      <c r="P985" s="69"/>
      <c r="Q985" s="69"/>
      <c r="R985" s="69"/>
      <c r="S985" s="69"/>
      <c r="T985" s="70"/>
      <c r="U985" s="39"/>
      <c r="V985" s="39"/>
      <c r="W985" s="39"/>
      <c r="X985" s="39"/>
      <c r="Y985" s="39"/>
      <c r="Z985" s="39"/>
      <c r="AA985" s="39"/>
      <c r="AB985" s="39"/>
      <c r="AC985" s="39"/>
      <c r="AD985" s="39"/>
      <c r="AE985" s="39"/>
      <c r="AT985" s="21" t="s">
        <v>161</v>
      </c>
      <c r="AU985" s="21" t="s">
        <v>88</v>
      </c>
    </row>
    <row r="986" spans="1:65" s="13" customFormat="1" ht="11.25">
      <c r="B986" s="208"/>
      <c r="C986" s="209"/>
      <c r="D986" s="201" t="s">
        <v>320</v>
      </c>
      <c r="E986" s="210" t="s">
        <v>32</v>
      </c>
      <c r="F986" s="211" t="s">
        <v>1407</v>
      </c>
      <c r="G986" s="209"/>
      <c r="H986" s="210" t="s">
        <v>32</v>
      </c>
      <c r="I986" s="212"/>
      <c r="J986" s="209"/>
      <c r="K986" s="209"/>
      <c r="L986" s="213"/>
      <c r="M986" s="214"/>
      <c r="N986" s="215"/>
      <c r="O986" s="215"/>
      <c r="P986" s="215"/>
      <c r="Q986" s="215"/>
      <c r="R986" s="215"/>
      <c r="S986" s="215"/>
      <c r="T986" s="216"/>
      <c r="AT986" s="217" t="s">
        <v>320</v>
      </c>
      <c r="AU986" s="217" t="s">
        <v>88</v>
      </c>
      <c r="AV986" s="13" t="s">
        <v>86</v>
      </c>
      <c r="AW986" s="13" t="s">
        <v>39</v>
      </c>
      <c r="AX986" s="13" t="s">
        <v>78</v>
      </c>
      <c r="AY986" s="217" t="s">
        <v>151</v>
      </c>
    </row>
    <row r="987" spans="1:65" s="14" customFormat="1" ht="11.25">
      <c r="B987" s="218"/>
      <c r="C987" s="219"/>
      <c r="D987" s="201" t="s">
        <v>320</v>
      </c>
      <c r="E987" s="220" t="s">
        <v>32</v>
      </c>
      <c r="F987" s="221" t="s">
        <v>1408</v>
      </c>
      <c r="G987" s="219"/>
      <c r="H987" s="222">
        <v>5.5990000000000002</v>
      </c>
      <c r="I987" s="223"/>
      <c r="J987" s="219"/>
      <c r="K987" s="219"/>
      <c r="L987" s="224"/>
      <c r="M987" s="225"/>
      <c r="N987" s="226"/>
      <c r="O987" s="226"/>
      <c r="P987" s="226"/>
      <c r="Q987" s="226"/>
      <c r="R987" s="226"/>
      <c r="S987" s="226"/>
      <c r="T987" s="227"/>
      <c r="AT987" s="228" t="s">
        <v>320</v>
      </c>
      <c r="AU987" s="228" t="s">
        <v>88</v>
      </c>
      <c r="AV987" s="14" t="s">
        <v>88</v>
      </c>
      <c r="AW987" s="14" t="s">
        <v>39</v>
      </c>
      <c r="AX987" s="14" t="s">
        <v>78</v>
      </c>
      <c r="AY987" s="228" t="s">
        <v>151</v>
      </c>
    </row>
    <row r="988" spans="1:65" s="15" customFormat="1" ht="11.25">
      <c r="B988" s="229"/>
      <c r="C988" s="230"/>
      <c r="D988" s="201" t="s">
        <v>320</v>
      </c>
      <c r="E988" s="231" t="s">
        <v>32</v>
      </c>
      <c r="F988" s="232" t="s">
        <v>323</v>
      </c>
      <c r="G988" s="230"/>
      <c r="H988" s="233">
        <v>5.5990000000000002</v>
      </c>
      <c r="I988" s="234"/>
      <c r="J988" s="230"/>
      <c r="K988" s="230"/>
      <c r="L988" s="235"/>
      <c r="M988" s="236"/>
      <c r="N988" s="237"/>
      <c r="O988" s="237"/>
      <c r="P988" s="237"/>
      <c r="Q988" s="237"/>
      <c r="R988" s="237"/>
      <c r="S988" s="237"/>
      <c r="T988" s="238"/>
      <c r="AT988" s="239" t="s">
        <v>320</v>
      </c>
      <c r="AU988" s="239" t="s">
        <v>88</v>
      </c>
      <c r="AV988" s="15" t="s">
        <v>159</v>
      </c>
      <c r="AW988" s="15" t="s">
        <v>39</v>
      </c>
      <c r="AX988" s="15" t="s">
        <v>86</v>
      </c>
      <c r="AY988" s="239" t="s">
        <v>151</v>
      </c>
    </row>
    <row r="989" spans="1:65" s="2" customFormat="1" ht="21.75" customHeight="1">
      <c r="A989" s="39"/>
      <c r="B989" s="40"/>
      <c r="C989" s="183" t="s">
        <v>1409</v>
      </c>
      <c r="D989" s="183" t="s">
        <v>154</v>
      </c>
      <c r="E989" s="184" t="s">
        <v>1410</v>
      </c>
      <c r="F989" s="185" t="s">
        <v>1411</v>
      </c>
      <c r="G989" s="186" t="s">
        <v>253</v>
      </c>
      <c r="H989" s="187">
        <v>5.5990000000000002</v>
      </c>
      <c r="I989" s="188"/>
      <c r="J989" s="189">
        <f>ROUND(I989*H989,2)</f>
        <v>0</v>
      </c>
      <c r="K989" s="185" t="s">
        <v>158</v>
      </c>
      <c r="L989" s="44"/>
      <c r="M989" s="190" t="s">
        <v>32</v>
      </c>
      <c r="N989" s="191" t="s">
        <v>49</v>
      </c>
      <c r="O989" s="69"/>
      <c r="P989" s="192">
        <f>O989*H989</f>
        <v>0</v>
      </c>
      <c r="Q989" s="192">
        <v>0</v>
      </c>
      <c r="R989" s="192">
        <f>Q989*H989</f>
        <v>0</v>
      </c>
      <c r="S989" s="192">
        <v>4.3999999999999997E-2</v>
      </c>
      <c r="T989" s="193">
        <f>S989*H989</f>
        <v>0.24635599999999999</v>
      </c>
      <c r="U989" s="39"/>
      <c r="V989" s="39"/>
      <c r="W989" s="39"/>
      <c r="X989" s="39"/>
      <c r="Y989" s="39"/>
      <c r="Z989" s="39"/>
      <c r="AA989" s="39"/>
      <c r="AB989" s="39"/>
      <c r="AC989" s="39"/>
      <c r="AD989" s="39"/>
      <c r="AE989" s="39"/>
      <c r="AR989" s="194" t="s">
        <v>159</v>
      </c>
      <c r="AT989" s="194" t="s">
        <v>154</v>
      </c>
      <c r="AU989" s="194" t="s">
        <v>88</v>
      </c>
      <c r="AY989" s="21" t="s">
        <v>151</v>
      </c>
      <c r="BE989" s="195">
        <f>IF(N989="základní",J989,0)</f>
        <v>0</v>
      </c>
      <c r="BF989" s="195">
        <f>IF(N989="snížená",J989,0)</f>
        <v>0</v>
      </c>
      <c r="BG989" s="195">
        <f>IF(N989="zákl. přenesená",J989,0)</f>
        <v>0</v>
      </c>
      <c r="BH989" s="195">
        <f>IF(N989="sníž. přenesená",J989,0)</f>
        <v>0</v>
      </c>
      <c r="BI989" s="195">
        <f>IF(N989="nulová",J989,0)</f>
        <v>0</v>
      </c>
      <c r="BJ989" s="21" t="s">
        <v>86</v>
      </c>
      <c r="BK989" s="195">
        <f>ROUND(I989*H989,2)</f>
        <v>0</v>
      </c>
      <c r="BL989" s="21" t="s">
        <v>159</v>
      </c>
      <c r="BM989" s="194" t="s">
        <v>1412</v>
      </c>
    </row>
    <row r="990" spans="1:65" s="2" customFormat="1" ht="11.25">
      <c r="A990" s="39"/>
      <c r="B990" s="40"/>
      <c r="C990" s="41"/>
      <c r="D990" s="196" t="s">
        <v>161</v>
      </c>
      <c r="E990" s="41"/>
      <c r="F990" s="197" t="s">
        <v>1413</v>
      </c>
      <c r="G990" s="41"/>
      <c r="H990" s="41"/>
      <c r="I990" s="198"/>
      <c r="J990" s="41"/>
      <c r="K990" s="41"/>
      <c r="L990" s="44"/>
      <c r="M990" s="199"/>
      <c r="N990" s="200"/>
      <c r="O990" s="69"/>
      <c r="P990" s="69"/>
      <c r="Q990" s="69"/>
      <c r="R990" s="69"/>
      <c r="S990" s="69"/>
      <c r="T990" s="70"/>
      <c r="U990" s="39"/>
      <c r="V990" s="39"/>
      <c r="W990" s="39"/>
      <c r="X990" s="39"/>
      <c r="Y990" s="39"/>
      <c r="Z990" s="39"/>
      <c r="AA990" s="39"/>
      <c r="AB990" s="39"/>
      <c r="AC990" s="39"/>
      <c r="AD990" s="39"/>
      <c r="AE990" s="39"/>
      <c r="AT990" s="21" t="s">
        <v>161</v>
      </c>
      <c r="AU990" s="21" t="s">
        <v>88</v>
      </c>
    </row>
    <row r="991" spans="1:65" s="2" customFormat="1" ht="24.2" customHeight="1">
      <c r="A991" s="39"/>
      <c r="B991" s="40"/>
      <c r="C991" s="183" t="s">
        <v>1414</v>
      </c>
      <c r="D991" s="183" t="s">
        <v>154</v>
      </c>
      <c r="E991" s="184" t="s">
        <v>1415</v>
      </c>
      <c r="F991" s="185" t="s">
        <v>1416</v>
      </c>
      <c r="G991" s="186" t="s">
        <v>209</v>
      </c>
      <c r="H991" s="187">
        <v>7</v>
      </c>
      <c r="I991" s="188"/>
      <c r="J991" s="189">
        <f>ROUND(I991*H991,2)</f>
        <v>0</v>
      </c>
      <c r="K991" s="185" t="s">
        <v>158</v>
      </c>
      <c r="L991" s="44"/>
      <c r="M991" s="190" t="s">
        <v>32</v>
      </c>
      <c r="N991" s="191" t="s">
        <v>49</v>
      </c>
      <c r="O991" s="69"/>
      <c r="P991" s="192">
        <f>O991*H991</f>
        <v>0</v>
      </c>
      <c r="Q991" s="192">
        <v>0</v>
      </c>
      <c r="R991" s="192">
        <f>Q991*H991</f>
        <v>0</v>
      </c>
      <c r="S991" s="192">
        <v>0.12</v>
      </c>
      <c r="T991" s="193">
        <f>S991*H991</f>
        <v>0.84</v>
      </c>
      <c r="U991" s="39"/>
      <c r="V991" s="39"/>
      <c r="W991" s="39"/>
      <c r="X991" s="39"/>
      <c r="Y991" s="39"/>
      <c r="Z991" s="39"/>
      <c r="AA991" s="39"/>
      <c r="AB991" s="39"/>
      <c r="AC991" s="39"/>
      <c r="AD991" s="39"/>
      <c r="AE991" s="39"/>
      <c r="AR991" s="194" t="s">
        <v>159</v>
      </c>
      <c r="AT991" s="194" t="s">
        <v>154</v>
      </c>
      <c r="AU991" s="194" t="s">
        <v>88</v>
      </c>
      <c r="AY991" s="21" t="s">
        <v>151</v>
      </c>
      <c r="BE991" s="195">
        <f>IF(N991="základní",J991,0)</f>
        <v>0</v>
      </c>
      <c r="BF991" s="195">
        <f>IF(N991="snížená",J991,0)</f>
        <v>0</v>
      </c>
      <c r="BG991" s="195">
        <f>IF(N991="zákl. přenesená",J991,0)</f>
        <v>0</v>
      </c>
      <c r="BH991" s="195">
        <f>IF(N991="sníž. přenesená",J991,0)</f>
        <v>0</v>
      </c>
      <c r="BI991" s="195">
        <f>IF(N991="nulová",J991,0)</f>
        <v>0</v>
      </c>
      <c r="BJ991" s="21" t="s">
        <v>86</v>
      </c>
      <c r="BK991" s="195">
        <f>ROUND(I991*H991,2)</f>
        <v>0</v>
      </c>
      <c r="BL991" s="21" t="s">
        <v>159</v>
      </c>
      <c r="BM991" s="194" t="s">
        <v>1417</v>
      </c>
    </row>
    <row r="992" spans="1:65" s="2" customFormat="1" ht="11.25">
      <c r="A992" s="39"/>
      <c r="B992" s="40"/>
      <c r="C992" s="41"/>
      <c r="D992" s="196" t="s">
        <v>161</v>
      </c>
      <c r="E992" s="41"/>
      <c r="F992" s="197" t="s">
        <v>1418</v>
      </c>
      <c r="G992" s="41"/>
      <c r="H992" s="41"/>
      <c r="I992" s="198"/>
      <c r="J992" s="41"/>
      <c r="K992" s="41"/>
      <c r="L992" s="44"/>
      <c r="M992" s="199"/>
      <c r="N992" s="200"/>
      <c r="O992" s="69"/>
      <c r="P992" s="69"/>
      <c r="Q992" s="69"/>
      <c r="R992" s="69"/>
      <c r="S992" s="69"/>
      <c r="T992" s="70"/>
      <c r="U992" s="39"/>
      <c r="V992" s="39"/>
      <c r="W992" s="39"/>
      <c r="X992" s="39"/>
      <c r="Y992" s="39"/>
      <c r="Z992" s="39"/>
      <c r="AA992" s="39"/>
      <c r="AB992" s="39"/>
      <c r="AC992" s="39"/>
      <c r="AD992" s="39"/>
      <c r="AE992" s="39"/>
      <c r="AT992" s="21" t="s">
        <v>161</v>
      </c>
      <c r="AU992" s="21" t="s">
        <v>88</v>
      </c>
    </row>
    <row r="993" spans="1:65" s="13" customFormat="1" ht="11.25">
      <c r="B993" s="208"/>
      <c r="C993" s="209"/>
      <c r="D993" s="201" t="s">
        <v>320</v>
      </c>
      <c r="E993" s="210" t="s">
        <v>32</v>
      </c>
      <c r="F993" s="211" t="s">
        <v>1419</v>
      </c>
      <c r="G993" s="209"/>
      <c r="H993" s="210" t="s">
        <v>32</v>
      </c>
      <c r="I993" s="212"/>
      <c r="J993" s="209"/>
      <c r="K993" s="209"/>
      <c r="L993" s="213"/>
      <c r="M993" s="214"/>
      <c r="N993" s="215"/>
      <c r="O993" s="215"/>
      <c r="P993" s="215"/>
      <c r="Q993" s="215"/>
      <c r="R993" s="215"/>
      <c r="S993" s="215"/>
      <c r="T993" s="216"/>
      <c r="AT993" s="217" t="s">
        <v>320</v>
      </c>
      <c r="AU993" s="217" t="s">
        <v>88</v>
      </c>
      <c r="AV993" s="13" t="s">
        <v>86</v>
      </c>
      <c r="AW993" s="13" t="s">
        <v>39</v>
      </c>
      <c r="AX993" s="13" t="s">
        <v>78</v>
      </c>
      <c r="AY993" s="217" t="s">
        <v>151</v>
      </c>
    </row>
    <row r="994" spans="1:65" s="14" customFormat="1" ht="11.25">
      <c r="B994" s="218"/>
      <c r="C994" s="219"/>
      <c r="D994" s="201" t="s">
        <v>320</v>
      </c>
      <c r="E994" s="220" t="s">
        <v>32</v>
      </c>
      <c r="F994" s="221" t="s">
        <v>1420</v>
      </c>
      <c r="G994" s="219"/>
      <c r="H994" s="222">
        <v>7</v>
      </c>
      <c r="I994" s="223"/>
      <c r="J994" s="219"/>
      <c r="K994" s="219"/>
      <c r="L994" s="224"/>
      <c r="M994" s="225"/>
      <c r="N994" s="226"/>
      <c r="O994" s="226"/>
      <c r="P994" s="226"/>
      <c r="Q994" s="226"/>
      <c r="R994" s="226"/>
      <c r="S994" s="226"/>
      <c r="T994" s="227"/>
      <c r="AT994" s="228" t="s">
        <v>320</v>
      </c>
      <c r="AU994" s="228" t="s">
        <v>88</v>
      </c>
      <c r="AV994" s="14" t="s">
        <v>88</v>
      </c>
      <c r="AW994" s="14" t="s">
        <v>39</v>
      </c>
      <c r="AX994" s="14" t="s">
        <v>78</v>
      </c>
      <c r="AY994" s="228" t="s">
        <v>151</v>
      </c>
    </row>
    <row r="995" spans="1:65" s="15" customFormat="1" ht="11.25">
      <c r="B995" s="229"/>
      <c r="C995" s="230"/>
      <c r="D995" s="201" t="s">
        <v>320</v>
      </c>
      <c r="E995" s="231" t="s">
        <v>32</v>
      </c>
      <c r="F995" s="232" t="s">
        <v>323</v>
      </c>
      <c r="G995" s="230"/>
      <c r="H995" s="233">
        <v>7</v>
      </c>
      <c r="I995" s="234"/>
      <c r="J995" s="230"/>
      <c r="K995" s="230"/>
      <c r="L995" s="235"/>
      <c r="M995" s="236"/>
      <c r="N995" s="237"/>
      <c r="O995" s="237"/>
      <c r="P995" s="237"/>
      <c r="Q995" s="237"/>
      <c r="R995" s="237"/>
      <c r="S995" s="237"/>
      <c r="T995" s="238"/>
      <c r="AT995" s="239" t="s">
        <v>320</v>
      </c>
      <c r="AU995" s="239" t="s">
        <v>88</v>
      </c>
      <c r="AV995" s="15" t="s">
        <v>159</v>
      </c>
      <c r="AW995" s="15" t="s">
        <v>39</v>
      </c>
      <c r="AX995" s="15" t="s">
        <v>86</v>
      </c>
      <c r="AY995" s="239" t="s">
        <v>151</v>
      </c>
    </row>
    <row r="996" spans="1:65" s="2" customFormat="1" ht="24.2" customHeight="1">
      <c r="A996" s="39"/>
      <c r="B996" s="40"/>
      <c r="C996" s="183" t="s">
        <v>1421</v>
      </c>
      <c r="D996" s="183" t="s">
        <v>154</v>
      </c>
      <c r="E996" s="184" t="s">
        <v>1422</v>
      </c>
      <c r="F996" s="185" t="s">
        <v>1423</v>
      </c>
      <c r="G996" s="186" t="s">
        <v>209</v>
      </c>
      <c r="H996" s="187">
        <v>11.042</v>
      </c>
      <c r="I996" s="188"/>
      <c r="J996" s="189">
        <f>ROUND(I996*H996,2)</f>
        <v>0</v>
      </c>
      <c r="K996" s="185" t="s">
        <v>158</v>
      </c>
      <c r="L996" s="44"/>
      <c r="M996" s="190" t="s">
        <v>32</v>
      </c>
      <c r="N996" s="191" t="s">
        <v>49</v>
      </c>
      <c r="O996" s="69"/>
      <c r="P996" s="192">
        <f>O996*H996</f>
        <v>0</v>
      </c>
      <c r="Q996" s="192">
        <v>0</v>
      </c>
      <c r="R996" s="192">
        <f>Q996*H996</f>
        <v>0</v>
      </c>
      <c r="S996" s="192">
        <v>5.5E-2</v>
      </c>
      <c r="T996" s="193">
        <f>S996*H996</f>
        <v>0.60731000000000002</v>
      </c>
      <c r="U996" s="39"/>
      <c r="V996" s="39"/>
      <c r="W996" s="39"/>
      <c r="X996" s="39"/>
      <c r="Y996" s="39"/>
      <c r="Z996" s="39"/>
      <c r="AA996" s="39"/>
      <c r="AB996" s="39"/>
      <c r="AC996" s="39"/>
      <c r="AD996" s="39"/>
      <c r="AE996" s="39"/>
      <c r="AR996" s="194" t="s">
        <v>159</v>
      </c>
      <c r="AT996" s="194" t="s">
        <v>154</v>
      </c>
      <c r="AU996" s="194" t="s">
        <v>88</v>
      </c>
      <c r="AY996" s="21" t="s">
        <v>151</v>
      </c>
      <c r="BE996" s="195">
        <f>IF(N996="základní",J996,0)</f>
        <v>0</v>
      </c>
      <c r="BF996" s="195">
        <f>IF(N996="snížená",J996,0)</f>
        <v>0</v>
      </c>
      <c r="BG996" s="195">
        <f>IF(N996="zákl. přenesená",J996,0)</f>
        <v>0</v>
      </c>
      <c r="BH996" s="195">
        <f>IF(N996="sníž. přenesená",J996,0)</f>
        <v>0</v>
      </c>
      <c r="BI996" s="195">
        <f>IF(N996="nulová",J996,0)</f>
        <v>0</v>
      </c>
      <c r="BJ996" s="21" t="s">
        <v>86</v>
      </c>
      <c r="BK996" s="195">
        <f>ROUND(I996*H996,2)</f>
        <v>0</v>
      </c>
      <c r="BL996" s="21" t="s">
        <v>159</v>
      </c>
      <c r="BM996" s="194" t="s">
        <v>1424</v>
      </c>
    </row>
    <row r="997" spans="1:65" s="2" customFormat="1" ht="11.25">
      <c r="A997" s="39"/>
      <c r="B997" s="40"/>
      <c r="C997" s="41"/>
      <c r="D997" s="196" t="s">
        <v>161</v>
      </c>
      <c r="E997" s="41"/>
      <c r="F997" s="197" t="s">
        <v>1425</v>
      </c>
      <c r="G997" s="41"/>
      <c r="H997" s="41"/>
      <c r="I997" s="198"/>
      <c r="J997" s="41"/>
      <c r="K997" s="41"/>
      <c r="L997" s="44"/>
      <c r="M997" s="199"/>
      <c r="N997" s="200"/>
      <c r="O997" s="69"/>
      <c r="P997" s="69"/>
      <c r="Q997" s="69"/>
      <c r="R997" s="69"/>
      <c r="S997" s="69"/>
      <c r="T997" s="70"/>
      <c r="U997" s="39"/>
      <c r="V997" s="39"/>
      <c r="W997" s="39"/>
      <c r="X997" s="39"/>
      <c r="Y997" s="39"/>
      <c r="Z997" s="39"/>
      <c r="AA997" s="39"/>
      <c r="AB997" s="39"/>
      <c r="AC997" s="39"/>
      <c r="AD997" s="39"/>
      <c r="AE997" s="39"/>
      <c r="AT997" s="21" t="s">
        <v>161</v>
      </c>
      <c r="AU997" s="21" t="s">
        <v>88</v>
      </c>
    </row>
    <row r="998" spans="1:65" s="13" customFormat="1" ht="11.25">
      <c r="B998" s="208"/>
      <c r="C998" s="209"/>
      <c r="D998" s="201" t="s">
        <v>320</v>
      </c>
      <c r="E998" s="210" t="s">
        <v>32</v>
      </c>
      <c r="F998" s="211" t="s">
        <v>1426</v>
      </c>
      <c r="G998" s="209"/>
      <c r="H998" s="210" t="s">
        <v>32</v>
      </c>
      <c r="I998" s="212"/>
      <c r="J998" s="209"/>
      <c r="K998" s="209"/>
      <c r="L998" s="213"/>
      <c r="M998" s="214"/>
      <c r="N998" s="215"/>
      <c r="O998" s="215"/>
      <c r="P998" s="215"/>
      <c r="Q998" s="215"/>
      <c r="R998" s="215"/>
      <c r="S998" s="215"/>
      <c r="T998" s="216"/>
      <c r="AT998" s="217" t="s">
        <v>320</v>
      </c>
      <c r="AU998" s="217" t="s">
        <v>88</v>
      </c>
      <c r="AV998" s="13" t="s">
        <v>86</v>
      </c>
      <c r="AW998" s="13" t="s">
        <v>39</v>
      </c>
      <c r="AX998" s="13" t="s">
        <v>78</v>
      </c>
      <c r="AY998" s="217" t="s">
        <v>151</v>
      </c>
    </row>
    <row r="999" spans="1:65" s="14" customFormat="1" ht="11.25">
      <c r="B999" s="218"/>
      <c r="C999" s="219"/>
      <c r="D999" s="201" t="s">
        <v>320</v>
      </c>
      <c r="E999" s="220" t="s">
        <v>32</v>
      </c>
      <c r="F999" s="221" t="s">
        <v>1427</v>
      </c>
      <c r="G999" s="219"/>
      <c r="H999" s="222">
        <v>11.042</v>
      </c>
      <c r="I999" s="223"/>
      <c r="J999" s="219"/>
      <c r="K999" s="219"/>
      <c r="L999" s="224"/>
      <c r="M999" s="225"/>
      <c r="N999" s="226"/>
      <c r="O999" s="226"/>
      <c r="P999" s="226"/>
      <c r="Q999" s="226"/>
      <c r="R999" s="226"/>
      <c r="S999" s="226"/>
      <c r="T999" s="227"/>
      <c r="AT999" s="228" t="s">
        <v>320</v>
      </c>
      <c r="AU999" s="228" t="s">
        <v>88</v>
      </c>
      <c r="AV999" s="14" t="s">
        <v>88</v>
      </c>
      <c r="AW999" s="14" t="s">
        <v>39</v>
      </c>
      <c r="AX999" s="14" t="s">
        <v>78</v>
      </c>
      <c r="AY999" s="228" t="s">
        <v>151</v>
      </c>
    </row>
    <row r="1000" spans="1:65" s="15" customFormat="1" ht="11.25">
      <c r="B1000" s="229"/>
      <c r="C1000" s="230"/>
      <c r="D1000" s="201" t="s">
        <v>320</v>
      </c>
      <c r="E1000" s="231" t="s">
        <v>32</v>
      </c>
      <c r="F1000" s="232" t="s">
        <v>323</v>
      </c>
      <c r="G1000" s="230"/>
      <c r="H1000" s="233">
        <v>11.042</v>
      </c>
      <c r="I1000" s="234"/>
      <c r="J1000" s="230"/>
      <c r="K1000" s="230"/>
      <c r="L1000" s="235"/>
      <c r="M1000" s="236"/>
      <c r="N1000" s="237"/>
      <c r="O1000" s="237"/>
      <c r="P1000" s="237"/>
      <c r="Q1000" s="237"/>
      <c r="R1000" s="237"/>
      <c r="S1000" s="237"/>
      <c r="T1000" s="238"/>
      <c r="AT1000" s="239" t="s">
        <v>320</v>
      </c>
      <c r="AU1000" s="239" t="s">
        <v>88</v>
      </c>
      <c r="AV1000" s="15" t="s">
        <v>159</v>
      </c>
      <c r="AW1000" s="15" t="s">
        <v>39</v>
      </c>
      <c r="AX1000" s="15" t="s">
        <v>86</v>
      </c>
      <c r="AY1000" s="239" t="s">
        <v>151</v>
      </c>
    </row>
    <row r="1001" spans="1:65" s="2" customFormat="1" ht="24.2" customHeight="1">
      <c r="A1001" s="39"/>
      <c r="B1001" s="40"/>
      <c r="C1001" s="183" t="s">
        <v>1428</v>
      </c>
      <c r="D1001" s="183" t="s">
        <v>154</v>
      </c>
      <c r="E1001" s="184" t="s">
        <v>1429</v>
      </c>
      <c r="F1001" s="185" t="s">
        <v>1430</v>
      </c>
      <c r="G1001" s="186" t="s">
        <v>209</v>
      </c>
      <c r="H1001" s="187">
        <v>8.734</v>
      </c>
      <c r="I1001" s="188"/>
      <c r="J1001" s="189">
        <f>ROUND(I1001*H1001,2)</f>
        <v>0</v>
      </c>
      <c r="K1001" s="185" t="s">
        <v>158</v>
      </c>
      <c r="L1001" s="44"/>
      <c r="M1001" s="190" t="s">
        <v>32</v>
      </c>
      <c r="N1001" s="191" t="s">
        <v>49</v>
      </c>
      <c r="O1001" s="69"/>
      <c r="P1001" s="192">
        <f>O1001*H1001</f>
        <v>0</v>
      </c>
      <c r="Q1001" s="192">
        <v>0</v>
      </c>
      <c r="R1001" s="192">
        <f>Q1001*H1001</f>
        <v>0</v>
      </c>
      <c r="S1001" s="192">
        <v>6.3E-2</v>
      </c>
      <c r="T1001" s="193">
        <f>S1001*H1001</f>
        <v>0.55024200000000001</v>
      </c>
      <c r="U1001" s="39"/>
      <c r="V1001" s="39"/>
      <c r="W1001" s="39"/>
      <c r="X1001" s="39"/>
      <c r="Y1001" s="39"/>
      <c r="Z1001" s="39"/>
      <c r="AA1001" s="39"/>
      <c r="AB1001" s="39"/>
      <c r="AC1001" s="39"/>
      <c r="AD1001" s="39"/>
      <c r="AE1001" s="39"/>
      <c r="AR1001" s="194" t="s">
        <v>159</v>
      </c>
      <c r="AT1001" s="194" t="s">
        <v>154</v>
      </c>
      <c r="AU1001" s="194" t="s">
        <v>88</v>
      </c>
      <c r="AY1001" s="21" t="s">
        <v>151</v>
      </c>
      <c r="BE1001" s="195">
        <f>IF(N1001="základní",J1001,0)</f>
        <v>0</v>
      </c>
      <c r="BF1001" s="195">
        <f>IF(N1001="snížená",J1001,0)</f>
        <v>0</v>
      </c>
      <c r="BG1001" s="195">
        <f>IF(N1001="zákl. přenesená",J1001,0)</f>
        <v>0</v>
      </c>
      <c r="BH1001" s="195">
        <f>IF(N1001="sníž. přenesená",J1001,0)</f>
        <v>0</v>
      </c>
      <c r="BI1001" s="195">
        <f>IF(N1001="nulová",J1001,0)</f>
        <v>0</v>
      </c>
      <c r="BJ1001" s="21" t="s">
        <v>86</v>
      </c>
      <c r="BK1001" s="195">
        <f>ROUND(I1001*H1001,2)</f>
        <v>0</v>
      </c>
      <c r="BL1001" s="21" t="s">
        <v>159</v>
      </c>
      <c r="BM1001" s="194" t="s">
        <v>1431</v>
      </c>
    </row>
    <row r="1002" spans="1:65" s="2" customFormat="1" ht="11.25">
      <c r="A1002" s="39"/>
      <c r="B1002" s="40"/>
      <c r="C1002" s="41"/>
      <c r="D1002" s="196" t="s">
        <v>161</v>
      </c>
      <c r="E1002" s="41"/>
      <c r="F1002" s="197" t="s">
        <v>1432</v>
      </c>
      <c r="G1002" s="41"/>
      <c r="H1002" s="41"/>
      <c r="I1002" s="198"/>
      <c r="J1002" s="41"/>
      <c r="K1002" s="41"/>
      <c r="L1002" s="44"/>
      <c r="M1002" s="199"/>
      <c r="N1002" s="200"/>
      <c r="O1002" s="69"/>
      <c r="P1002" s="69"/>
      <c r="Q1002" s="69"/>
      <c r="R1002" s="69"/>
      <c r="S1002" s="69"/>
      <c r="T1002" s="70"/>
      <c r="U1002" s="39"/>
      <c r="V1002" s="39"/>
      <c r="W1002" s="39"/>
      <c r="X1002" s="39"/>
      <c r="Y1002" s="39"/>
      <c r="Z1002" s="39"/>
      <c r="AA1002" s="39"/>
      <c r="AB1002" s="39"/>
      <c r="AC1002" s="39"/>
      <c r="AD1002" s="39"/>
      <c r="AE1002" s="39"/>
      <c r="AT1002" s="21" t="s">
        <v>161</v>
      </c>
      <c r="AU1002" s="21" t="s">
        <v>88</v>
      </c>
    </row>
    <row r="1003" spans="1:65" s="2" customFormat="1" ht="19.5">
      <c r="A1003" s="39"/>
      <c r="B1003" s="40"/>
      <c r="C1003" s="41"/>
      <c r="D1003" s="201" t="s">
        <v>163</v>
      </c>
      <c r="E1003" s="41"/>
      <c r="F1003" s="202" t="s">
        <v>1433</v>
      </c>
      <c r="G1003" s="41"/>
      <c r="H1003" s="41"/>
      <c r="I1003" s="198"/>
      <c r="J1003" s="41"/>
      <c r="K1003" s="41"/>
      <c r="L1003" s="44"/>
      <c r="M1003" s="199"/>
      <c r="N1003" s="200"/>
      <c r="O1003" s="69"/>
      <c r="P1003" s="69"/>
      <c r="Q1003" s="69"/>
      <c r="R1003" s="69"/>
      <c r="S1003" s="69"/>
      <c r="T1003" s="70"/>
      <c r="U1003" s="39"/>
      <c r="V1003" s="39"/>
      <c r="W1003" s="39"/>
      <c r="X1003" s="39"/>
      <c r="Y1003" s="39"/>
      <c r="Z1003" s="39"/>
      <c r="AA1003" s="39"/>
      <c r="AB1003" s="39"/>
      <c r="AC1003" s="39"/>
      <c r="AD1003" s="39"/>
      <c r="AE1003" s="39"/>
      <c r="AT1003" s="21" t="s">
        <v>163</v>
      </c>
      <c r="AU1003" s="21" t="s">
        <v>88</v>
      </c>
    </row>
    <row r="1004" spans="1:65" s="13" customFormat="1" ht="11.25">
      <c r="B1004" s="208"/>
      <c r="C1004" s="209"/>
      <c r="D1004" s="201" t="s">
        <v>320</v>
      </c>
      <c r="E1004" s="210" t="s">
        <v>32</v>
      </c>
      <c r="F1004" s="211" t="s">
        <v>1434</v>
      </c>
      <c r="G1004" s="209"/>
      <c r="H1004" s="210" t="s">
        <v>32</v>
      </c>
      <c r="I1004" s="212"/>
      <c r="J1004" s="209"/>
      <c r="K1004" s="209"/>
      <c r="L1004" s="213"/>
      <c r="M1004" s="214"/>
      <c r="N1004" s="215"/>
      <c r="O1004" s="215"/>
      <c r="P1004" s="215"/>
      <c r="Q1004" s="215"/>
      <c r="R1004" s="215"/>
      <c r="S1004" s="215"/>
      <c r="T1004" s="216"/>
      <c r="AT1004" s="217" t="s">
        <v>320</v>
      </c>
      <c r="AU1004" s="217" t="s">
        <v>88</v>
      </c>
      <c r="AV1004" s="13" t="s">
        <v>86</v>
      </c>
      <c r="AW1004" s="13" t="s">
        <v>39</v>
      </c>
      <c r="AX1004" s="13" t="s">
        <v>78</v>
      </c>
      <c r="AY1004" s="217" t="s">
        <v>151</v>
      </c>
    </row>
    <row r="1005" spans="1:65" s="14" customFormat="1" ht="11.25">
      <c r="B1005" s="218"/>
      <c r="C1005" s="219"/>
      <c r="D1005" s="201" t="s">
        <v>320</v>
      </c>
      <c r="E1005" s="220" t="s">
        <v>32</v>
      </c>
      <c r="F1005" s="221" t="s">
        <v>1435</v>
      </c>
      <c r="G1005" s="219"/>
      <c r="H1005" s="222">
        <v>4.3339999999999996</v>
      </c>
      <c r="I1005" s="223"/>
      <c r="J1005" s="219"/>
      <c r="K1005" s="219"/>
      <c r="L1005" s="224"/>
      <c r="M1005" s="225"/>
      <c r="N1005" s="226"/>
      <c r="O1005" s="226"/>
      <c r="P1005" s="226"/>
      <c r="Q1005" s="226"/>
      <c r="R1005" s="226"/>
      <c r="S1005" s="226"/>
      <c r="T1005" s="227"/>
      <c r="AT1005" s="228" t="s">
        <v>320</v>
      </c>
      <c r="AU1005" s="228" t="s">
        <v>88</v>
      </c>
      <c r="AV1005" s="14" t="s">
        <v>88</v>
      </c>
      <c r="AW1005" s="14" t="s">
        <v>39</v>
      </c>
      <c r="AX1005" s="14" t="s">
        <v>78</v>
      </c>
      <c r="AY1005" s="228" t="s">
        <v>151</v>
      </c>
    </row>
    <row r="1006" spans="1:65" s="14" customFormat="1" ht="11.25">
      <c r="B1006" s="218"/>
      <c r="C1006" s="219"/>
      <c r="D1006" s="201" t="s">
        <v>320</v>
      </c>
      <c r="E1006" s="220" t="s">
        <v>32</v>
      </c>
      <c r="F1006" s="221" t="s">
        <v>1436</v>
      </c>
      <c r="G1006" s="219"/>
      <c r="H1006" s="222">
        <v>4.4000000000000004</v>
      </c>
      <c r="I1006" s="223"/>
      <c r="J1006" s="219"/>
      <c r="K1006" s="219"/>
      <c r="L1006" s="224"/>
      <c r="M1006" s="225"/>
      <c r="N1006" s="226"/>
      <c r="O1006" s="226"/>
      <c r="P1006" s="226"/>
      <c r="Q1006" s="226"/>
      <c r="R1006" s="226"/>
      <c r="S1006" s="226"/>
      <c r="T1006" s="227"/>
      <c r="AT1006" s="228" t="s">
        <v>320</v>
      </c>
      <c r="AU1006" s="228" t="s">
        <v>88</v>
      </c>
      <c r="AV1006" s="14" t="s">
        <v>88</v>
      </c>
      <c r="AW1006" s="14" t="s">
        <v>39</v>
      </c>
      <c r="AX1006" s="14" t="s">
        <v>78</v>
      </c>
      <c r="AY1006" s="228" t="s">
        <v>151</v>
      </c>
    </row>
    <row r="1007" spans="1:65" s="15" customFormat="1" ht="11.25">
      <c r="B1007" s="229"/>
      <c r="C1007" s="230"/>
      <c r="D1007" s="201" t="s">
        <v>320</v>
      </c>
      <c r="E1007" s="231" t="s">
        <v>32</v>
      </c>
      <c r="F1007" s="232" t="s">
        <v>323</v>
      </c>
      <c r="G1007" s="230"/>
      <c r="H1007" s="233">
        <v>8.734</v>
      </c>
      <c r="I1007" s="234"/>
      <c r="J1007" s="230"/>
      <c r="K1007" s="230"/>
      <c r="L1007" s="235"/>
      <c r="M1007" s="236"/>
      <c r="N1007" s="237"/>
      <c r="O1007" s="237"/>
      <c r="P1007" s="237"/>
      <c r="Q1007" s="237"/>
      <c r="R1007" s="237"/>
      <c r="S1007" s="237"/>
      <c r="T1007" s="238"/>
      <c r="AT1007" s="239" t="s">
        <v>320</v>
      </c>
      <c r="AU1007" s="239" t="s">
        <v>88</v>
      </c>
      <c r="AV1007" s="15" t="s">
        <v>159</v>
      </c>
      <c r="AW1007" s="15" t="s">
        <v>39</v>
      </c>
      <c r="AX1007" s="15" t="s">
        <v>86</v>
      </c>
      <c r="AY1007" s="239" t="s">
        <v>151</v>
      </c>
    </row>
    <row r="1008" spans="1:65" s="2" customFormat="1" ht="24.2" customHeight="1">
      <c r="A1008" s="39"/>
      <c r="B1008" s="40"/>
      <c r="C1008" s="183" t="s">
        <v>1437</v>
      </c>
      <c r="D1008" s="183" t="s">
        <v>154</v>
      </c>
      <c r="E1008" s="184" t="s">
        <v>1438</v>
      </c>
      <c r="F1008" s="185" t="s">
        <v>1439</v>
      </c>
      <c r="G1008" s="186" t="s">
        <v>253</v>
      </c>
      <c r="H1008" s="187">
        <v>0.51400000000000001</v>
      </c>
      <c r="I1008" s="188"/>
      <c r="J1008" s="189">
        <f>ROUND(I1008*H1008,2)</f>
        <v>0</v>
      </c>
      <c r="K1008" s="185" t="s">
        <v>158</v>
      </c>
      <c r="L1008" s="44"/>
      <c r="M1008" s="190" t="s">
        <v>32</v>
      </c>
      <c r="N1008" s="191" t="s">
        <v>49</v>
      </c>
      <c r="O1008" s="69"/>
      <c r="P1008" s="192">
        <f>O1008*H1008</f>
        <v>0</v>
      </c>
      <c r="Q1008" s="192">
        <v>0</v>
      </c>
      <c r="R1008" s="192">
        <f>Q1008*H1008</f>
        <v>0</v>
      </c>
      <c r="S1008" s="192">
        <v>1.8</v>
      </c>
      <c r="T1008" s="193">
        <f>S1008*H1008</f>
        <v>0.92520000000000002</v>
      </c>
      <c r="U1008" s="39"/>
      <c r="V1008" s="39"/>
      <c r="W1008" s="39"/>
      <c r="X1008" s="39"/>
      <c r="Y1008" s="39"/>
      <c r="Z1008" s="39"/>
      <c r="AA1008" s="39"/>
      <c r="AB1008" s="39"/>
      <c r="AC1008" s="39"/>
      <c r="AD1008" s="39"/>
      <c r="AE1008" s="39"/>
      <c r="AR1008" s="194" t="s">
        <v>159</v>
      </c>
      <c r="AT1008" s="194" t="s">
        <v>154</v>
      </c>
      <c r="AU1008" s="194" t="s">
        <v>88</v>
      </c>
      <c r="AY1008" s="21" t="s">
        <v>151</v>
      </c>
      <c r="BE1008" s="195">
        <f>IF(N1008="základní",J1008,0)</f>
        <v>0</v>
      </c>
      <c r="BF1008" s="195">
        <f>IF(N1008="snížená",J1008,0)</f>
        <v>0</v>
      </c>
      <c r="BG1008" s="195">
        <f>IF(N1008="zákl. přenesená",J1008,0)</f>
        <v>0</v>
      </c>
      <c r="BH1008" s="195">
        <f>IF(N1008="sníž. přenesená",J1008,0)</f>
        <v>0</v>
      </c>
      <c r="BI1008" s="195">
        <f>IF(N1008="nulová",J1008,0)</f>
        <v>0</v>
      </c>
      <c r="BJ1008" s="21" t="s">
        <v>86</v>
      </c>
      <c r="BK1008" s="195">
        <f>ROUND(I1008*H1008,2)</f>
        <v>0</v>
      </c>
      <c r="BL1008" s="21" t="s">
        <v>159</v>
      </c>
      <c r="BM1008" s="194" t="s">
        <v>1440</v>
      </c>
    </row>
    <row r="1009" spans="1:65" s="2" customFormat="1" ht="11.25">
      <c r="A1009" s="39"/>
      <c r="B1009" s="40"/>
      <c r="C1009" s="41"/>
      <c r="D1009" s="196" t="s">
        <v>161</v>
      </c>
      <c r="E1009" s="41"/>
      <c r="F1009" s="197" t="s">
        <v>1441</v>
      </c>
      <c r="G1009" s="41"/>
      <c r="H1009" s="41"/>
      <c r="I1009" s="198"/>
      <c r="J1009" s="41"/>
      <c r="K1009" s="41"/>
      <c r="L1009" s="44"/>
      <c r="M1009" s="199"/>
      <c r="N1009" s="200"/>
      <c r="O1009" s="69"/>
      <c r="P1009" s="69"/>
      <c r="Q1009" s="69"/>
      <c r="R1009" s="69"/>
      <c r="S1009" s="69"/>
      <c r="T1009" s="70"/>
      <c r="U1009" s="39"/>
      <c r="V1009" s="39"/>
      <c r="W1009" s="39"/>
      <c r="X1009" s="39"/>
      <c r="Y1009" s="39"/>
      <c r="Z1009" s="39"/>
      <c r="AA1009" s="39"/>
      <c r="AB1009" s="39"/>
      <c r="AC1009" s="39"/>
      <c r="AD1009" s="39"/>
      <c r="AE1009" s="39"/>
      <c r="AT1009" s="21" t="s">
        <v>161</v>
      </c>
      <c r="AU1009" s="21" t="s">
        <v>88</v>
      </c>
    </row>
    <row r="1010" spans="1:65" s="13" customFormat="1" ht="11.25">
      <c r="B1010" s="208"/>
      <c r="C1010" s="209"/>
      <c r="D1010" s="201" t="s">
        <v>320</v>
      </c>
      <c r="E1010" s="210" t="s">
        <v>32</v>
      </c>
      <c r="F1010" s="211" t="s">
        <v>1442</v>
      </c>
      <c r="G1010" s="209"/>
      <c r="H1010" s="210" t="s">
        <v>32</v>
      </c>
      <c r="I1010" s="212"/>
      <c r="J1010" s="209"/>
      <c r="K1010" s="209"/>
      <c r="L1010" s="213"/>
      <c r="M1010" s="214"/>
      <c r="N1010" s="215"/>
      <c r="O1010" s="215"/>
      <c r="P1010" s="215"/>
      <c r="Q1010" s="215"/>
      <c r="R1010" s="215"/>
      <c r="S1010" s="215"/>
      <c r="T1010" s="216"/>
      <c r="AT1010" s="217" t="s">
        <v>320</v>
      </c>
      <c r="AU1010" s="217" t="s">
        <v>88</v>
      </c>
      <c r="AV1010" s="13" t="s">
        <v>86</v>
      </c>
      <c r="AW1010" s="13" t="s">
        <v>39</v>
      </c>
      <c r="AX1010" s="13" t="s">
        <v>78</v>
      </c>
      <c r="AY1010" s="217" t="s">
        <v>151</v>
      </c>
    </row>
    <row r="1011" spans="1:65" s="14" customFormat="1" ht="11.25">
      <c r="B1011" s="218"/>
      <c r="C1011" s="219"/>
      <c r="D1011" s="201" t="s">
        <v>320</v>
      </c>
      <c r="E1011" s="220" t="s">
        <v>32</v>
      </c>
      <c r="F1011" s="221" t="s">
        <v>1443</v>
      </c>
      <c r="G1011" s="219"/>
      <c r="H1011" s="222">
        <v>0.51400000000000001</v>
      </c>
      <c r="I1011" s="223"/>
      <c r="J1011" s="219"/>
      <c r="K1011" s="219"/>
      <c r="L1011" s="224"/>
      <c r="M1011" s="225"/>
      <c r="N1011" s="226"/>
      <c r="O1011" s="226"/>
      <c r="P1011" s="226"/>
      <c r="Q1011" s="226"/>
      <c r="R1011" s="226"/>
      <c r="S1011" s="226"/>
      <c r="T1011" s="227"/>
      <c r="AT1011" s="228" t="s">
        <v>320</v>
      </c>
      <c r="AU1011" s="228" t="s">
        <v>88</v>
      </c>
      <c r="AV1011" s="14" t="s">
        <v>88</v>
      </c>
      <c r="AW1011" s="14" t="s">
        <v>39</v>
      </c>
      <c r="AX1011" s="14" t="s">
        <v>78</v>
      </c>
      <c r="AY1011" s="228" t="s">
        <v>151</v>
      </c>
    </row>
    <row r="1012" spans="1:65" s="15" customFormat="1" ht="11.25">
      <c r="B1012" s="229"/>
      <c r="C1012" s="230"/>
      <c r="D1012" s="201" t="s">
        <v>320</v>
      </c>
      <c r="E1012" s="231" t="s">
        <v>32</v>
      </c>
      <c r="F1012" s="232" t="s">
        <v>323</v>
      </c>
      <c r="G1012" s="230"/>
      <c r="H1012" s="233">
        <v>0.51400000000000001</v>
      </c>
      <c r="I1012" s="234"/>
      <c r="J1012" s="230"/>
      <c r="K1012" s="230"/>
      <c r="L1012" s="235"/>
      <c r="M1012" s="236"/>
      <c r="N1012" s="237"/>
      <c r="O1012" s="237"/>
      <c r="P1012" s="237"/>
      <c r="Q1012" s="237"/>
      <c r="R1012" s="237"/>
      <c r="S1012" s="237"/>
      <c r="T1012" s="238"/>
      <c r="AT1012" s="239" t="s">
        <v>320</v>
      </c>
      <c r="AU1012" s="239" t="s">
        <v>88</v>
      </c>
      <c r="AV1012" s="15" t="s">
        <v>159</v>
      </c>
      <c r="AW1012" s="15" t="s">
        <v>39</v>
      </c>
      <c r="AX1012" s="15" t="s">
        <v>86</v>
      </c>
      <c r="AY1012" s="239" t="s">
        <v>151</v>
      </c>
    </row>
    <row r="1013" spans="1:65" s="2" customFormat="1" ht="24.2" customHeight="1">
      <c r="A1013" s="39"/>
      <c r="B1013" s="40"/>
      <c r="C1013" s="183" t="s">
        <v>1444</v>
      </c>
      <c r="D1013" s="183" t="s">
        <v>154</v>
      </c>
      <c r="E1013" s="184" t="s">
        <v>1445</v>
      </c>
      <c r="F1013" s="185" t="s">
        <v>1446</v>
      </c>
      <c r="G1013" s="186" t="s">
        <v>253</v>
      </c>
      <c r="H1013" s="187">
        <v>2.8540000000000001</v>
      </c>
      <c r="I1013" s="188"/>
      <c r="J1013" s="189">
        <f>ROUND(I1013*H1013,2)</f>
        <v>0</v>
      </c>
      <c r="K1013" s="185" t="s">
        <v>158</v>
      </c>
      <c r="L1013" s="44"/>
      <c r="M1013" s="190" t="s">
        <v>32</v>
      </c>
      <c r="N1013" s="191" t="s">
        <v>49</v>
      </c>
      <c r="O1013" s="69"/>
      <c r="P1013" s="192">
        <f>O1013*H1013</f>
        <v>0</v>
      </c>
      <c r="Q1013" s="192">
        <v>0</v>
      </c>
      <c r="R1013" s="192">
        <f>Q1013*H1013</f>
        <v>0</v>
      </c>
      <c r="S1013" s="192">
        <v>1.8</v>
      </c>
      <c r="T1013" s="193">
        <f>S1013*H1013</f>
        <v>5.1372</v>
      </c>
      <c r="U1013" s="39"/>
      <c r="V1013" s="39"/>
      <c r="W1013" s="39"/>
      <c r="X1013" s="39"/>
      <c r="Y1013" s="39"/>
      <c r="Z1013" s="39"/>
      <c r="AA1013" s="39"/>
      <c r="AB1013" s="39"/>
      <c r="AC1013" s="39"/>
      <c r="AD1013" s="39"/>
      <c r="AE1013" s="39"/>
      <c r="AR1013" s="194" t="s">
        <v>159</v>
      </c>
      <c r="AT1013" s="194" t="s">
        <v>154</v>
      </c>
      <c r="AU1013" s="194" t="s">
        <v>88</v>
      </c>
      <c r="AY1013" s="21" t="s">
        <v>151</v>
      </c>
      <c r="BE1013" s="195">
        <f>IF(N1013="základní",J1013,0)</f>
        <v>0</v>
      </c>
      <c r="BF1013" s="195">
        <f>IF(N1013="snížená",J1013,0)</f>
        <v>0</v>
      </c>
      <c r="BG1013" s="195">
        <f>IF(N1013="zákl. přenesená",J1013,0)</f>
        <v>0</v>
      </c>
      <c r="BH1013" s="195">
        <f>IF(N1013="sníž. přenesená",J1013,0)</f>
        <v>0</v>
      </c>
      <c r="BI1013" s="195">
        <f>IF(N1013="nulová",J1013,0)</f>
        <v>0</v>
      </c>
      <c r="BJ1013" s="21" t="s">
        <v>86</v>
      </c>
      <c r="BK1013" s="195">
        <f>ROUND(I1013*H1013,2)</f>
        <v>0</v>
      </c>
      <c r="BL1013" s="21" t="s">
        <v>159</v>
      </c>
      <c r="BM1013" s="194" t="s">
        <v>1447</v>
      </c>
    </row>
    <row r="1014" spans="1:65" s="2" customFormat="1" ht="11.25">
      <c r="A1014" s="39"/>
      <c r="B1014" s="40"/>
      <c r="C1014" s="41"/>
      <c r="D1014" s="196" t="s">
        <v>161</v>
      </c>
      <c r="E1014" s="41"/>
      <c r="F1014" s="197" t="s">
        <v>1448</v>
      </c>
      <c r="G1014" s="41"/>
      <c r="H1014" s="41"/>
      <c r="I1014" s="198"/>
      <c r="J1014" s="41"/>
      <c r="K1014" s="41"/>
      <c r="L1014" s="44"/>
      <c r="M1014" s="199"/>
      <c r="N1014" s="200"/>
      <c r="O1014" s="69"/>
      <c r="P1014" s="69"/>
      <c r="Q1014" s="69"/>
      <c r="R1014" s="69"/>
      <c r="S1014" s="69"/>
      <c r="T1014" s="70"/>
      <c r="U1014" s="39"/>
      <c r="V1014" s="39"/>
      <c r="W1014" s="39"/>
      <c r="X1014" s="39"/>
      <c r="Y1014" s="39"/>
      <c r="Z1014" s="39"/>
      <c r="AA1014" s="39"/>
      <c r="AB1014" s="39"/>
      <c r="AC1014" s="39"/>
      <c r="AD1014" s="39"/>
      <c r="AE1014" s="39"/>
      <c r="AT1014" s="21" t="s">
        <v>161</v>
      </c>
      <c r="AU1014" s="21" t="s">
        <v>88</v>
      </c>
    </row>
    <row r="1015" spans="1:65" s="13" customFormat="1" ht="11.25">
      <c r="B1015" s="208"/>
      <c r="C1015" s="209"/>
      <c r="D1015" s="201" t="s">
        <v>320</v>
      </c>
      <c r="E1015" s="210" t="s">
        <v>32</v>
      </c>
      <c r="F1015" s="211" t="s">
        <v>1449</v>
      </c>
      <c r="G1015" s="209"/>
      <c r="H1015" s="210" t="s">
        <v>32</v>
      </c>
      <c r="I1015" s="212"/>
      <c r="J1015" s="209"/>
      <c r="K1015" s="209"/>
      <c r="L1015" s="213"/>
      <c r="M1015" s="214"/>
      <c r="N1015" s="215"/>
      <c r="O1015" s="215"/>
      <c r="P1015" s="215"/>
      <c r="Q1015" s="215"/>
      <c r="R1015" s="215"/>
      <c r="S1015" s="215"/>
      <c r="T1015" s="216"/>
      <c r="AT1015" s="217" t="s">
        <v>320</v>
      </c>
      <c r="AU1015" s="217" t="s">
        <v>88</v>
      </c>
      <c r="AV1015" s="13" t="s">
        <v>86</v>
      </c>
      <c r="AW1015" s="13" t="s">
        <v>39</v>
      </c>
      <c r="AX1015" s="13" t="s">
        <v>78</v>
      </c>
      <c r="AY1015" s="217" t="s">
        <v>151</v>
      </c>
    </row>
    <row r="1016" spans="1:65" s="14" customFormat="1" ht="11.25">
      <c r="B1016" s="218"/>
      <c r="C1016" s="219"/>
      <c r="D1016" s="201" t="s">
        <v>320</v>
      </c>
      <c r="E1016" s="220" t="s">
        <v>32</v>
      </c>
      <c r="F1016" s="221" t="s">
        <v>1450</v>
      </c>
      <c r="G1016" s="219"/>
      <c r="H1016" s="222">
        <v>1.7250000000000001</v>
      </c>
      <c r="I1016" s="223"/>
      <c r="J1016" s="219"/>
      <c r="K1016" s="219"/>
      <c r="L1016" s="224"/>
      <c r="M1016" s="225"/>
      <c r="N1016" s="226"/>
      <c r="O1016" s="226"/>
      <c r="P1016" s="226"/>
      <c r="Q1016" s="226"/>
      <c r="R1016" s="226"/>
      <c r="S1016" s="226"/>
      <c r="T1016" s="227"/>
      <c r="AT1016" s="228" t="s">
        <v>320</v>
      </c>
      <c r="AU1016" s="228" t="s">
        <v>88</v>
      </c>
      <c r="AV1016" s="14" t="s">
        <v>88</v>
      </c>
      <c r="AW1016" s="14" t="s">
        <v>39</v>
      </c>
      <c r="AX1016" s="14" t="s">
        <v>78</v>
      </c>
      <c r="AY1016" s="228" t="s">
        <v>151</v>
      </c>
    </row>
    <row r="1017" spans="1:65" s="14" customFormat="1" ht="11.25">
      <c r="B1017" s="218"/>
      <c r="C1017" s="219"/>
      <c r="D1017" s="201" t="s">
        <v>320</v>
      </c>
      <c r="E1017" s="220" t="s">
        <v>32</v>
      </c>
      <c r="F1017" s="221" t="s">
        <v>1451</v>
      </c>
      <c r="G1017" s="219"/>
      <c r="H1017" s="222">
        <v>1.129</v>
      </c>
      <c r="I1017" s="223"/>
      <c r="J1017" s="219"/>
      <c r="K1017" s="219"/>
      <c r="L1017" s="224"/>
      <c r="M1017" s="225"/>
      <c r="N1017" s="226"/>
      <c r="O1017" s="226"/>
      <c r="P1017" s="226"/>
      <c r="Q1017" s="226"/>
      <c r="R1017" s="226"/>
      <c r="S1017" s="226"/>
      <c r="T1017" s="227"/>
      <c r="AT1017" s="228" t="s">
        <v>320</v>
      </c>
      <c r="AU1017" s="228" t="s">
        <v>88</v>
      </c>
      <c r="AV1017" s="14" t="s">
        <v>88</v>
      </c>
      <c r="AW1017" s="14" t="s">
        <v>39</v>
      </c>
      <c r="AX1017" s="14" t="s">
        <v>78</v>
      </c>
      <c r="AY1017" s="228" t="s">
        <v>151</v>
      </c>
    </row>
    <row r="1018" spans="1:65" s="15" customFormat="1" ht="11.25">
      <c r="B1018" s="229"/>
      <c r="C1018" s="230"/>
      <c r="D1018" s="201" t="s">
        <v>320</v>
      </c>
      <c r="E1018" s="231" t="s">
        <v>32</v>
      </c>
      <c r="F1018" s="232" t="s">
        <v>323</v>
      </c>
      <c r="G1018" s="230"/>
      <c r="H1018" s="233">
        <v>2.8540000000000001</v>
      </c>
      <c r="I1018" s="234"/>
      <c r="J1018" s="230"/>
      <c r="K1018" s="230"/>
      <c r="L1018" s="235"/>
      <c r="M1018" s="236"/>
      <c r="N1018" s="237"/>
      <c r="O1018" s="237"/>
      <c r="P1018" s="237"/>
      <c r="Q1018" s="237"/>
      <c r="R1018" s="237"/>
      <c r="S1018" s="237"/>
      <c r="T1018" s="238"/>
      <c r="AT1018" s="239" t="s">
        <v>320</v>
      </c>
      <c r="AU1018" s="239" t="s">
        <v>88</v>
      </c>
      <c r="AV1018" s="15" t="s">
        <v>159</v>
      </c>
      <c r="AW1018" s="15" t="s">
        <v>39</v>
      </c>
      <c r="AX1018" s="15" t="s">
        <v>86</v>
      </c>
      <c r="AY1018" s="239" t="s">
        <v>151</v>
      </c>
    </row>
    <row r="1019" spans="1:65" s="2" customFormat="1" ht="24.2" customHeight="1">
      <c r="A1019" s="39"/>
      <c r="B1019" s="40"/>
      <c r="C1019" s="183" t="s">
        <v>1452</v>
      </c>
      <c r="D1019" s="183" t="s">
        <v>154</v>
      </c>
      <c r="E1019" s="184" t="s">
        <v>1453</v>
      </c>
      <c r="F1019" s="185" t="s">
        <v>1454</v>
      </c>
      <c r="G1019" s="186" t="s">
        <v>253</v>
      </c>
      <c r="H1019" s="187">
        <v>8.4000000000000005E-2</v>
      </c>
      <c r="I1019" s="188"/>
      <c r="J1019" s="189">
        <f>ROUND(I1019*H1019,2)</f>
        <v>0</v>
      </c>
      <c r="K1019" s="185" t="s">
        <v>158</v>
      </c>
      <c r="L1019" s="44"/>
      <c r="M1019" s="190" t="s">
        <v>32</v>
      </c>
      <c r="N1019" s="191" t="s">
        <v>49</v>
      </c>
      <c r="O1019" s="69"/>
      <c r="P1019" s="192">
        <f>O1019*H1019</f>
        <v>0</v>
      </c>
      <c r="Q1019" s="192">
        <v>0</v>
      </c>
      <c r="R1019" s="192">
        <f>Q1019*H1019</f>
        <v>0</v>
      </c>
      <c r="S1019" s="192">
        <v>1.8</v>
      </c>
      <c r="T1019" s="193">
        <f>S1019*H1019</f>
        <v>0.1512</v>
      </c>
      <c r="U1019" s="39"/>
      <c r="V1019" s="39"/>
      <c r="W1019" s="39"/>
      <c r="X1019" s="39"/>
      <c r="Y1019" s="39"/>
      <c r="Z1019" s="39"/>
      <c r="AA1019" s="39"/>
      <c r="AB1019" s="39"/>
      <c r="AC1019" s="39"/>
      <c r="AD1019" s="39"/>
      <c r="AE1019" s="39"/>
      <c r="AR1019" s="194" t="s">
        <v>159</v>
      </c>
      <c r="AT1019" s="194" t="s">
        <v>154</v>
      </c>
      <c r="AU1019" s="194" t="s">
        <v>88</v>
      </c>
      <c r="AY1019" s="21" t="s">
        <v>151</v>
      </c>
      <c r="BE1019" s="195">
        <f>IF(N1019="základní",J1019,0)</f>
        <v>0</v>
      </c>
      <c r="BF1019" s="195">
        <f>IF(N1019="snížená",J1019,0)</f>
        <v>0</v>
      </c>
      <c r="BG1019" s="195">
        <f>IF(N1019="zákl. přenesená",J1019,0)</f>
        <v>0</v>
      </c>
      <c r="BH1019" s="195">
        <f>IF(N1019="sníž. přenesená",J1019,0)</f>
        <v>0</v>
      </c>
      <c r="BI1019" s="195">
        <f>IF(N1019="nulová",J1019,0)</f>
        <v>0</v>
      </c>
      <c r="BJ1019" s="21" t="s">
        <v>86</v>
      </c>
      <c r="BK1019" s="195">
        <f>ROUND(I1019*H1019,2)</f>
        <v>0</v>
      </c>
      <c r="BL1019" s="21" t="s">
        <v>159</v>
      </c>
      <c r="BM1019" s="194" t="s">
        <v>1455</v>
      </c>
    </row>
    <row r="1020" spans="1:65" s="2" customFormat="1" ht="11.25">
      <c r="A1020" s="39"/>
      <c r="B1020" s="40"/>
      <c r="C1020" s="41"/>
      <c r="D1020" s="196" t="s">
        <v>161</v>
      </c>
      <c r="E1020" s="41"/>
      <c r="F1020" s="197" t="s">
        <v>1456</v>
      </c>
      <c r="G1020" s="41"/>
      <c r="H1020" s="41"/>
      <c r="I1020" s="198"/>
      <c r="J1020" s="41"/>
      <c r="K1020" s="41"/>
      <c r="L1020" s="44"/>
      <c r="M1020" s="199"/>
      <c r="N1020" s="200"/>
      <c r="O1020" s="69"/>
      <c r="P1020" s="69"/>
      <c r="Q1020" s="69"/>
      <c r="R1020" s="69"/>
      <c r="S1020" s="69"/>
      <c r="T1020" s="70"/>
      <c r="U1020" s="39"/>
      <c r="V1020" s="39"/>
      <c r="W1020" s="39"/>
      <c r="X1020" s="39"/>
      <c r="Y1020" s="39"/>
      <c r="Z1020" s="39"/>
      <c r="AA1020" s="39"/>
      <c r="AB1020" s="39"/>
      <c r="AC1020" s="39"/>
      <c r="AD1020" s="39"/>
      <c r="AE1020" s="39"/>
      <c r="AT1020" s="21" t="s">
        <v>161</v>
      </c>
      <c r="AU1020" s="21" t="s">
        <v>88</v>
      </c>
    </row>
    <row r="1021" spans="1:65" s="13" customFormat="1" ht="11.25">
      <c r="B1021" s="208"/>
      <c r="C1021" s="209"/>
      <c r="D1021" s="201" t="s">
        <v>320</v>
      </c>
      <c r="E1021" s="210" t="s">
        <v>32</v>
      </c>
      <c r="F1021" s="211" t="s">
        <v>1457</v>
      </c>
      <c r="G1021" s="209"/>
      <c r="H1021" s="210" t="s">
        <v>32</v>
      </c>
      <c r="I1021" s="212"/>
      <c r="J1021" s="209"/>
      <c r="K1021" s="209"/>
      <c r="L1021" s="213"/>
      <c r="M1021" s="214"/>
      <c r="N1021" s="215"/>
      <c r="O1021" s="215"/>
      <c r="P1021" s="215"/>
      <c r="Q1021" s="215"/>
      <c r="R1021" s="215"/>
      <c r="S1021" s="215"/>
      <c r="T1021" s="216"/>
      <c r="AT1021" s="217" t="s">
        <v>320</v>
      </c>
      <c r="AU1021" s="217" t="s">
        <v>88</v>
      </c>
      <c r="AV1021" s="13" t="s">
        <v>86</v>
      </c>
      <c r="AW1021" s="13" t="s">
        <v>39</v>
      </c>
      <c r="AX1021" s="13" t="s">
        <v>78</v>
      </c>
      <c r="AY1021" s="217" t="s">
        <v>151</v>
      </c>
    </row>
    <row r="1022" spans="1:65" s="14" customFormat="1" ht="11.25">
      <c r="B1022" s="218"/>
      <c r="C1022" s="219"/>
      <c r="D1022" s="201" t="s">
        <v>320</v>
      </c>
      <c r="E1022" s="220" t="s">
        <v>32</v>
      </c>
      <c r="F1022" s="221" t="s">
        <v>1458</v>
      </c>
      <c r="G1022" s="219"/>
      <c r="H1022" s="222">
        <v>8.4000000000000005E-2</v>
      </c>
      <c r="I1022" s="223"/>
      <c r="J1022" s="219"/>
      <c r="K1022" s="219"/>
      <c r="L1022" s="224"/>
      <c r="M1022" s="225"/>
      <c r="N1022" s="226"/>
      <c r="O1022" s="226"/>
      <c r="P1022" s="226"/>
      <c r="Q1022" s="226"/>
      <c r="R1022" s="226"/>
      <c r="S1022" s="226"/>
      <c r="T1022" s="227"/>
      <c r="AT1022" s="228" t="s">
        <v>320</v>
      </c>
      <c r="AU1022" s="228" t="s">
        <v>88</v>
      </c>
      <c r="AV1022" s="14" t="s">
        <v>88</v>
      </c>
      <c r="AW1022" s="14" t="s">
        <v>39</v>
      </c>
      <c r="AX1022" s="14" t="s">
        <v>78</v>
      </c>
      <c r="AY1022" s="228" t="s">
        <v>151</v>
      </c>
    </row>
    <row r="1023" spans="1:65" s="15" customFormat="1" ht="11.25">
      <c r="B1023" s="229"/>
      <c r="C1023" s="230"/>
      <c r="D1023" s="201" t="s">
        <v>320</v>
      </c>
      <c r="E1023" s="231" t="s">
        <v>32</v>
      </c>
      <c r="F1023" s="232" t="s">
        <v>323</v>
      </c>
      <c r="G1023" s="230"/>
      <c r="H1023" s="233">
        <v>8.4000000000000005E-2</v>
      </c>
      <c r="I1023" s="234"/>
      <c r="J1023" s="230"/>
      <c r="K1023" s="230"/>
      <c r="L1023" s="235"/>
      <c r="M1023" s="236"/>
      <c r="N1023" s="237"/>
      <c r="O1023" s="237"/>
      <c r="P1023" s="237"/>
      <c r="Q1023" s="237"/>
      <c r="R1023" s="237"/>
      <c r="S1023" s="237"/>
      <c r="T1023" s="238"/>
      <c r="AT1023" s="239" t="s">
        <v>320</v>
      </c>
      <c r="AU1023" s="239" t="s">
        <v>88</v>
      </c>
      <c r="AV1023" s="15" t="s">
        <v>159</v>
      </c>
      <c r="AW1023" s="15" t="s">
        <v>39</v>
      </c>
      <c r="AX1023" s="15" t="s">
        <v>86</v>
      </c>
      <c r="AY1023" s="239" t="s">
        <v>151</v>
      </c>
    </row>
    <row r="1024" spans="1:65" s="2" customFormat="1" ht="24.2" customHeight="1">
      <c r="A1024" s="39"/>
      <c r="B1024" s="40"/>
      <c r="C1024" s="183" t="s">
        <v>1459</v>
      </c>
      <c r="D1024" s="183" t="s">
        <v>154</v>
      </c>
      <c r="E1024" s="184" t="s">
        <v>1460</v>
      </c>
      <c r="F1024" s="185" t="s">
        <v>1461</v>
      </c>
      <c r="G1024" s="186" t="s">
        <v>657</v>
      </c>
      <c r="H1024" s="187">
        <v>15</v>
      </c>
      <c r="I1024" s="188"/>
      <c r="J1024" s="189">
        <f>ROUND(I1024*H1024,2)</f>
        <v>0</v>
      </c>
      <c r="K1024" s="185" t="s">
        <v>158</v>
      </c>
      <c r="L1024" s="44"/>
      <c r="M1024" s="190" t="s">
        <v>32</v>
      </c>
      <c r="N1024" s="191" t="s">
        <v>49</v>
      </c>
      <c r="O1024" s="69"/>
      <c r="P1024" s="192">
        <f>O1024*H1024</f>
        <v>0</v>
      </c>
      <c r="Q1024" s="192">
        <v>0</v>
      </c>
      <c r="R1024" s="192">
        <f>Q1024*H1024</f>
        <v>0</v>
      </c>
      <c r="S1024" s="192">
        <v>1.4999999999999999E-2</v>
      </c>
      <c r="T1024" s="193">
        <f>S1024*H1024</f>
        <v>0.22499999999999998</v>
      </c>
      <c r="U1024" s="39"/>
      <c r="V1024" s="39"/>
      <c r="W1024" s="39"/>
      <c r="X1024" s="39"/>
      <c r="Y1024" s="39"/>
      <c r="Z1024" s="39"/>
      <c r="AA1024" s="39"/>
      <c r="AB1024" s="39"/>
      <c r="AC1024" s="39"/>
      <c r="AD1024" s="39"/>
      <c r="AE1024" s="39"/>
      <c r="AR1024" s="194" t="s">
        <v>159</v>
      </c>
      <c r="AT1024" s="194" t="s">
        <v>154</v>
      </c>
      <c r="AU1024" s="194" t="s">
        <v>88</v>
      </c>
      <c r="AY1024" s="21" t="s">
        <v>151</v>
      </c>
      <c r="BE1024" s="195">
        <f>IF(N1024="základní",J1024,0)</f>
        <v>0</v>
      </c>
      <c r="BF1024" s="195">
        <f>IF(N1024="snížená",J1024,0)</f>
        <v>0</v>
      </c>
      <c r="BG1024" s="195">
        <f>IF(N1024="zákl. přenesená",J1024,0)</f>
        <v>0</v>
      </c>
      <c r="BH1024" s="195">
        <f>IF(N1024="sníž. přenesená",J1024,0)</f>
        <v>0</v>
      </c>
      <c r="BI1024" s="195">
        <f>IF(N1024="nulová",J1024,0)</f>
        <v>0</v>
      </c>
      <c r="BJ1024" s="21" t="s">
        <v>86</v>
      </c>
      <c r="BK1024" s="195">
        <f>ROUND(I1024*H1024,2)</f>
        <v>0</v>
      </c>
      <c r="BL1024" s="21" t="s">
        <v>159</v>
      </c>
      <c r="BM1024" s="194" t="s">
        <v>1462</v>
      </c>
    </row>
    <row r="1025" spans="1:65" s="2" customFormat="1" ht="11.25">
      <c r="A1025" s="39"/>
      <c r="B1025" s="40"/>
      <c r="C1025" s="41"/>
      <c r="D1025" s="196" t="s">
        <v>161</v>
      </c>
      <c r="E1025" s="41"/>
      <c r="F1025" s="197" t="s">
        <v>1463</v>
      </c>
      <c r="G1025" s="41"/>
      <c r="H1025" s="41"/>
      <c r="I1025" s="198"/>
      <c r="J1025" s="41"/>
      <c r="K1025" s="41"/>
      <c r="L1025" s="44"/>
      <c r="M1025" s="199"/>
      <c r="N1025" s="200"/>
      <c r="O1025" s="69"/>
      <c r="P1025" s="69"/>
      <c r="Q1025" s="69"/>
      <c r="R1025" s="69"/>
      <c r="S1025" s="69"/>
      <c r="T1025" s="70"/>
      <c r="U1025" s="39"/>
      <c r="V1025" s="39"/>
      <c r="W1025" s="39"/>
      <c r="X1025" s="39"/>
      <c r="Y1025" s="39"/>
      <c r="Z1025" s="39"/>
      <c r="AA1025" s="39"/>
      <c r="AB1025" s="39"/>
      <c r="AC1025" s="39"/>
      <c r="AD1025" s="39"/>
      <c r="AE1025" s="39"/>
      <c r="AT1025" s="21" t="s">
        <v>161</v>
      </c>
      <c r="AU1025" s="21" t="s">
        <v>88</v>
      </c>
    </row>
    <row r="1026" spans="1:65" s="13" customFormat="1" ht="11.25">
      <c r="B1026" s="208"/>
      <c r="C1026" s="209"/>
      <c r="D1026" s="201" t="s">
        <v>320</v>
      </c>
      <c r="E1026" s="210" t="s">
        <v>32</v>
      </c>
      <c r="F1026" s="211" t="s">
        <v>1464</v>
      </c>
      <c r="G1026" s="209"/>
      <c r="H1026" s="210" t="s">
        <v>32</v>
      </c>
      <c r="I1026" s="212"/>
      <c r="J1026" s="209"/>
      <c r="K1026" s="209"/>
      <c r="L1026" s="213"/>
      <c r="M1026" s="214"/>
      <c r="N1026" s="215"/>
      <c r="O1026" s="215"/>
      <c r="P1026" s="215"/>
      <c r="Q1026" s="215"/>
      <c r="R1026" s="215"/>
      <c r="S1026" s="215"/>
      <c r="T1026" s="216"/>
      <c r="AT1026" s="217" t="s">
        <v>320</v>
      </c>
      <c r="AU1026" s="217" t="s">
        <v>88</v>
      </c>
      <c r="AV1026" s="13" t="s">
        <v>86</v>
      </c>
      <c r="AW1026" s="13" t="s">
        <v>39</v>
      </c>
      <c r="AX1026" s="13" t="s">
        <v>78</v>
      </c>
      <c r="AY1026" s="217" t="s">
        <v>151</v>
      </c>
    </row>
    <row r="1027" spans="1:65" s="14" customFormat="1" ht="11.25">
      <c r="B1027" s="218"/>
      <c r="C1027" s="219"/>
      <c r="D1027" s="201" t="s">
        <v>320</v>
      </c>
      <c r="E1027" s="220" t="s">
        <v>32</v>
      </c>
      <c r="F1027" s="221" t="s">
        <v>749</v>
      </c>
      <c r="G1027" s="219"/>
      <c r="H1027" s="222">
        <v>9</v>
      </c>
      <c r="I1027" s="223"/>
      <c r="J1027" s="219"/>
      <c r="K1027" s="219"/>
      <c r="L1027" s="224"/>
      <c r="M1027" s="225"/>
      <c r="N1027" s="226"/>
      <c r="O1027" s="226"/>
      <c r="P1027" s="226"/>
      <c r="Q1027" s="226"/>
      <c r="R1027" s="226"/>
      <c r="S1027" s="226"/>
      <c r="T1027" s="227"/>
      <c r="AT1027" s="228" t="s">
        <v>320</v>
      </c>
      <c r="AU1027" s="228" t="s">
        <v>88</v>
      </c>
      <c r="AV1027" s="14" t="s">
        <v>88</v>
      </c>
      <c r="AW1027" s="14" t="s">
        <v>39</v>
      </c>
      <c r="AX1027" s="14" t="s">
        <v>78</v>
      </c>
      <c r="AY1027" s="228" t="s">
        <v>151</v>
      </c>
    </row>
    <row r="1028" spans="1:65" s="13" customFormat="1" ht="11.25">
      <c r="B1028" s="208"/>
      <c r="C1028" s="209"/>
      <c r="D1028" s="201" t="s">
        <v>320</v>
      </c>
      <c r="E1028" s="210" t="s">
        <v>32</v>
      </c>
      <c r="F1028" s="211" t="s">
        <v>1465</v>
      </c>
      <c r="G1028" s="209"/>
      <c r="H1028" s="210" t="s">
        <v>32</v>
      </c>
      <c r="I1028" s="212"/>
      <c r="J1028" s="209"/>
      <c r="K1028" s="209"/>
      <c r="L1028" s="213"/>
      <c r="M1028" s="214"/>
      <c r="N1028" s="215"/>
      <c r="O1028" s="215"/>
      <c r="P1028" s="215"/>
      <c r="Q1028" s="215"/>
      <c r="R1028" s="215"/>
      <c r="S1028" s="215"/>
      <c r="T1028" s="216"/>
      <c r="AT1028" s="217" t="s">
        <v>320</v>
      </c>
      <c r="AU1028" s="217" t="s">
        <v>88</v>
      </c>
      <c r="AV1028" s="13" t="s">
        <v>86</v>
      </c>
      <c r="AW1028" s="13" t="s">
        <v>39</v>
      </c>
      <c r="AX1028" s="13" t="s">
        <v>78</v>
      </c>
      <c r="AY1028" s="217" t="s">
        <v>151</v>
      </c>
    </row>
    <row r="1029" spans="1:65" s="14" customFormat="1" ht="11.25">
      <c r="B1029" s="218"/>
      <c r="C1029" s="219"/>
      <c r="D1029" s="201" t="s">
        <v>320</v>
      </c>
      <c r="E1029" s="220" t="s">
        <v>32</v>
      </c>
      <c r="F1029" s="221" t="s">
        <v>1466</v>
      </c>
      <c r="G1029" s="219"/>
      <c r="H1029" s="222">
        <v>6</v>
      </c>
      <c r="I1029" s="223"/>
      <c r="J1029" s="219"/>
      <c r="K1029" s="219"/>
      <c r="L1029" s="224"/>
      <c r="M1029" s="225"/>
      <c r="N1029" s="226"/>
      <c r="O1029" s="226"/>
      <c r="P1029" s="226"/>
      <c r="Q1029" s="226"/>
      <c r="R1029" s="226"/>
      <c r="S1029" s="226"/>
      <c r="T1029" s="227"/>
      <c r="AT1029" s="228" t="s">
        <v>320</v>
      </c>
      <c r="AU1029" s="228" t="s">
        <v>88</v>
      </c>
      <c r="AV1029" s="14" t="s">
        <v>88</v>
      </c>
      <c r="AW1029" s="14" t="s">
        <v>39</v>
      </c>
      <c r="AX1029" s="14" t="s">
        <v>78</v>
      </c>
      <c r="AY1029" s="228" t="s">
        <v>151</v>
      </c>
    </row>
    <row r="1030" spans="1:65" s="15" customFormat="1" ht="11.25">
      <c r="B1030" s="229"/>
      <c r="C1030" s="230"/>
      <c r="D1030" s="201" t="s">
        <v>320</v>
      </c>
      <c r="E1030" s="231" t="s">
        <v>32</v>
      </c>
      <c r="F1030" s="232" t="s">
        <v>323</v>
      </c>
      <c r="G1030" s="230"/>
      <c r="H1030" s="233">
        <v>15</v>
      </c>
      <c r="I1030" s="234"/>
      <c r="J1030" s="230"/>
      <c r="K1030" s="230"/>
      <c r="L1030" s="235"/>
      <c r="M1030" s="236"/>
      <c r="N1030" s="237"/>
      <c r="O1030" s="237"/>
      <c r="P1030" s="237"/>
      <c r="Q1030" s="237"/>
      <c r="R1030" s="237"/>
      <c r="S1030" s="237"/>
      <c r="T1030" s="238"/>
      <c r="AT1030" s="239" t="s">
        <v>320</v>
      </c>
      <c r="AU1030" s="239" t="s">
        <v>88</v>
      </c>
      <c r="AV1030" s="15" t="s">
        <v>159</v>
      </c>
      <c r="AW1030" s="15" t="s">
        <v>39</v>
      </c>
      <c r="AX1030" s="15" t="s">
        <v>86</v>
      </c>
      <c r="AY1030" s="239" t="s">
        <v>151</v>
      </c>
    </row>
    <row r="1031" spans="1:65" s="2" customFormat="1" ht="24.2" customHeight="1">
      <c r="A1031" s="39"/>
      <c r="B1031" s="40"/>
      <c r="C1031" s="183" t="s">
        <v>1467</v>
      </c>
      <c r="D1031" s="183" t="s">
        <v>154</v>
      </c>
      <c r="E1031" s="184" t="s">
        <v>1468</v>
      </c>
      <c r="F1031" s="185" t="s">
        <v>1469</v>
      </c>
      <c r="G1031" s="186" t="s">
        <v>657</v>
      </c>
      <c r="H1031" s="187">
        <v>2</v>
      </c>
      <c r="I1031" s="188"/>
      <c r="J1031" s="189">
        <f>ROUND(I1031*H1031,2)</f>
        <v>0</v>
      </c>
      <c r="K1031" s="185" t="s">
        <v>158</v>
      </c>
      <c r="L1031" s="44"/>
      <c r="M1031" s="190" t="s">
        <v>32</v>
      </c>
      <c r="N1031" s="191" t="s">
        <v>49</v>
      </c>
      <c r="O1031" s="69"/>
      <c r="P1031" s="192">
        <f>O1031*H1031</f>
        <v>0</v>
      </c>
      <c r="Q1031" s="192">
        <v>0</v>
      </c>
      <c r="R1031" s="192">
        <f>Q1031*H1031</f>
        <v>0</v>
      </c>
      <c r="S1031" s="192">
        <v>3.1E-2</v>
      </c>
      <c r="T1031" s="193">
        <f>S1031*H1031</f>
        <v>6.2E-2</v>
      </c>
      <c r="U1031" s="39"/>
      <c r="V1031" s="39"/>
      <c r="W1031" s="39"/>
      <c r="X1031" s="39"/>
      <c r="Y1031" s="39"/>
      <c r="Z1031" s="39"/>
      <c r="AA1031" s="39"/>
      <c r="AB1031" s="39"/>
      <c r="AC1031" s="39"/>
      <c r="AD1031" s="39"/>
      <c r="AE1031" s="39"/>
      <c r="AR1031" s="194" t="s">
        <v>159</v>
      </c>
      <c r="AT1031" s="194" t="s">
        <v>154</v>
      </c>
      <c r="AU1031" s="194" t="s">
        <v>88</v>
      </c>
      <c r="AY1031" s="21" t="s">
        <v>151</v>
      </c>
      <c r="BE1031" s="195">
        <f>IF(N1031="základní",J1031,0)</f>
        <v>0</v>
      </c>
      <c r="BF1031" s="195">
        <f>IF(N1031="snížená",J1031,0)</f>
        <v>0</v>
      </c>
      <c r="BG1031" s="195">
        <f>IF(N1031="zákl. přenesená",J1031,0)</f>
        <v>0</v>
      </c>
      <c r="BH1031" s="195">
        <f>IF(N1031="sníž. přenesená",J1031,0)</f>
        <v>0</v>
      </c>
      <c r="BI1031" s="195">
        <f>IF(N1031="nulová",J1031,0)</f>
        <v>0</v>
      </c>
      <c r="BJ1031" s="21" t="s">
        <v>86</v>
      </c>
      <c r="BK1031" s="195">
        <f>ROUND(I1031*H1031,2)</f>
        <v>0</v>
      </c>
      <c r="BL1031" s="21" t="s">
        <v>159</v>
      </c>
      <c r="BM1031" s="194" t="s">
        <v>1470</v>
      </c>
    </row>
    <row r="1032" spans="1:65" s="2" customFormat="1" ht="11.25">
      <c r="A1032" s="39"/>
      <c r="B1032" s="40"/>
      <c r="C1032" s="41"/>
      <c r="D1032" s="196" t="s">
        <v>161</v>
      </c>
      <c r="E1032" s="41"/>
      <c r="F1032" s="197" t="s">
        <v>1471</v>
      </c>
      <c r="G1032" s="41"/>
      <c r="H1032" s="41"/>
      <c r="I1032" s="198"/>
      <c r="J1032" s="41"/>
      <c r="K1032" s="41"/>
      <c r="L1032" s="44"/>
      <c r="M1032" s="199"/>
      <c r="N1032" s="200"/>
      <c r="O1032" s="69"/>
      <c r="P1032" s="69"/>
      <c r="Q1032" s="69"/>
      <c r="R1032" s="69"/>
      <c r="S1032" s="69"/>
      <c r="T1032" s="70"/>
      <c r="U1032" s="39"/>
      <c r="V1032" s="39"/>
      <c r="W1032" s="39"/>
      <c r="X1032" s="39"/>
      <c r="Y1032" s="39"/>
      <c r="Z1032" s="39"/>
      <c r="AA1032" s="39"/>
      <c r="AB1032" s="39"/>
      <c r="AC1032" s="39"/>
      <c r="AD1032" s="39"/>
      <c r="AE1032" s="39"/>
      <c r="AT1032" s="21" t="s">
        <v>161</v>
      </c>
      <c r="AU1032" s="21" t="s">
        <v>88</v>
      </c>
    </row>
    <row r="1033" spans="1:65" s="13" customFormat="1" ht="11.25">
      <c r="B1033" s="208"/>
      <c r="C1033" s="209"/>
      <c r="D1033" s="201" t="s">
        <v>320</v>
      </c>
      <c r="E1033" s="210" t="s">
        <v>32</v>
      </c>
      <c r="F1033" s="211" t="s">
        <v>1472</v>
      </c>
      <c r="G1033" s="209"/>
      <c r="H1033" s="210" t="s">
        <v>32</v>
      </c>
      <c r="I1033" s="212"/>
      <c r="J1033" s="209"/>
      <c r="K1033" s="209"/>
      <c r="L1033" s="213"/>
      <c r="M1033" s="214"/>
      <c r="N1033" s="215"/>
      <c r="O1033" s="215"/>
      <c r="P1033" s="215"/>
      <c r="Q1033" s="215"/>
      <c r="R1033" s="215"/>
      <c r="S1033" s="215"/>
      <c r="T1033" s="216"/>
      <c r="AT1033" s="217" t="s">
        <v>320</v>
      </c>
      <c r="AU1033" s="217" t="s">
        <v>88</v>
      </c>
      <c r="AV1033" s="13" t="s">
        <v>86</v>
      </c>
      <c r="AW1033" s="13" t="s">
        <v>39</v>
      </c>
      <c r="AX1033" s="13" t="s">
        <v>78</v>
      </c>
      <c r="AY1033" s="217" t="s">
        <v>151</v>
      </c>
    </row>
    <row r="1034" spans="1:65" s="14" customFormat="1" ht="11.25">
      <c r="B1034" s="218"/>
      <c r="C1034" s="219"/>
      <c r="D1034" s="201" t="s">
        <v>320</v>
      </c>
      <c r="E1034" s="220" t="s">
        <v>32</v>
      </c>
      <c r="F1034" s="221" t="s">
        <v>756</v>
      </c>
      <c r="G1034" s="219"/>
      <c r="H1034" s="222">
        <v>2</v>
      </c>
      <c r="I1034" s="223"/>
      <c r="J1034" s="219"/>
      <c r="K1034" s="219"/>
      <c r="L1034" s="224"/>
      <c r="M1034" s="225"/>
      <c r="N1034" s="226"/>
      <c r="O1034" s="226"/>
      <c r="P1034" s="226"/>
      <c r="Q1034" s="226"/>
      <c r="R1034" s="226"/>
      <c r="S1034" s="226"/>
      <c r="T1034" s="227"/>
      <c r="AT1034" s="228" t="s">
        <v>320</v>
      </c>
      <c r="AU1034" s="228" t="s">
        <v>88</v>
      </c>
      <c r="AV1034" s="14" t="s">
        <v>88</v>
      </c>
      <c r="AW1034" s="14" t="s">
        <v>39</v>
      </c>
      <c r="AX1034" s="14" t="s">
        <v>78</v>
      </c>
      <c r="AY1034" s="228" t="s">
        <v>151</v>
      </c>
    </row>
    <row r="1035" spans="1:65" s="15" customFormat="1" ht="11.25">
      <c r="B1035" s="229"/>
      <c r="C1035" s="230"/>
      <c r="D1035" s="201" t="s">
        <v>320</v>
      </c>
      <c r="E1035" s="231" t="s">
        <v>32</v>
      </c>
      <c r="F1035" s="232" t="s">
        <v>323</v>
      </c>
      <c r="G1035" s="230"/>
      <c r="H1035" s="233">
        <v>2</v>
      </c>
      <c r="I1035" s="234"/>
      <c r="J1035" s="230"/>
      <c r="K1035" s="230"/>
      <c r="L1035" s="235"/>
      <c r="M1035" s="236"/>
      <c r="N1035" s="237"/>
      <c r="O1035" s="237"/>
      <c r="P1035" s="237"/>
      <c r="Q1035" s="237"/>
      <c r="R1035" s="237"/>
      <c r="S1035" s="237"/>
      <c r="T1035" s="238"/>
      <c r="AT1035" s="239" t="s">
        <v>320</v>
      </c>
      <c r="AU1035" s="239" t="s">
        <v>88</v>
      </c>
      <c r="AV1035" s="15" t="s">
        <v>159</v>
      </c>
      <c r="AW1035" s="15" t="s">
        <v>39</v>
      </c>
      <c r="AX1035" s="15" t="s">
        <v>86</v>
      </c>
      <c r="AY1035" s="239" t="s">
        <v>151</v>
      </c>
    </row>
    <row r="1036" spans="1:65" s="2" customFormat="1" ht="24.2" customHeight="1">
      <c r="A1036" s="39"/>
      <c r="B1036" s="40"/>
      <c r="C1036" s="183" t="s">
        <v>1473</v>
      </c>
      <c r="D1036" s="183" t="s">
        <v>154</v>
      </c>
      <c r="E1036" s="184" t="s">
        <v>1474</v>
      </c>
      <c r="F1036" s="185" t="s">
        <v>1475</v>
      </c>
      <c r="G1036" s="186" t="s">
        <v>213</v>
      </c>
      <c r="H1036" s="187">
        <v>4.4400000000000004</v>
      </c>
      <c r="I1036" s="188"/>
      <c r="J1036" s="189">
        <f>ROUND(I1036*H1036,2)</f>
        <v>0</v>
      </c>
      <c r="K1036" s="185" t="s">
        <v>158</v>
      </c>
      <c r="L1036" s="44"/>
      <c r="M1036" s="190" t="s">
        <v>32</v>
      </c>
      <c r="N1036" s="191" t="s">
        <v>49</v>
      </c>
      <c r="O1036" s="69"/>
      <c r="P1036" s="192">
        <f>O1036*H1036</f>
        <v>0</v>
      </c>
      <c r="Q1036" s="192">
        <v>0</v>
      </c>
      <c r="R1036" s="192">
        <f>Q1036*H1036</f>
        <v>0</v>
      </c>
      <c r="S1036" s="192">
        <v>0.04</v>
      </c>
      <c r="T1036" s="193">
        <f>S1036*H1036</f>
        <v>0.17760000000000001</v>
      </c>
      <c r="U1036" s="39"/>
      <c r="V1036" s="39"/>
      <c r="W1036" s="39"/>
      <c r="X1036" s="39"/>
      <c r="Y1036" s="39"/>
      <c r="Z1036" s="39"/>
      <c r="AA1036" s="39"/>
      <c r="AB1036" s="39"/>
      <c r="AC1036" s="39"/>
      <c r="AD1036" s="39"/>
      <c r="AE1036" s="39"/>
      <c r="AR1036" s="194" t="s">
        <v>159</v>
      </c>
      <c r="AT1036" s="194" t="s">
        <v>154</v>
      </c>
      <c r="AU1036" s="194" t="s">
        <v>88</v>
      </c>
      <c r="AY1036" s="21" t="s">
        <v>151</v>
      </c>
      <c r="BE1036" s="195">
        <f>IF(N1036="základní",J1036,0)</f>
        <v>0</v>
      </c>
      <c r="BF1036" s="195">
        <f>IF(N1036="snížená",J1036,0)</f>
        <v>0</v>
      </c>
      <c r="BG1036" s="195">
        <f>IF(N1036="zákl. přenesená",J1036,0)</f>
        <v>0</v>
      </c>
      <c r="BH1036" s="195">
        <f>IF(N1036="sníž. přenesená",J1036,0)</f>
        <v>0</v>
      </c>
      <c r="BI1036" s="195">
        <f>IF(N1036="nulová",J1036,0)</f>
        <v>0</v>
      </c>
      <c r="BJ1036" s="21" t="s">
        <v>86</v>
      </c>
      <c r="BK1036" s="195">
        <f>ROUND(I1036*H1036,2)</f>
        <v>0</v>
      </c>
      <c r="BL1036" s="21" t="s">
        <v>159</v>
      </c>
      <c r="BM1036" s="194" t="s">
        <v>1476</v>
      </c>
    </row>
    <row r="1037" spans="1:65" s="2" customFormat="1" ht="11.25">
      <c r="A1037" s="39"/>
      <c r="B1037" s="40"/>
      <c r="C1037" s="41"/>
      <c r="D1037" s="196" t="s">
        <v>161</v>
      </c>
      <c r="E1037" s="41"/>
      <c r="F1037" s="197" t="s">
        <v>1477</v>
      </c>
      <c r="G1037" s="41"/>
      <c r="H1037" s="41"/>
      <c r="I1037" s="198"/>
      <c r="J1037" s="41"/>
      <c r="K1037" s="41"/>
      <c r="L1037" s="44"/>
      <c r="M1037" s="199"/>
      <c r="N1037" s="200"/>
      <c r="O1037" s="69"/>
      <c r="P1037" s="69"/>
      <c r="Q1037" s="69"/>
      <c r="R1037" s="69"/>
      <c r="S1037" s="69"/>
      <c r="T1037" s="70"/>
      <c r="U1037" s="39"/>
      <c r="V1037" s="39"/>
      <c r="W1037" s="39"/>
      <c r="X1037" s="39"/>
      <c r="Y1037" s="39"/>
      <c r="Z1037" s="39"/>
      <c r="AA1037" s="39"/>
      <c r="AB1037" s="39"/>
      <c r="AC1037" s="39"/>
      <c r="AD1037" s="39"/>
      <c r="AE1037" s="39"/>
      <c r="AT1037" s="21" t="s">
        <v>161</v>
      </c>
      <c r="AU1037" s="21" t="s">
        <v>88</v>
      </c>
    </row>
    <row r="1038" spans="1:65" s="13" customFormat="1" ht="11.25">
      <c r="B1038" s="208"/>
      <c r="C1038" s="209"/>
      <c r="D1038" s="201" t="s">
        <v>320</v>
      </c>
      <c r="E1038" s="210" t="s">
        <v>32</v>
      </c>
      <c r="F1038" s="211" t="s">
        <v>1478</v>
      </c>
      <c r="G1038" s="209"/>
      <c r="H1038" s="210" t="s">
        <v>32</v>
      </c>
      <c r="I1038" s="212"/>
      <c r="J1038" s="209"/>
      <c r="K1038" s="209"/>
      <c r="L1038" s="213"/>
      <c r="M1038" s="214"/>
      <c r="N1038" s="215"/>
      <c r="O1038" s="215"/>
      <c r="P1038" s="215"/>
      <c r="Q1038" s="215"/>
      <c r="R1038" s="215"/>
      <c r="S1038" s="215"/>
      <c r="T1038" s="216"/>
      <c r="AT1038" s="217" t="s">
        <v>320</v>
      </c>
      <c r="AU1038" s="217" t="s">
        <v>88</v>
      </c>
      <c r="AV1038" s="13" t="s">
        <v>86</v>
      </c>
      <c r="AW1038" s="13" t="s">
        <v>39</v>
      </c>
      <c r="AX1038" s="13" t="s">
        <v>78</v>
      </c>
      <c r="AY1038" s="217" t="s">
        <v>151</v>
      </c>
    </row>
    <row r="1039" spans="1:65" s="14" customFormat="1" ht="11.25">
      <c r="B1039" s="218"/>
      <c r="C1039" s="219"/>
      <c r="D1039" s="201" t="s">
        <v>320</v>
      </c>
      <c r="E1039" s="220" t="s">
        <v>32</v>
      </c>
      <c r="F1039" s="221" t="s">
        <v>1479</v>
      </c>
      <c r="G1039" s="219"/>
      <c r="H1039" s="222">
        <v>4.4400000000000004</v>
      </c>
      <c r="I1039" s="223"/>
      <c r="J1039" s="219"/>
      <c r="K1039" s="219"/>
      <c r="L1039" s="224"/>
      <c r="M1039" s="225"/>
      <c r="N1039" s="226"/>
      <c r="O1039" s="226"/>
      <c r="P1039" s="226"/>
      <c r="Q1039" s="226"/>
      <c r="R1039" s="226"/>
      <c r="S1039" s="226"/>
      <c r="T1039" s="227"/>
      <c r="AT1039" s="228" t="s">
        <v>320</v>
      </c>
      <c r="AU1039" s="228" t="s">
        <v>88</v>
      </c>
      <c r="AV1039" s="14" t="s">
        <v>88</v>
      </c>
      <c r="AW1039" s="14" t="s">
        <v>39</v>
      </c>
      <c r="AX1039" s="14" t="s">
        <v>78</v>
      </c>
      <c r="AY1039" s="228" t="s">
        <v>151</v>
      </c>
    </row>
    <row r="1040" spans="1:65" s="15" customFormat="1" ht="11.25">
      <c r="B1040" s="229"/>
      <c r="C1040" s="230"/>
      <c r="D1040" s="201" t="s">
        <v>320</v>
      </c>
      <c r="E1040" s="231" t="s">
        <v>32</v>
      </c>
      <c r="F1040" s="232" t="s">
        <v>323</v>
      </c>
      <c r="G1040" s="230"/>
      <c r="H1040" s="233">
        <v>4.4400000000000004</v>
      </c>
      <c r="I1040" s="234"/>
      <c r="J1040" s="230"/>
      <c r="K1040" s="230"/>
      <c r="L1040" s="235"/>
      <c r="M1040" s="236"/>
      <c r="N1040" s="237"/>
      <c r="O1040" s="237"/>
      <c r="P1040" s="237"/>
      <c r="Q1040" s="237"/>
      <c r="R1040" s="237"/>
      <c r="S1040" s="237"/>
      <c r="T1040" s="238"/>
      <c r="AT1040" s="239" t="s">
        <v>320</v>
      </c>
      <c r="AU1040" s="239" t="s">
        <v>88</v>
      </c>
      <c r="AV1040" s="15" t="s">
        <v>159</v>
      </c>
      <c r="AW1040" s="15" t="s">
        <v>39</v>
      </c>
      <c r="AX1040" s="15" t="s">
        <v>86</v>
      </c>
      <c r="AY1040" s="239" t="s">
        <v>151</v>
      </c>
    </row>
    <row r="1041" spans="1:65" s="2" customFormat="1" ht="24.2" customHeight="1">
      <c r="A1041" s="39"/>
      <c r="B1041" s="40"/>
      <c r="C1041" s="183" t="s">
        <v>1480</v>
      </c>
      <c r="D1041" s="183" t="s">
        <v>154</v>
      </c>
      <c r="E1041" s="184" t="s">
        <v>1481</v>
      </c>
      <c r="F1041" s="185" t="s">
        <v>1482</v>
      </c>
      <c r="G1041" s="186" t="s">
        <v>213</v>
      </c>
      <c r="H1041" s="187">
        <v>4.4400000000000004</v>
      </c>
      <c r="I1041" s="188"/>
      <c r="J1041" s="189">
        <f>ROUND(I1041*H1041,2)</f>
        <v>0</v>
      </c>
      <c r="K1041" s="185" t="s">
        <v>158</v>
      </c>
      <c r="L1041" s="44"/>
      <c r="M1041" s="190" t="s">
        <v>32</v>
      </c>
      <c r="N1041" s="191" t="s">
        <v>49</v>
      </c>
      <c r="O1041" s="69"/>
      <c r="P1041" s="192">
        <f>O1041*H1041</f>
        <v>0</v>
      </c>
      <c r="Q1041" s="192">
        <v>0</v>
      </c>
      <c r="R1041" s="192">
        <f>Q1041*H1041</f>
        <v>0</v>
      </c>
      <c r="S1041" s="192">
        <v>8.1000000000000003E-2</v>
      </c>
      <c r="T1041" s="193">
        <f>S1041*H1041</f>
        <v>0.35964000000000007</v>
      </c>
      <c r="U1041" s="39"/>
      <c r="V1041" s="39"/>
      <c r="W1041" s="39"/>
      <c r="X1041" s="39"/>
      <c r="Y1041" s="39"/>
      <c r="Z1041" s="39"/>
      <c r="AA1041" s="39"/>
      <c r="AB1041" s="39"/>
      <c r="AC1041" s="39"/>
      <c r="AD1041" s="39"/>
      <c r="AE1041" s="39"/>
      <c r="AR1041" s="194" t="s">
        <v>159</v>
      </c>
      <c r="AT1041" s="194" t="s">
        <v>154</v>
      </c>
      <c r="AU1041" s="194" t="s">
        <v>88</v>
      </c>
      <c r="AY1041" s="21" t="s">
        <v>151</v>
      </c>
      <c r="BE1041" s="195">
        <f>IF(N1041="základní",J1041,0)</f>
        <v>0</v>
      </c>
      <c r="BF1041" s="195">
        <f>IF(N1041="snížená",J1041,0)</f>
        <v>0</v>
      </c>
      <c r="BG1041" s="195">
        <f>IF(N1041="zákl. přenesená",J1041,0)</f>
        <v>0</v>
      </c>
      <c r="BH1041" s="195">
        <f>IF(N1041="sníž. přenesená",J1041,0)</f>
        <v>0</v>
      </c>
      <c r="BI1041" s="195">
        <f>IF(N1041="nulová",J1041,0)</f>
        <v>0</v>
      </c>
      <c r="BJ1041" s="21" t="s">
        <v>86</v>
      </c>
      <c r="BK1041" s="195">
        <f>ROUND(I1041*H1041,2)</f>
        <v>0</v>
      </c>
      <c r="BL1041" s="21" t="s">
        <v>159</v>
      </c>
      <c r="BM1041" s="194" t="s">
        <v>1483</v>
      </c>
    </row>
    <row r="1042" spans="1:65" s="2" customFormat="1" ht="11.25">
      <c r="A1042" s="39"/>
      <c r="B1042" s="40"/>
      <c r="C1042" s="41"/>
      <c r="D1042" s="196" t="s">
        <v>161</v>
      </c>
      <c r="E1042" s="41"/>
      <c r="F1042" s="197" t="s">
        <v>1484</v>
      </c>
      <c r="G1042" s="41"/>
      <c r="H1042" s="41"/>
      <c r="I1042" s="198"/>
      <c r="J1042" s="41"/>
      <c r="K1042" s="41"/>
      <c r="L1042" s="44"/>
      <c r="M1042" s="199"/>
      <c r="N1042" s="200"/>
      <c r="O1042" s="69"/>
      <c r="P1042" s="69"/>
      <c r="Q1042" s="69"/>
      <c r="R1042" s="69"/>
      <c r="S1042" s="69"/>
      <c r="T1042" s="70"/>
      <c r="U1042" s="39"/>
      <c r="V1042" s="39"/>
      <c r="W1042" s="39"/>
      <c r="X1042" s="39"/>
      <c r="Y1042" s="39"/>
      <c r="Z1042" s="39"/>
      <c r="AA1042" s="39"/>
      <c r="AB1042" s="39"/>
      <c r="AC1042" s="39"/>
      <c r="AD1042" s="39"/>
      <c r="AE1042" s="39"/>
      <c r="AT1042" s="21" t="s">
        <v>161</v>
      </c>
      <c r="AU1042" s="21" t="s">
        <v>88</v>
      </c>
    </row>
    <row r="1043" spans="1:65" s="13" customFormat="1" ht="11.25">
      <c r="B1043" s="208"/>
      <c r="C1043" s="209"/>
      <c r="D1043" s="201" t="s">
        <v>320</v>
      </c>
      <c r="E1043" s="210" t="s">
        <v>32</v>
      </c>
      <c r="F1043" s="211" t="s">
        <v>1485</v>
      </c>
      <c r="G1043" s="209"/>
      <c r="H1043" s="210" t="s">
        <v>32</v>
      </c>
      <c r="I1043" s="212"/>
      <c r="J1043" s="209"/>
      <c r="K1043" s="209"/>
      <c r="L1043" s="213"/>
      <c r="M1043" s="214"/>
      <c r="N1043" s="215"/>
      <c r="O1043" s="215"/>
      <c r="P1043" s="215"/>
      <c r="Q1043" s="215"/>
      <c r="R1043" s="215"/>
      <c r="S1043" s="215"/>
      <c r="T1043" s="216"/>
      <c r="AT1043" s="217" t="s">
        <v>320</v>
      </c>
      <c r="AU1043" s="217" t="s">
        <v>88</v>
      </c>
      <c r="AV1043" s="13" t="s">
        <v>86</v>
      </c>
      <c r="AW1043" s="13" t="s">
        <v>39</v>
      </c>
      <c r="AX1043" s="13" t="s">
        <v>78</v>
      </c>
      <c r="AY1043" s="217" t="s">
        <v>151</v>
      </c>
    </row>
    <row r="1044" spans="1:65" s="14" customFormat="1" ht="11.25">
      <c r="B1044" s="218"/>
      <c r="C1044" s="219"/>
      <c r="D1044" s="201" t="s">
        <v>320</v>
      </c>
      <c r="E1044" s="220" t="s">
        <v>32</v>
      </c>
      <c r="F1044" s="221" t="s">
        <v>1479</v>
      </c>
      <c r="G1044" s="219"/>
      <c r="H1044" s="222">
        <v>4.4400000000000004</v>
      </c>
      <c r="I1044" s="223"/>
      <c r="J1044" s="219"/>
      <c r="K1044" s="219"/>
      <c r="L1044" s="224"/>
      <c r="M1044" s="225"/>
      <c r="N1044" s="226"/>
      <c r="O1044" s="226"/>
      <c r="P1044" s="226"/>
      <c r="Q1044" s="226"/>
      <c r="R1044" s="226"/>
      <c r="S1044" s="226"/>
      <c r="T1044" s="227"/>
      <c r="AT1044" s="228" t="s">
        <v>320</v>
      </c>
      <c r="AU1044" s="228" t="s">
        <v>88</v>
      </c>
      <c r="AV1044" s="14" t="s">
        <v>88</v>
      </c>
      <c r="AW1044" s="14" t="s">
        <v>39</v>
      </c>
      <c r="AX1044" s="14" t="s">
        <v>78</v>
      </c>
      <c r="AY1044" s="228" t="s">
        <v>151</v>
      </c>
    </row>
    <row r="1045" spans="1:65" s="15" customFormat="1" ht="11.25">
      <c r="B1045" s="229"/>
      <c r="C1045" s="230"/>
      <c r="D1045" s="201" t="s">
        <v>320</v>
      </c>
      <c r="E1045" s="231" t="s">
        <v>32</v>
      </c>
      <c r="F1045" s="232" t="s">
        <v>323</v>
      </c>
      <c r="G1045" s="230"/>
      <c r="H1045" s="233">
        <v>4.4400000000000004</v>
      </c>
      <c r="I1045" s="234"/>
      <c r="J1045" s="230"/>
      <c r="K1045" s="230"/>
      <c r="L1045" s="235"/>
      <c r="M1045" s="236"/>
      <c r="N1045" s="237"/>
      <c r="O1045" s="237"/>
      <c r="P1045" s="237"/>
      <c r="Q1045" s="237"/>
      <c r="R1045" s="237"/>
      <c r="S1045" s="237"/>
      <c r="T1045" s="238"/>
      <c r="AT1045" s="239" t="s">
        <v>320</v>
      </c>
      <c r="AU1045" s="239" t="s">
        <v>88</v>
      </c>
      <c r="AV1045" s="15" t="s">
        <v>159</v>
      </c>
      <c r="AW1045" s="15" t="s">
        <v>39</v>
      </c>
      <c r="AX1045" s="15" t="s">
        <v>86</v>
      </c>
      <c r="AY1045" s="239" t="s">
        <v>151</v>
      </c>
    </row>
    <row r="1046" spans="1:65" s="2" customFormat="1" ht="24.2" customHeight="1">
      <c r="A1046" s="39"/>
      <c r="B1046" s="40"/>
      <c r="C1046" s="183" t="s">
        <v>1486</v>
      </c>
      <c r="D1046" s="183" t="s">
        <v>154</v>
      </c>
      <c r="E1046" s="184" t="s">
        <v>1487</v>
      </c>
      <c r="F1046" s="185" t="s">
        <v>1488</v>
      </c>
      <c r="G1046" s="186" t="s">
        <v>213</v>
      </c>
      <c r="H1046" s="187">
        <v>9.9</v>
      </c>
      <c r="I1046" s="188"/>
      <c r="J1046" s="189">
        <f>ROUND(I1046*H1046,2)</f>
        <v>0</v>
      </c>
      <c r="K1046" s="185" t="s">
        <v>158</v>
      </c>
      <c r="L1046" s="44"/>
      <c r="M1046" s="190" t="s">
        <v>32</v>
      </c>
      <c r="N1046" s="191" t="s">
        <v>49</v>
      </c>
      <c r="O1046" s="69"/>
      <c r="P1046" s="192">
        <f>O1046*H1046</f>
        <v>0</v>
      </c>
      <c r="Q1046" s="192">
        <v>0</v>
      </c>
      <c r="R1046" s="192">
        <f>Q1046*H1046</f>
        <v>0</v>
      </c>
      <c r="S1046" s="192">
        <v>4.2000000000000003E-2</v>
      </c>
      <c r="T1046" s="193">
        <f>S1046*H1046</f>
        <v>0.41580000000000006</v>
      </c>
      <c r="U1046" s="39"/>
      <c r="V1046" s="39"/>
      <c r="W1046" s="39"/>
      <c r="X1046" s="39"/>
      <c r="Y1046" s="39"/>
      <c r="Z1046" s="39"/>
      <c r="AA1046" s="39"/>
      <c r="AB1046" s="39"/>
      <c r="AC1046" s="39"/>
      <c r="AD1046" s="39"/>
      <c r="AE1046" s="39"/>
      <c r="AR1046" s="194" t="s">
        <v>159</v>
      </c>
      <c r="AT1046" s="194" t="s">
        <v>154</v>
      </c>
      <c r="AU1046" s="194" t="s">
        <v>88</v>
      </c>
      <c r="AY1046" s="21" t="s">
        <v>151</v>
      </c>
      <c r="BE1046" s="195">
        <f>IF(N1046="základní",J1046,0)</f>
        <v>0</v>
      </c>
      <c r="BF1046" s="195">
        <f>IF(N1046="snížená",J1046,0)</f>
        <v>0</v>
      </c>
      <c r="BG1046" s="195">
        <f>IF(N1046="zákl. přenesená",J1046,0)</f>
        <v>0</v>
      </c>
      <c r="BH1046" s="195">
        <f>IF(N1046="sníž. přenesená",J1046,0)</f>
        <v>0</v>
      </c>
      <c r="BI1046" s="195">
        <f>IF(N1046="nulová",J1046,0)</f>
        <v>0</v>
      </c>
      <c r="BJ1046" s="21" t="s">
        <v>86</v>
      </c>
      <c r="BK1046" s="195">
        <f>ROUND(I1046*H1046,2)</f>
        <v>0</v>
      </c>
      <c r="BL1046" s="21" t="s">
        <v>159</v>
      </c>
      <c r="BM1046" s="194" t="s">
        <v>1489</v>
      </c>
    </row>
    <row r="1047" spans="1:65" s="2" customFormat="1" ht="11.25">
      <c r="A1047" s="39"/>
      <c r="B1047" s="40"/>
      <c r="C1047" s="41"/>
      <c r="D1047" s="196" t="s">
        <v>161</v>
      </c>
      <c r="E1047" s="41"/>
      <c r="F1047" s="197" t="s">
        <v>1490</v>
      </c>
      <c r="G1047" s="41"/>
      <c r="H1047" s="41"/>
      <c r="I1047" s="198"/>
      <c r="J1047" s="41"/>
      <c r="K1047" s="41"/>
      <c r="L1047" s="44"/>
      <c r="M1047" s="199"/>
      <c r="N1047" s="200"/>
      <c r="O1047" s="69"/>
      <c r="P1047" s="69"/>
      <c r="Q1047" s="69"/>
      <c r="R1047" s="69"/>
      <c r="S1047" s="69"/>
      <c r="T1047" s="70"/>
      <c r="U1047" s="39"/>
      <c r="V1047" s="39"/>
      <c r="W1047" s="39"/>
      <c r="X1047" s="39"/>
      <c r="Y1047" s="39"/>
      <c r="Z1047" s="39"/>
      <c r="AA1047" s="39"/>
      <c r="AB1047" s="39"/>
      <c r="AC1047" s="39"/>
      <c r="AD1047" s="39"/>
      <c r="AE1047" s="39"/>
      <c r="AT1047" s="21" t="s">
        <v>161</v>
      </c>
      <c r="AU1047" s="21" t="s">
        <v>88</v>
      </c>
    </row>
    <row r="1048" spans="1:65" s="13" customFormat="1" ht="11.25">
      <c r="B1048" s="208"/>
      <c r="C1048" s="209"/>
      <c r="D1048" s="201" t="s">
        <v>320</v>
      </c>
      <c r="E1048" s="210" t="s">
        <v>32</v>
      </c>
      <c r="F1048" s="211" t="s">
        <v>695</v>
      </c>
      <c r="G1048" s="209"/>
      <c r="H1048" s="210" t="s">
        <v>32</v>
      </c>
      <c r="I1048" s="212"/>
      <c r="J1048" s="209"/>
      <c r="K1048" s="209"/>
      <c r="L1048" s="213"/>
      <c r="M1048" s="214"/>
      <c r="N1048" s="215"/>
      <c r="O1048" s="215"/>
      <c r="P1048" s="215"/>
      <c r="Q1048" s="215"/>
      <c r="R1048" s="215"/>
      <c r="S1048" s="215"/>
      <c r="T1048" s="216"/>
      <c r="AT1048" s="217" t="s">
        <v>320</v>
      </c>
      <c r="AU1048" s="217" t="s">
        <v>88</v>
      </c>
      <c r="AV1048" s="13" t="s">
        <v>86</v>
      </c>
      <c r="AW1048" s="13" t="s">
        <v>39</v>
      </c>
      <c r="AX1048" s="13" t="s">
        <v>78</v>
      </c>
      <c r="AY1048" s="217" t="s">
        <v>151</v>
      </c>
    </row>
    <row r="1049" spans="1:65" s="14" customFormat="1" ht="11.25">
      <c r="B1049" s="218"/>
      <c r="C1049" s="219"/>
      <c r="D1049" s="201" t="s">
        <v>320</v>
      </c>
      <c r="E1049" s="220" t="s">
        <v>32</v>
      </c>
      <c r="F1049" s="221" t="s">
        <v>1491</v>
      </c>
      <c r="G1049" s="219"/>
      <c r="H1049" s="222">
        <v>5.0999999999999996</v>
      </c>
      <c r="I1049" s="223"/>
      <c r="J1049" s="219"/>
      <c r="K1049" s="219"/>
      <c r="L1049" s="224"/>
      <c r="M1049" s="225"/>
      <c r="N1049" s="226"/>
      <c r="O1049" s="226"/>
      <c r="P1049" s="226"/>
      <c r="Q1049" s="226"/>
      <c r="R1049" s="226"/>
      <c r="S1049" s="226"/>
      <c r="T1049" s="227"/>
      <c r="AT1049" s="228" t="s">
        <v>320</v>
      </c>
      <c r="AU1049" s="228" t="s">
        <v>88</v>
      </c>
      <c r="AV1049" s="14" t="s">
        <v>88</v>
      </c>
      <c r="AW1049" s="14" t="s">
        <v>39</v>
      </c>
      <c r="AX1049" s="14" t="s">
        <v>78</v>
      </c>
      <c r="AY1049" s="228" t="s">
        <v>151</v>
      </c>
    </row>
    <row r="1050" spans="1:65" s="14" customFormat="1" ht="11.25">
      <c r="B1050" s="218"/>
      <c r="C1050" s="219"/>
      <c r="D1050" s="201" t="s">
        <v>320</v>
      </c>
      <c r="E1050" s="220" t="s">
        <v>32</v>
      </c>
      <c r="F1050" s="221" t="s">
        <v>1492</v>
      </c>
      <c r="G1050" s="219"/>
      <c r="H1050" s="222">
        <v>4.8</v>
      </c>
      <c r="I1050" s="223"/>
      <c r="J1050" s="219"/>
      <c r="K1050" s="219"/>
      <c r="L1050" s="224"/>
      <c r="M1050" s="225"/>
      <c r="N1050" s="226"/>
      <c r="O1050" s="226"/>
      <c r="P1050" s="226"/>
      <c r="Q1050" s="226"/>
      <c r="R1050" s="226"/>
      <c r="S1050" s="226"/>
      <c r="T1050" s="227"/>
      <c r="AT1050" s="228" t="s">
        <v>320</v>
      </c>
      <c r="AU1050" s="228" t="s">
        <v>88</v>
      </c>
      <c r="AV1050" s="14" t="s">
        <v>88</v>
      </c>
      <c r="AW1050" s="14" t="s">
        <v>39</v>
      </c>
      <c r="AX1050" s="14" t="s">
        <v>78</v>
      </c>
      <c r="AY1050" s="228" t="s">
        <v>151</v>
      </c>
    </row>
    <row r="1051" spans="1:65" s="15" customFormat="1" ht="11.25">
      <c r="B1051" s="229"/>
      <c r="C1051" s="230"/>
      <c r="D1051" s="201" t="s">
        <v>320</v>
      </c>
      <c r="E1051" s="231" t="s">
        <v>32</v>
      </c>
      <c r="F1051" s="232" t="s">
        <v>323</v>
      </c>
      <c r="G1051" s="230"/>
      <c r="H1051" s="233">
        <v>9.9</v>
      </c>
      <c r="I1051" s="234"/>
      <c r="J1051" s="230"/>
      <c r="K1051" s="230"/>
      <c r="L1051" s="235"/>
      <c r="M1051" s="236"/>
      <c r="N1051" s="237"/>
      <c r="O1051" s="237"/>
      <c r="P1051" s="237"/>
      <c r="Q1051" s="237"/>
      <c r="R1051" s="237"/>
      <c r="S1051" s="237"/>
      <c r="T1051" s="238"/>
      <c r="AT1051" s="239" t="s">
        <v>320</v>
      </c>
      <c r="AU1051" s="239" t="s">
        <v>88</v>
      </c>
      <c r="AV1051" s="15" t="s">
        <v>159</v>
      </c>
      <c r="AW1051" s="15" t="s">
        <v>39</v>
      </c>
      <c r="AX1051" s="15" t="s">
        <v>86</v>
      </c>
      <c r="AY1051" s="239" t="s">
        <v>151</v>
      </c>
    </row>
    <row r="1052" spans="1:65" s="2" customFormat="1" ht="16.5" customHeight="1">
      <c r="A1052" s="39"/>
      <c r="B1052" s="40"/>
      <c r="C1052" s="183" t="s">
        <v>1493</v>
      </c>
      <c r="D1052" s="183" t="s">
        <v>154</v>
      </c>
      <c r="E1052" s="184" t="s">
        <v>1494</v>
      </c>
      <c r="F1052" s="185" t="s">
        <v>1495</v>
      </c>
      <c r="G1052" s="186" t="s">
        <v>213</v>
      </c>
      <c r="H1052" s="187">
        <v>2.8</v>
      </c>
      <c r="I1052" s="188"/>
      <c r="J1052" s="189">
        <f>ROUND(I1052*H1052,2)</f>
        <v>0</v>
      </c>
      <c r="K1052" s="185" t="s">
        <v>158</v>
      </c>
      <c r="L1052" s="44"/>
      <c r="M1052" s="190" t="s">
        <v>32</v>
      </c>
      <c r="N1052" s="191" t="s">
        <v>49</v>
      </c>
      <c r="O1052" s="69"/>
      <c r="P1052" s="192">
        <f>O1052*H1052</f>
        <v>0</v>
      </c>
      <c r="Q1052" s="192">
        <v>0</v>
      </c>
      <c r="R1052" s="192">
        <f>Q1052*H1052</f>
        <v>0</v>
      </c>
      <c r="S1052" s="192">
        <v>3.6999999999999998E-2</v>
      </c>
      <c r="T1052" s="193">
        <f>S1052*H1052</f>
        <v>0.10359999999999998</v>
      </c>
      <c r="U1052" s="39"/>
      <c r="V1052" s="39"/>
      <c r="W1052" s="39"/>
      <c r="X1052" s="39"/>
      <c r="Y1052" s="39"/>
      <c r="Z1052" s="39"/>
      <c r="AA1052" s="39"/>
      <c r="AB1052" s="39"/>
      <c r="AC1052" s="39"/>
      <c r="AD1052" s="39"/>
      <c r="AE1052" s="39"/>
      <c r="AR1052" s="194" t="s">
        <v>159</v>
      </c>
      <c r="AT1052" s="194" t="s">
        <v>154</v>
      </c>
      <c r="AU1052" s="194" t="s">
        <v>88</v>
      </c>
      <c r="AY1052" s="21" t="s">
        <v>151</v>
      </c>
      <c r="BE1052" s="195">
        <f>IF(N1052="základní",J1052,0)</f>
        <v>0</v>
      </c>
      <c r="BF1052" s="195">
        <f>IF(N1052="snížená",J1052,0)</f>
        <v>0</v>
      </c>
      <c r="BG1052" s="195">
        <f>IF(N1052="zákl. přenesená",J1052,0)</f>
        <v>0</v>
      </c>
      <c r="BH1052" s="195">
        <f>IF(N1052="sníž. přenesená",J1052,0)</f>
        <v>0</v>
      </c>
      <c r="BI1052" s="195">
        <f>IF(N1052="nulová",J1052,0)</f>
        <v>0</v>
      </c>
      <c r="BJ1052" s="21" t="s">
        <v>86</v>
      </c>
      <c r="BK1052" s="195">
        <f>ROUND(I1052*H1052,2)</f>
        <v>0</v>
      </c>
      <c r="BL1052" s="21" t="s">
        <v>159</v>
      </c>
      <c r="BM1052" s="194" t="s">
        <v>1496</v>
      </c>
    </row>
    <row r="1053" spans="1:65" s="2" customFormat="1" ht="11.25">
      <c r="A1053" s="39"/>
      <c r="B1053" s="40"/>
      <c r="C1053" s="41"/>
      <c r="D1053" s="196" t="s">
        <v>161</v>
      </c>
      <c r="E1053" s="41"/>
      <c r="F1053" s="197" t="s">
        <v>1497</v>
      </c>
      <c r="G1053" s="41"/>
      <c r="H1053" s="41"/>
      <c r="I1053" s="198"/>
      <c r="J1053" s="41"/>
      <c r="K1053" s="41"/>
      <c r="L1053" s="44"/>
      <c r="M1053" s="199"/>
      <c r="N1053" s="200"/>
      <c r="O1053" s="69"/>
      <c r="P1053" s="69"/>
      <c r="Q1053" s="69"/>
      <c r="R1053" s="69"/>
      <c r="S1053" s="69"/>
      <c r="T1053" s="70"/>
      <c r="U1053" s="39"/>
      <c r="V1053" s="39"/>
      <c r="W1053" s="39"/>
      <c r="X1053" s="39"/>
      <c r="Y1053" s="39"/>
      <c r="Z1053" s="39"/>
      <c r="AA1053" s="39"/>
      <c r="AB1053" s="39"/>
      <c r="AC1053" s="39"/>
      <c r="AD1053" s="39"/>
      <c r="AE1053" s="39"/>
      <c r="AT1053" s="21" t="s">
        <v>161</v>
      </c>
      <c r="AU1053" s="21" t="s">
        <v>88</v>
      </c>
    </row>
    <row r="1054" spans="1:65" s="13" customFormat="1" ht="11.25">
      <c r="B1054" s="208"/>
      <c r="C1054" s="209"/>
      <c r="D1054" s="201" t="s">
        <v>320</v>
      </c>
      <c r="E1054" s="210" t="s">
        <v>32</v>
      </c>
      <c r="F1054" s="211" t="s">
        <v>1498</v>
      </c>
      <c r="G1054" s="209"/>
      <c r="H1054" s="210" t="s">
        <v>32</v>
      </c>
      <c r="I1054" s="212"/>
      <c r="J1054" s="209"/>
      <c r="K1054" s="209"/>
      <c r="L1054" s="213"/>
      <c r="M1054" s="214"/>
      <c r="N1054" s="215"/>
      <c r="O1054" s="215"/>
      <c r="P1054" s="215"/>
      <c r="Q1054" s="215"/>
      <c r="R1054" s="215"/>
      <c r="S1054" s="215"/>
      <c r="T1054" s="216"/>
      <c r="AT1054" s="217" t="s">
        <v>320</v>
      </c>
      <c r="AU1054" s="217" t="s">
        <v>88</v>
      </c>
      <c r="AV1054" s="13" t="s">
        <v>86</v>
      </c>
      <c r="AW1054" s="13" t="s">
        <v>39</v>
      </c>
      <c r="AX1054" s="13" t="s">
        <v>78</v>
      </c>
      <c r="AY1054" s="217" t="s">
        <v>151</v>
      </c>
    </row>
    <row r="1055" spans="1:65" s="14" customFormat="1" ht="11.25">
      <c r="B1055" s="218"/>
      <c r="C1055" s="219"/>
      <c r="D1055" s="201" t="s">
        <v>320</v>
      </c>
      <c r="E1055" s="220" t="s">
        <v>32</v>
      </c>
      <c r="F1055" s="221" t="s">
        <v>1499</v>
      </c>
      <c r="G1055" s="219"/>
      <c r="H1055" s="222">
        <v>2.8</v>
      </c>
      <c r="I1055" s="223"/>
      <c r="J1055" s="219"/>
      <c r="K1055" s="219"/>
      <c r="L1055" s="224"/>
      <c r="M1055" s="225"/>
      <c r="N1055" s="226"/>
      <c r="O1055" s="226"/>
      <c r="P1055" s="226"/>
      <c r="Q1055" s="226"/>
      <c r="R1055" s="226"/>
      <c r="S1055" s="226"/>
      <c r="T1055" s="227"/>
      <c r="AT1055" s="228" t="s">
        <v>320</v>
      </c>
      <c r="AU1055" s="228" t="s">
        <v>88</v>
      </c>
      <c r="AV1055" s="14" t="s">
        <v>88</v>
      </c>
      <c r="AW1055" s="14" t="s">
        <v>39</v>
      </c>
      <c r="AX1055" s="14" t="s">
        <v>78</v>
      </c>
      <c r="AY1055" s="228" t="s">
        <v>151</v>
      </c>
    </row>
    <row r="1056" spans="1:65" s="15" customFormat="1" ht="11.25">
      <c r="B1056" s="229"/>
      <c r="C1056" s="230"/>
      <c r="D1056" s="201" t="s">
        <v>320</v>
      </c>
      <c r="E1056" s="231" t="s">
        <v>32</v>
      </c>
      <c r="F1056" s="232" t="s">
        <v>323</v>
      </c>
      <c r="G1056" s="230"/>
      <c r="H1056" s="233">
        <v>2.8</v>
      </c>
      <c r="I1056" s="234"/>
      <c r="J1056" s="230"/>
      <c r="K1056" s="230"/>
      <c r="L1056" s="235"/>
      <c r="M1056" s="236"/>
      <c r="N1056" s="237"/>
      <c r="O1056" s="237"/>
      <c r="P1056" s="237"/>
      <c r="Q1056" s="237"/>
      <c r="R1056" s="237"/>
      <c r="S1056" s="237"/>
      <c r="T1056" s="238"/>
      <c r="AT1056" s="239" t="s">
        <v>320</v>
      </c>
      <c r="AU1056" s="239" t="s">
        <v>88</v>
      </c>
      <c r="AV1056" s="15" t="s">
        <v>159</v>
      </c>
      <c r="AW1056" s="15" t="s">
        <v>39</v>
      </c>
      <c r="AX1056" s="15" t="s">
        <v>86</v>
      </c>
      <c r="AY1056" s="239" t="s">
        <v>151</v>
      </c>
    </row>
    <row r="1057" spans="1:65" s="12" customFormat="1" ht="22.9" customHeight="1">
      <c r="B1057" s="167"/>
      <c r="C1057" s="168"/>
      <c r="D1057" s="169" t="s">
        <v>77</v>
      </c>
      <c r="E1057" s="181" t="s">
        <v>1500</v>
      </c>
      <c r="F1057" s="181" t="s">
        <v>1501</v>
      </c>
      <c r="G1057" s="168"/>
      <c r="H1057" s="168"/>
      <c r="I1057" s="171"/>
      <c r="J1057" s="182">
        <f>BK1057</f>
        <v>0</v>
      </c>
      <c r="K1057" s="168"/>
      <c r="L1057" s="173"/>
      <c r="M1057" s="174"/>
      <c r="N1057" s="175"/>
      <c r="O1057" s="175"/>
      <c r="P1057" s="176">
        <f>SUM(P1058:P1074)</f>
        <v>0</v>
      </c>
      <c r="Q1057" s="175"/>
      <c r="R1057" s="176">
        <f>SUM(R1058:R1074)</f>
        <v>0</v>
      </c>
      <c r="S1057" s="175"/>
      <c r="T1057" s="177">
        <f>SUM(T1058:T1074)</f>
        <v>0</v>
      </c>
      <c r="AR1057" s="178" t="s">
        <v>86</v>
      </c>
      <c r="AT1057" s="179" t="s">
        <v>77</v>
      </c>
      <c r="AU1057" s="179" t="s">
        <v>86</v>
      </c>
      <c r="AY1057" s="178" t="s">
        <v>151</v>
      </c>
      <c r="BK1057" s="180">
        <f>SUM(BK1058:BK1074)</f>
        <v>0</v>
      </c>
    </row>
    <row r="1058" spans="1:65" s="2" customFormat="1" ht="24.2" customHeight="1">
      <c r="A1058" s="39"/>
      <c r="B1058" s="40"/>
      <c r="C1058" s="183" t="s">
        <v>1502</v>
      </c>
      <c r="D1058" s="183" t="s">
        <v>154</v>
      </c>
      <c r="E1058" s="184" t="s">
        <v>1503</v>
      </c>
      <c r="F1058" s="185" t="s">
        <v>1504</v>
      </c>
      <c r="G1058" s="186" t="s">
        <v>428</v>
      </c>
      <c r="H1058" s="187">
        <v>277.52600000000001</v>
      </c>
      <c r="I1058" s="188"/>
      <c r="J1058" s="189">
        <f>ROUND(I1058*H1058,2)</f>
        <v>0</v>
      </c>
      <c r="K1058" s="185" t="s">
        <v>158</v>
      </c>
      <c r="L1058" s="44"/>
      <c r="M1058" s="190" t="s">
        <v>32</v>
      </c>
      <c r="N1058" s="191" t="s">
        <v>49</v>
      </c>
      <c r="O1058" s="69"/>
      <c r="P1058" s="192">
        <f>O1058*H1058</f>
        <v>0</v>
      </c>
      <c r="Q1058" s="192">
        <v>0</v>
      </c>
      <c r="R1058" s="192">
        <f>Q1058*H1058</f>
        <v>0</v>
      </c>
      <c r="S1058" s="192">
        <v>0</v>
      </c>
      <c r="T1058" s="193">
        <f>S1058*H1058</f>
        <v>0</v>
      </c>
      <c r="U1058" s="39"/>
      <c r="V1058" s="39"/>
      <c r="W1058" s="39"/>
      <c r="X1058" s="39"/>
      <c r="Y1058" s="39"/>
      <c r="Z1058" s="39"/>
      <c r="AA1058" s="39"/>
      <c r="AB1058" s="39"/>
      <c r="AC1058" s="39"/>
      <c r="AD1058" s="39"/>
      <c r="AE1058" s="39"/>
      <c r="AR1058" s="194" t="s">
        <v>159</v>
      </c>
      <c r="AT1058" s="194" t="s">
        <v>154</v>
      </c>
      <c r="AU1058" s="194" t="s">
        <v>88</v>
      </c>
      <c r="AY1058" s="21" t="s">
        <v>151</v>
      </c>
      <c r="BE1058" s="195">
        <f>IF(N1058="základní",J1058,0)</f>
        <v>0</v>
      </c>
      <c r="BF1058" s="195">
        <f>IF(N1058="snížená",J1058,0)</f>
        <v>0</v>
      </c>
      <c r="BG1058" s="195">
        <f>IF(N1058="zákl. přenesená",J1058,0)</f>
        <v>0</v>
      </c>
      <c r="BH1058" s="195">
        <f>IF(N1058="sníž. přenesená",J1058,0)</f>
        <v>0</v>
      </c>
      <c r="BI1058" s="195">
        <f>IF(N1058="nulová",J1058,0)</f>
        <v>0</v>
      </c>
      <c r="BJ1058" s="21" t="s">
        <v>86</v>
      </c>
      <c r="BK1058" s="195">
        <f>ROUND(I1058*H1058,2)</f>
        <v>0</v>
      </c>
      <c r="BL1058" s="21" t="s">
        <v>159</v>
      </c>
      <c r="BM1058" s="194" t="s">
        <v>1505</v>
      </c>
    </row>
    <row r="1059" spans="1:65" s="2" customFormat="1" ht="11.25">
      <c r="A1059" s="39"/>
      <c r="B1059" s="40"/>
      <c r="C1059" s="41"/>
      <c r="D1059" s="196" t="s">
        <v>161</v>
      </c>
      <c r="E1059" s="41"/>
      <c r="F1059" s="197" t="s">
        <v>1506</v>
      </c>
      <c r="G1059" s="41"/>
      <c r="H1059" s="41"/>
      <c r="I1059" s="198"/>
      <c r="J1059" s="41"/>
      <c r="K1059" s="41"/>
      <c r="L1059" s="44"/>
      <c r="M1059" s="199"/>
      <c r="N1059" s="200"/>
      <c r="O1059" s="69"/>
      <c r="P1059" s="69"/>
      <c r="Q1059" s="69"/>
      <c r="R1059" s="69"/>
      <c r="S1059" s="69"/>
      <c r="T1059" s="70"/>
      <c r="U1059" s="39"/>
      <c r="V1059" s="39"/>
      <c r="W1059" s="39"/>
      <c r="X1059" s="39"/>
      <c r="Y1059" s="39"/>
      <c r="Z1059" s="39"/>
      <c r="AA1059" s="39"/>
      <c r="AB1059" s="39"/>
      <c r="AC1059" s="39"/>
      <c r="AD1059" s="39"/>
      <c r="AE1059" s="39"/>
      <c r="AT1059" s="21" t="s">
        <v>161</v>
      </c>
      <c r="AU1059" s="21" t="s">
        <v>88</v>
      </c>
    </row>
    <row r="1060" spans="1:65" s="2" customFormat="1" ht="21.75" customHeight="1">
      <c r="A1060" s="39"/>
      <c r="B1060" s="40"/>
      <c r="C1060" s="183" t="s">
        <v>1507</v>
      </c>
      <c r="D1060" s="183" t="s">
        <v>154</v>
      </c>
      <c r="E1060" s="184" t="s">
        <v>1508</v>
      </c>
      <c r="F1060" s="185" t="s">
        <v>1509</v>
      </c>
      <c r="G1060" s="186" t="s">
        <v>428</v>
      </c>
      <c r="H1060" s="187">
        <v>277.52600000000001</v>
      </c>
      <c r="I1060" s="188"/>
      <c r="J1060" s="189">
        <f>ROUND(I1060*H1060,2)</f>
        <v>0</v>
      </c>
      <c r="K1060" s="185" t="s">
        <v>158</v>
      </c>
      <c r="L1060" s="44"/>
      <c r="M1060" s="190" t="s">
        <v>32</v>
      </c>
      <c r="N1060" s="191" t="s">
        <v>49</v>
      </c>
      <c r="O1060" s="69"/>
      <c r="P1060" s="192">
        <f>O1060*H1060</f>
        <v>0</v>
      </c>
      <c r="Q1060" s="192">
        <v>0</v>
      </c>
      <c r="R1060" s="192">
        <f>Q1060*H1060</f>
        <v>0</v>
      </c>
      <c r="S1060" s="192">
        <v>0</v>
      </c>
      <c r="T1060" s="193">
        <f>S1060*H1060</f>
        <v>0</v>
      </c>
      <c r="U1060" s="39"/>
      <c r="V1060" s="39"/>
      <c r="W1060" s="39"/>
      <c r="X1060" s="39"/>
      <c r="Y1060" s="39"/>
      <c r="Z1060" s="39"/>
      <c r="AA1060" s="39"/>
      <c r="AB1060" s="39"/>
      <c r="AC1060" s="39"/>
      <c r="AD1060" s="39"/>
      <c r="AE1060" s="39"/>
      <c r="AR1060" s="194" t="s">
        <v>159</v>
      </c>
      <c r="AT1060" s="194" t="s">
        <v>154</v>
      </c>
      <c r="AU1060" s="194" t="s">
        <v>88</v>
      </c>
      <c r="AY1060" s="21" t="s">
        <v>151</v>
      </c>
      <c r="BE1060" s="195">
        <f>IF(N1060="základní",J1060,0)</f>
        <v>0</v>
      </c>
      <c r="BF1060" s="195">
        <f>IF(N1060="snížená",J1060,0)</f>
        <v>0</v>
      </c>
      <c r="BG1060" s="195">
        <f>IF(N1060="zákl. přenesená",J1060,0)</f>
        <v>0</v>
      </c>
      <c r="BH1060" s="195">
        <f>IF(N1060="sníž. přenesená",J1060,0)</f>
        <v>0</v>
      </c>
      <c r="BI1060" s="195">
        <f>IF(N1060="nulová",J1060,0)</f>
        <v>0</v>
      </c>
      <c r="BJ1060" s="21" t="s">
        <v>86</v>
      </c>
      <c r="BK1060" s="195">
        <f>ROUND(I1060*H1060,2)</f>
        <v>0</v>
      </c>
      <c r="BL1060" s="21" t="s">
        <v>159</v>
      </c>
      <c r="BM1060" s="194" t="s">
        <v>1510</v>
      </c>
    </row>
    <row r="1061" spans="1:65" s="2" customFormat="1" ht="11.25">
      <c r="A1061" s="39"/>
      <c r="B1061" s="40"/>
      <c r="C1061" s="41"/>
      <c r="D1061" s="196" t="s">
        <v>161</v>
      </c>
      <c r="E1061" s="41"/>
      <c r="F1061" s="197" t="s">
        <v>1511</v>
      </c>
      <c r="G1061" s="41"/>
      <c r="H1061" s="41"/>
      <c r="I1061" s="198"/>
      <c r="J1061" s="41"/>
      <c r="K1061" s="41"/>
      <c r="L1061" s="44"/>
      <c r="M1061" s="199"/>
      <c r="N1061" s="200"/>
      <c r="O1061" s="69"/>
      <c r="P1061" s="69"/>
      <c r="Q1061" s="69"/>
      <c r="R1061" s="69"/>
      <c r="S1061" s="69"/>
      <c r="T1061" s="70"/>
      <c r="U1061" s="39"/>
      <c r="V1061" s="39"/>
      <c r="W1061" s="39"/>
      <c r="X1061" s="39"/>
      <c r="Y1061" s="39"/>
      <c r="Z1061" s="39"/>
      <c r="AA1061" s="39"/>
      <c r="AB1061" s="39"/>
      <c r="AC1061" s="39"/>
      <c r="AD1061" s="39"/>
      <c r="AE1061" s="39"/>
      <c r="AT1061" s="21" t="s">
        <v>161</v>
      </c>
      <c r="AU1061" s="21" t="s">
        <v>88</v>
      </c>
    </row>
    <row r="1062" spans="1:65" s="2" customFormat="1" ht="24.2" customHeight="1">
      <c r="A1062" s="39"/>
      <c r="B1062" s="40"/>
      <c r="C1062" s="183" t="s">
        <v>1512</v>
      </c>
      <c r="D1062" s="183" t="s">
        <v>154</v>
      </c>
      <c r="E1062" s="184" t="s">
        <v>1513</v>
      </c>
      <c r="F1062" s="185" t="s">
        <v>1514</v>
      </c>
      <c r="G1062" s="186" t="s">
        <v>428</v>
      </c>
      <c r="H1062" s="187">
        <v>2497.7339999999999</v>
      </c>
      <c r="I1062" s="188"/>
      <c r="J1062" s="189">
        <f>ROUND(I1062*H1062,2)</f>
        <v>0</v>
      </c>
      <c r="K1062" s="185" t="s">
        <v>158</v>
      </c>
      <c r="L1062" s="44"/>
      <c r="M1062" s="190" t="s">
        <v>32</v>
      </c>
      <c r="N1062" s="191" t="s">
        <v>49</v>
      </c>
      <c r="O1062" s="69"/>
      <c r="P1062" s="192">
        <f>O1062*H1062</f>
        <v>0</v>
      </c>
      <c r="Q1062" s="192">
        <v>0</v>
      </c>
      <c r="R1062" s="192">
        <f>Q1062*H1062</f>
        <v>0</v>
      </c>
      <c r="S1062" s="192">
        <v>0</v>
      </c>
      <c r="T1062" s="193">
        <f>S1062*H1062</f>
        <v>0</v>
      </c>
      <c r="U1062" s="39"/>
      <c r="V1062" s="39"/>
      <c r="W1062" s="39"/>
      <c r="X1062" s="39"/>
      <c r="Y1062" s="39"/>
      <c r="Z1062" s="39"/>
      <c r="AA1062" s="39"/>
      <c r="AB1062" s="39"/>
      <c r="AC1062" s="39"/>
      <c r="AD1062" s="39"/>
      <c r="AE1062" s="39"/>
      <c r="AR1062" s="194" t="s">
        <v>159</v>
      </c>
      <c r="AT1062" s="194" t="s">
        <v>154</v>
      </c>
      <c r="AU1062" s="194" t="s">
        <v>88</v>
      </c>
      <c r="AY1062" s="21" t="s">
        <v>151</v>
      </c>
      <c r="BE1062" s="195">
        <f>IF(N1062="základní",J1062,0)</f>
        <v>0</v>
      </c>
      <c r="BF1062" s="195">
        <f>IF(N1062="snížená",J1062,0)</f>
        <v>0</v>
      </c>
      <c r="BG1062" s="195">
        <f>IF(N1062="zákl. přenesená",J1062,0)</f>
        <v>0</v>
      </c>
      <c r="BH1062" s="195">
        <f>IF(N1062="sníž. přenesená",J1062,0)</f>
        <v>0</v>
      </c>
      <c r="BI1062" s="195">
        <f>IF(N1062="nulová",J1062,0)</f>
        <v>0</v>
      </c>
      <c r="BJ1062" s="21" t="s">
        <v>86</v>
      </c>
      <c r="BK1062" s="195">
        <f>ROUND(I1062*H1062,2)</f>
        <v>0</v>
      </c>
      <c r="BL1062" s="21" t="s">
        <v>159</v>
      </c>
      <c r="BM1062" s="194" t="s">
        <v>1515</v>
      </c>
    </row>
    <row r="1063" spans="1:65" s="2" customFormat="1" ht="11.25">
      <c r="A1063" s="39"/>
      <c r="B1063" s="40"/>
      <c r="C1063" s="41"/>
      <c r="D1063" s="196" t="s">
        <v>161</v>
      </c>
      <c r="E1063" s="41"/>
      <c r="F1063" s="197" t="s">
        <v>1516</v>
      </c>
      <c r="G1063" s="41"/>
      <c r="H1063" s="41"/>
      <c r="I1063" s="198"/>
      <c r="J1063" s="41"/>
      <c r="K1063" s="41"/>
      <c r="L1063" s="44"/>
      <c r="M1063" s="199"/>
      <c r="N1063" s="200"/>
      <c r="O1063" s="69"/>
      <c r="P1063" s="69"/>
      <c r="Q1063" s="69"/>
      <c r="R1063" s="69"/>
      <c r="S1063" s="69"/>
      <c r="T1063" s="70"/>
      <c r="U1063" s="39"/>
      <c r="V1063" s="39"/>
      <c r="W1063" s="39"/>
      <c r="X1063" s="39"/>
      <c r="Y1063" s="39"/>
      <c r="Z1063" s="39"/>
      <c r="AA1063" s="39"/>
      <c r="AB1063" s="39"/>
      <c r="AC1063" s="39"/>
      <c r="AD1063" s="39"/>
      <c r="AE1063" s="39"/>
      <c r="AT1063" s="21" t="s">
        <v>161</v>
      </c>
      <c r="AU1063" s="21" t="s">
        <v>88</v>
      </c>
    </row>
    <row r="1064" spans="1:65" s="13" customFormat="1" ht="11.25">
      <c r="B1064" s="208"/>
      <c r="C1064" s="209"/>
      <c r="D1064" s="201" t="s">
        <v>320</v>
      </c>
      <c r="E1064" s="210" t="s">
        <v>32</v>
      </c>
      <c r="F1064" s="211" t="s">
        <v>1517</v>
      </c>
      <c r="G1064" s="209"/>
      <c r="H1064" s="210" t="s">
        <v>32</v>
      </c>
      <c r="I1064" s="212"/>
      <c r="J1064" s="209"/>
      <c r="K1064" s="209"/>
      <c r="L1064" s="213"/>
      <c r="M1064" s="214"/>
      <c r="N1064" s="215"/>
      <c r="O1064" s="215"/>
      <c r="P1064" s="215"/>
      <c r="Q1064" s="215"/>
      <c r="R1064" s="215"/>
      <c r="S1064" s="215"/>
      <c r="T1064" s="216"/>
      <c r="AT1064" s="217" t="s">
        <v>320</v>
      </c>
      <c r="AU1064" s="217" t="s">
        <v>88</v>
      </c>
      <c r="AV1064" s="13" t="s">
        <v>86</v>
      </c>
      <c r="AW1064" s="13" t="s">
        <v>39</v>
      </c>
      <c r="AX1064" s="13" t="s">
        <v>78</v>
      </c>
      <c r="AY1064" s="217" t="s">
        <v>151</v>
      </c>
    </row>
    <row r="1065" spans="1:65" s="14" customFormat="1" ht="11.25">
      <c r="B1065" s="218"/>
      <c r="C1065" s="219"/>
      <c r="D1065" s="201" t="s">
        <v>320</v>
      </c>
      <c r="E1065" s="220" t="s">
        <v>32</v>
      </c>
      <c r="F1065" s="221" t="s">
        <v>1518</v>
      </c>
      <c r="G1065" s="219"/>
      <c r="H1065" s="222">
        <v>2497.7339999999999</v>
      </c>
      <c r="I1065" s="223"/>
      <c r="J1065" s="219"/>
      <c r="K1065" s="219"/>
      <c r="L1065" s="224"/>
      <c r="M1065" s="225"/>
      <c r="N1065" s="226"/>
      <c r="O1065" s="226"/>
      <c r="P1065" s="226"/>
      <c r="Q1065" s="226"/>
      <c r="R1065" s="226"/>
      <c r="S1065" s="226"/>
      <c r="T1065" s="227"/>
      <c r="AT1065" s="228" t="s">
        <v>320</v>
      </c>
      <c r="AU1065" s="228" t="s">
        <v>88</v>
      </c>
      <c r="AV1065" s="14" t="s">
        <v>88</v>
      </c>
      <c r="AW1065" s="14" t="s">
        <v>39</v>
      </c>
      <c r="AX1065" s="14" t="s">
        <v>78</v>
      </c>
      <c r="AY1065" s="228" t="s">
        <v>151</v>
      </c>
    </row>
    <row r="1066" spans="1:65" s="15" customFormat="1" ht="11.25">
      <c r="B1066" s="229"/>
      <c r="C1066" s="230"/>
      <c r="D1066" s="201" t="s">
        <v>320</v>
      </c>
      <c r="E1066" s="231" t="s">
        <v>32</v>
      </c>
      <c r="F1066" s="232" t="s">
        <v>323</v>
      </c>
      <c r="G1066" s="230"/>
      <c r="H1066" s="233">
        <v>2497.7339999999999</v>
      </c>
      <c r="I1066" s="234"/>
      <c r="J1066" s="230"/>
      <c r="K1066" s="230"/>
      <c r="L1066" s="235"/>
      <c r="M1066" s="236"/>
      <c r="N1066" s="237"/>
      <c r="O1066" s="237"/>
      <c r="P1066" s="237"/>
      <c r="Q1066" s="237"/>
      <c r="R1066" s="237"/>
      <c r="S1066" s="237"/>
      <c r="T1066" s="238"/>
      <c r="AT1066" s="239" t="s">
        <v>320</v>
      </c>
      <c r="AU1066" s="239" t="s">
        <v>88</v>
      </c>
      <c r="AV1066" s="15" t="s">
        <v>159</v>
      </c>
      <c r="AW1066" s="15" t="s">
        <v>39</v>
      </c>
      <c r="AX1066" s="15" t="s">
        <v>86</v>
      </c>
      <c r="AY1066" s="239" t="s">
        <v>151</v>
      </c>
    </row>
    <row r="1067" spans="1:65" s="2" customFormat="1" ht="24.2" customHeight="1">
      <c r="A1067" s="39"/>
      <c r="B1067" s="40"/>
      <c r="C1067" s="183" t="s">
        <v>1519</v>
      </c>
      <c r="D1067" s="183" t="s">
        <v>154</v>
      </c>
      <c r="E1067" s="184" t="s">
        <v>1520</v>
      </c>
      <c r="F1067" s="185" t="s">
        <v>1521</v>
      </c>
      <c r="G1067" s="186" t="s">
        <v>428</v>
      </c>
      <c r="H1067" s="187">
        <v>1.76</v>
      </c>
      <c r="I1067" s="188"/>
      <c r="J1067" s="189">
        <f>ROUND(I1067*H1067,2)</f>
        <v>0</v>
      </c>
      <c r="K1067" s="185" t="s">
        <v>158</v>
      </c>
      <c r="L1067" s="44"/>
      <c r="M1067" s="190" t="s">
        <v>32</v>
      </c>
      <c r="N1067" s="191" t="s">
        <v>49</v>
      </c>
      <c r="O1067" s="69"/>
      <c r="P1067" s="192">
        <f>O1067*H1067</f>
        <v>0</v>
      </c>
      <c r="Q1067" s="192">
        <v>0</v>
      </c>
      <c r="R1067" s="192">
        <f>Q1067*H1067</f>
        <v>0</v>
      </c>
      <c r="S1067" s="192">
        <v>0</v>
      </c>
      <c r="T1067" s="193">
        <f>S1067*H1067</f>
        <v>0</v>
      </c>
      <c r="U1067" s="39"/>
      <c r="V1067" s="39"/>
      <c r="W1067" s="39"/>
      <c r="X1067" s="39"/>
      <c r="Y1067" s="39"/>
      <c r="Z1067" s="39"/>
      <c r="AA1067" s="39"/>
      <c r="AB1067" s="39"/>
      <c r="AC1067" s="39"/>
      <c r="AD1067" s="39"/>
      <c r="AE1067" s="39"/>
      <c r="AR1067" s="194" t="s">
        <v>159</v>
      </c>
      <c r="AT1067" s="194" t="s">
        <v>154</v>
      </c>
      <c r="AU1067" s="194" t="s">
        <v>88</v>
      </c>
      <c r="AY1067" s="21" t="s">
        <v>151</v>
      </c>
      <c r="BE1067" s="195">
        <f>IF(N1067="základní",J1067,0)</f>
        <v>0</v>
      </c>
      <c r="BF1067" s="195">
        <f>IF(N1067="snížená",J1067,0)</f>
        <v>0</v>
      </c>
      <c r="BG1067" s="195">
        <f>IF(N1067="zákl. přenesená",J1067,0)</f>
        <v>0</v>
      </c>
      <c r="BH1067" s="195">
        <f>IF(N1067="sníž. přenesená",J1067,0)</f>
        <v>0</v>
      </c>
      <c r="BI1067" s="195">
        <f>IF(N1067="nulová",J1067,0)</f>
        <v>0</v>
      </c>
      <c r="BJ1067" s="21" t="s">
        <v>86</v>
      </c>
      <c r="BK1067" s="195">
        <f>ROUND(I1067*H1067,2)</f>
        <v>0</v>
      </c>
      <c r="BL1067" s="21" t="s">
        <v>159</v>
      </c>
      <c r="BM1067" s="194" t="s">
        <v>1522</v>
      </c>
    </row>
    <row r="1068" spans="1:65" s="2" customFormat="1" ht="11.25">
      <c r="A1068" s="39"/>
      <c r="B1068" s="40"/>
      <c r="C1068" s="41"/>
      <c r="D1068" s="196" t="s">
        <v>161</v>
      </c>
      <c r="E1068" s="41"/>
      <c r="F1068" s="197" t="s">
        <v>1523</v>
      </c>
      <c r="G1068" s="41"/>
      <c r="H1068" s="41"/>
      <c r="I1068" s="198"/>
      <c r="J1068" s="41"/>
      <c r="K1068" s="41"/>
      <c r="L1068" s="44"/>
      <c r="M1068" s="199"/>
      <c r="N1068" s="200"/>
      <c r="O1068" s="69"/>
      <c r="P1068" s="69"/>
      <c r="Q1068" s="69"/>
      <c r="R1068" s="69"/>
      <c r="S1068" s="69"/>
      <c r="T1068" s="70"/>
      <c r="U1068" s="39"/>
      <c r="V1068" s="39"/>
      <c r="W1068" s="39"/>
      <c r="X1068" s="39"/>
      <c r="Y1068" s="39"/>
      <c r="Z1068" s="39"/>
      <c r="AA1068" s="39"/>
      <c r="AB1068" s="39"/>
      <c r="AC1068" s="39"/>
      <c r="AD1068" s="39"/>
      <c r="AE1068" s="39"/>
      <c r="AT1068" s="21" t="s">
        <v>161</v>
      </c>
      <c r="AU1068" s="21" t="s">
        <v>88</v>
      </c>
    </row>
    <row r="1069" spans="1:65" s="2" customFormat="1" ht="33" customHeight="1">
      <c r="A1069" s="39"/>
      <c r="B1069" s="40"/>
      <c r="C1069" s="183" t="s">
        <v>1524</v>
      </c>
      <c r="D1069" s="183" t="s">
        <v>154</v>
      </c>
      <c r="E1069" s="184" t="s">
        <v>1525</v>
      </c>
      <c r="F1069" s="185" t="s">
        <v>1526</v>
      </c>
      <c r="G1069" s="186" t="s">
        <v>428</v>
      </c>
      <c r="H1069" s="187">
        <v>240.72200000000001</v>
      </c>
      <c r="I1069" s="188"/>
      <c r="J1069" s="189">
        <f>ROUND(I1069*H1069,2)</f>
        <v>0</v>
      </c>
      <c r="K1069" s="185" t="s">
        <v>158</v>
      </c>
      <c r="L1069" s="44"/>
      <c r="M1069" s="190" t="s">
        <v>32</v>
      </c>
      <c r="N1069" s="191" t="s">
        <v>49</v>
      </c>
      <c r="O1069" s="69"/>
      <c r="P1069" s="192">
        <f>O1069*H1069</f>
        <v>0</v>
      </c>
      <c r="Q1069" s="192">
        <v>0</v>
      </c>
      <c r="R1069" s="192">
        <f>Q1069*H1069</f>
        <v>0</v>
      </c>
      <c r="S1069" s="192">
        <v>0</v>
      </c>
      <c r="T1069" s="193">
        <f>S1069*H1069</f>
        <v>0</v>
      </c>
      <c r="U1069" s="39"/>
      <c r="V1069" s="39"/>
      <c r="W1069" s="39"/>
      <c r="X1069" s="39"/>
      <c r="Y1069" s="39"/>
      <c r="Z1069" s="39"/>
      <c r="AA1069" s="39"/>
      <c r="AB1069" s="39"/>
      <c r="AC1069" s="39"/>
      <c r="AD1069" s="39"/>
      <c r="AE1069" s="39"/>
      <c r="AR1069" s="194" t="s">
        <v>159</v>
      </c>
      <c r="AT1069" s="194" t="s">
        <v>154</v>
      </c>
      <c r="AU1069" s="194" t="s">
        <v>88</v>
      </c>
      <c r="AY1069" s="21" t="s">
        <v>151</v>
      </c>
      <c r="BE1069" s="195">
        <f>IF(N1069="základní",J1069,0)</f>
        <v>0</v>
      </c>
      <c r="BF1069" s="195">
        <f>IF(N1069="snížená",J1069,0)</f>
        <v>0</v>
      </c>
      <c r="BG1069" s="195">
        <f>IF(N1069="zákl. přenesená",J1069,0)</f>
        <v>0</v>
      </c>
      <c r="BH1069" s="195">
        <f>IF(N1069="sníž. přenesená",J1069,0)</f>
        <v>0</v>
      </c>
      <c r="BI1069" s="195">
        <f>IF(N1069="nulová",J1069,0)</f>
        <v>0</v>
      </c>
      <c r="BJ1069" s="21" t="s">
        <v>86</v>
      </c>
      <c r="BK1069" s="195">
        <f>ROUND(I1069*H1069,2)</f>
        <v>0</v>
      </c>
      <c r="BL1069" s="21" t="s">
        <v>159</v>
      </c>
      <c r="BM1069" s="194" t="s">
        <v>1527</v>
      </c>
    </row>
    <row r="1070" spans="1:65" s="2" customFormat="1" ht="11.25">
      <c r="A1070" s="39"/>
      <c r="B1070" s="40"/>
      <c r="C1070" s="41"/>
      <c r="D1070" s="196" t="s">
        <v>161</v>
      </c>
      <c r="E1070" s="41"/>
      <c r="F1070" s="197" t="s">
        <v>1528</v>
      </c>
      <c r="G1070" s="41"/>
      <c r="H1070" s="41"/>
      <c r="I1070" s="198"/>
      <c r="J1070" s="41"/>
      <c r="K1070" s="41"/>
      <c r="L1070" s="44"/>
      <c r="M1070" s="199"/>
      <c r="N1070" s="200"/>
      <c r="O1070" s="69"/>
      <c r="P1070" s="69"/>
      <c r="Q1070" s="69"/>
      <c r="R1070" s="69"/>
      <c r="S1070" s="69"/>
      <c r="T1070" s="70"/>
      <c r="U1070" s="39"/>
      <c r="V1070" s="39"/>
      <c r="W1070" s="39"/>
      <c r="X1070" s="39"/>
      <c r="Y1070" s="39"/>
      <c r="Z1070" s="39"/>
      <c r="AA1070" s="39"/>
      <c r="AB1070" s="39"/>
      <c r="AC1070" s="39"/>
      <c r="AD1070" s="39"/>
      <c r="AE1070" s="39"/>
      <c r="AT1070" s="21" t="s">
        <v>161</v>
      </c>
      <c r="AU1070" s="21" t="s">
        <v>88</v>
      </c>
    </row>
    <row r="1071" spans="1:65" s="2" customFormat="1" ht="24.2" customHeight="1">
      <c r="A1071" s="39"/>
      <c r="B1071" s="40"/>
      <c r="C1071" s="183" t="s">
        <v>1529</v>
      </c>
      <c r="D1071" s="183" t="s">
        <v>154</v>
      </c>
      <c r="E1071" s="184" t="s">
        <v>1530</v>
      </c>
      <c r="F1071" s="185" t="s">
        <v>1531</v>
      </c>
      <c r="G1071" s="186" t="s">
        <v>428</v>
      </c>
      <c r="H1071" s="187">
        <v>2.6080000000000001</v>
      </c>
      <c r="I1071" s="188"/>
      <c r="J1071" s="189">
        <f>ROUND(I1071*H1071,2)</f>
        <v>0</v>
      </c>
      <c r="K1071" s="185" t="s">
        <v>158</v>
      </c>
      <c r="L1071" s="44"/>
      <c r="M1071" s="190" t="s">
        <v>32</v>
      </c>
      <c r="N1071" s="191" t="s">
        <v>49</v>
      </c>
      <c r="O1071" s="69"/>
      <c r="P1071" s="192">
        <f>O1071*H1071</f>
        <v>0</v>
      </c>
      <c r="Q1071" s="192">
        <v>0</v>
      </c>
      <c r="R1071" s="192">
        <f>Q1071*H1071</f>
        <v>0</v>
      </c>
      <c r="S1071" s="192">
        <v>0</v>
      </c>
      <c r="T1071" s="193">
        <f>S1071*H1071</f>
        <v>0</v>
      </c>
      <c r="U1071" s="39"/>
      <c r="V1071" s="39"/>
      <c r="W1071" s="39"/>
      <c r="X1071" s="39"/>
      <c r="Y1071" s="39"/>
      <c r="Z1071" s="39"/>
      <c r="AA1071" s="39"/>
      <c r="AB1071" s="39"/>
      <c r="AC1071" s="39"/>
      <c r="AD1071" s="39"/>
      <c r="AE1071" s="39"/>
      <c r="AR1071" s="194" t="s">
        <v>159</v>
      </c>
      <c r="AT1071" s="194" t="s">
        <v>154</v>
      </c>
      <c r="AU1071" s="194" t="s">
        <v>88</v>
      </c>
      <c r="AY1071" s="21" t="s">
        <v>151</v>
      </c>
      <c r="BE1071" s="195">
        <f>IF(N1071="základní",J1071,0)</f>
        <v>0</v>
      </c>
      <c r="BF1071" s="195">
        <f>IF(N1071="snížená",J1071,0)</f>
        <v>0</v>
      </c>
      <c r="BG1071" s="195">
        <f>IF(N1071="zákl. přenesená",J1071,0)</f>
        <v>0</v>
      </c>
      <c r="BH1071" s="195">
        <f>IF(N1071="sníž. přenesená",J1071,0)</f>
        <v>0</v>
      </c>
      <c r="BI1071" s="195">
        <f>IF(N1071="nulová",J1071,0)</f>
        <v>0</v>
      </c>
      <c r="BJ1071" s="21" t="s">
        <v>86</v>
      </c>
      <c r="BK1071" s="195">
        <f>ROUND(I1071*H1071,2)</f>
        <v>0</v>
      </c>
      <c r="BL1071" s="21" t="s">
        <v>159</v>
      </c>
      <c r="BM1071" s="194" t="s">
        <v>1532</v>
      </c>
    </row>
    <row r="1072" spans="1:65" s="2" customFormat="1" ht="11.25">
      <c r="A1072" s="39"/>
      <c r="B1072" s="40"/>
      <c r="C1072" s="41"/>
      <c r="D1072" s="196" t="s">
        <v>161</v>
      </c>
      <c r="E1072" s="41"/>
      <c r="F1072" s="197" t="s">
        <v>1533</v>
      </c>
      <c r="G1072" s="41"/>
      <c r="H1072" s="41"/>
      <c r="I1072" s="198"/>
      <c r="J1072" s="41"/>
      <c r="K1072" s="41"/>
      <c r="L1072" s="44"/>
      <c r="M1072" s="199"/>
      <c r="N1072" s="200"/>
      <c r="O1072" s="69"/>
      <c r="P1072" s="69"/>
      <c r="Q1072" s="69"/>
      <c r="R1072" s="69"/>
      <c r="S1072" s="69"/>
      <c r="T1072" s="70"/>
      <c r="U1072" s="39"/>
      <c r="V1072" s="39"/>
      <c r="W1072" s="39"/>
      <c r="X1072" s="39"/>
      <c r="Y1072" s="39"/>
      <c r="Z1072" s="39"/>
      <c r="AA1072" s="39"/>
      <c r="AB1072" s="39"/>
      <c r="AC1072" s="39"/>
      <c r="AD1072" s="39"/>
      <c r="AE1072" s="39"/>
      <c r="AT1072" s="21" t="s">
        <v>161</v>
      </c>
      <c r="AU1072" s="21" t="s">
        <v>88</v>
      </c>
    </row>
    <row r="1073" spans="1:65" s="2" customFormat="1" ht="24.2" customHeight="1">
      <c r="A1073" s="39"/>
      <c r="B1073" s="40"/>
      <c r="C1073" s="183" t="s">
        <v>1534</v>
      </c>
      <c r="D1073" s="183" t="s">
        <v>154</v>
      </c>
      <c r="E1073" s="184" t="s">
        <v>1535</v>
      </c>
      <c r="F1073" s="185" t="s">
        <v>1536</v>
      </c>
      <c r="G1073" s="186" t="s">
        <v>428</v>
      </c>
      <c r="H1073" s="187">
        <v>32.436</v>
      </c>
      <c r="I1073" s="188"/>
      <c r="J1073" s="189">
        <f>ROUND(I1073*H1073,2)</f>
        <v>0</v>
      </c>
      <c r="K1073" s="185" t="s">
        <v>158</v>
      </c>
      <c r="L1073" s="44"/>
      <c r="M1073" s="190" t="s">
        <v>32</v>
      </c>
      <c r="N1073" s="191" t="s">
        <v>49</v>
      </c>
      <c r="O1073" s="69"/>
      <c r="P1073" s="192">
        <f>O1073*H1073</f>
        <v>0</v>
      </c>
      <c r="Q1073" s="192">
        <v>0</v>
      </c>
      <c r="R1073" s="192">
        <f>Q1073*H1073</f>
        <v>0</v>
      </c>
      <c r="S1073" s="192">
        <v>0</v>
      </c>
      <c r="T1073" s="193">
        <f>S1073*H1073</f>
        <v>0</v>
      </c>
      <c r="U1073" s="39"/>
      <c r="V1073" s="39"/>
      <c r="W1073" s="39"/>
      <c r="X1073" s="39"/>
      <c r="Y1073" s="39"/>
      <c r="Z1073" s="39"/>
      <c r="AA1073" s="39"/>
      <c r="AB1073" s="39"/>
      <c r="AC1073" s="39"/>
      <c r="AD1073" s="39"/>
      <c r="AE1073" s="39"/>
      <c r="AR1073" s="194" t="s">
        <v>159</v>
      </c>
      <c r="AT1073" s="194" t="s">
        <v>154</v>
      </c>
      <c r="AU1073" s="194" t="s">
        <v>88</v>
      </c>
      <c r="AY1073" s="21" t="s">
        <v>151</v>
      </c>
      <c r="BE1073" s="195">
        <f>IF(N1073="základní",J1073,0)</f>
        <v>0</v>
      </c>
      <c r="BF1073" s="195">
        <f>IF(N1073="snížená",J1073,0)</f>
        <v>0</v>
      </c>
      <c r="BG1073" s="195">
        <f>IF(N1073="zákl. přenesená",J1073,0)</f>
        <v>0</v>
      </c>
      <c r="BH1073" s="195">
        <f>IF(N1073="sníž. přenesená",J1073,0)</f>
        <v>0</v>
      </c>
      <c r="BI1073" s="195">
        <f>IF(N1073="nulová",J1073,0)</f>
        <v>0</v>
      </c>
      <c r="BJ1073" s="21" t="s">
        <v>86</v>
      </c>
      <c r="BK1073" s="195">
        <f>ROUND(I1073*H1073,2)</f>
        <v>0</v>
      </c>
      <c r="BL1073" s="21" t="s">
        <v>159</v>
      </c>
      <c r="BM1073" s="194" t="s">
        <v>1537</v>
      </c>
    </row>
    <row r="1074" spans="1:65" s="2" customFormat="1" ht="11.25">
      <c r="A1074" s="39"/>
      <c r="B1074" s="40"/>
      <c r="C1074" s="41"/>
      <c r="D1074" s="196" t="s">
        <v>161</v>
      </c>
      <c r="E1074" s="41"/>
      <c r="F1074" s="197" t="s">
        <v>1538</v>
      </c>
      <c r="G1074" s="41"/>
      <c r="H1074" s="41"/>
      <c r="I1074" s="198"/>
      <c r="J1074" s="41"/>
      <c r="K1074" s="41"/>
      <c r="L1074" s="44"/>
      <c r="M1074" s="199"/>
      <c r="N1074" s="200"/>
      <c r="O1074" s="69"/>
      <c r="P1074" s="69"/>
      <c r="Q1074" s="69"/>
      <c r="R1074" s="69"/>
      <c r="S1074" s="69"/>
      <c r="T1074" s="70"/>
      <c r="U1074" s="39"/>
      <c r="V1074" s="39"/>
      <c r="W1074" s="39"/>
      <c r="X1074" s="39"/>
      <c r="Y1074" s="39"/>
      <c r="Z1074" s="39"/>
      <c r="AA1074" s="39"/>
      <c r="AB1074" s="39"/>
      <c r="AC1074" s="39"/>
      <c r="AD1074" s="39"/>
      <c r="AE1074" s="39"/>
      <c r="AT1074" s="21" t="s">
        <v>161</v>
      </c>
      <c r="AU1074" s="21" t="s">
        <v>88</v>
      </c>
    </row>
    <row r="1075" spans="1:65" s="12" customFormat="1" ht="22.9" customHeight="1">
      <c r="B1075" s="167"/>
      <c r="C1075" s="168"/>
      <c r="D1075" s="169" t="s">
        <v>77</v>
      </c>
      <c r="E1075" s="181" t="s">
        <v>1539</v>
      </c>
      <c r="F1075" s="181" t="s">
        <v>1540</v>
      </c>
      <c r="G1075" s="168"/>
      <c r="H1075" s="168"/>
      <c r="I1075" s="171"/>
      <c r="J1075" s="182">
        <f>BK1075</f>
        <v>0</v>
      </c>
      <c r="K1075" s="168"/>
      <c r="L1075" s="173"/>
      <c r="M1075" s="174"/>
      <c r="N1075" s="175"/>
      <c r="O1075" s="175"/>
      <c r="P1075" s="176">
        <f>SUM(P1076:P1077)</f>
        <v>0</v>
      </c>
      <c r="Q1075" s="175"/>
      <c r="R1075" s="176">
        <f>SUM(R1076:R1077)</f>
        <v>0</v>
      </c>
      <c r="S1075" s="175"/>
      <c r="T1075" s="177">
        <f>SUM(T1076:T1077)</f>
        <v>0</v>
      </c>
      <c r="AR1075" s="178" t="s">
        <v>86</v>
      </c>
      <c r="AT1075" s="179" t="s">
        <v>77</v>
      </c>
      <c r="AU1075" s="179" t="s">
        <v>86</v>
      </c>
      <c r="AY1075" s="178" t="s">
        <v>151</v>
      </c>
      <c r="BK1075" s="180">
        <f>SUM(BK1076:BK1077)</f>
        <v>0</v>
      </c>
    </row>
    <row r="1076" spans="1:65" s="2" customFormat="1" ht="33" customHeight="1">
      <c r="A1076" s="39"/>
      <c r="B1076" s="40"/>
      <c r="C1076" s="183" t="s">
        <v>1541</v>
      </c>
      <c r="D1076" s="183" t="s">
        <v>154</v>
      </c>
      <c r="E1076" s="184" t="s">
        <v>1542</v>
      </c>
      <c r="F1076" s="185" t="s">
        <v>1543</v>
      </c>
      <c r="G1076" s="186" t="s">
        <v>428</v>
      </c>
      <c r="H1076" s="187">
        <v>171.155</v>
      </c>
      <c r="I1076" s="188"/>
      <c r="J1076" s="189">
        <f>ROUND(I1076*H1076,2)</f>
        <v>0</v>
      </c>
      <c r="K1076" s="185" t="s">
        <v>158</v>
      </c>
      <c r="L1076" s="44"/>
      <c r="M1076" s="190" t="s">
        <v>32</v>
      </c>
      <c r="N1076" s="191" t="s">
        <v>49</v>
      </c>
      <c r="O1076" s="69"/>
      <c r="P1076" s="192">
        <f>O1076*H1076</f>
        <v>0</v>
      </c>
      <c r="Q1076" s="192">
        <v>0</v>
      </c>
      <c r="R1076" s="192">
        <f>Q1076*H1076</f>
        <v>0</v>
      </c>
      <c r="S1076" s="192">
        <v>0</v>
      </c>
      <c r="T1076" s="193">
        <f>S1076*H1076</f>
        <v>0</v>
      </c>
      <c r="U1076" s="39"/>
      <c r="V1076" s="39"/>
      <c r="W1076" s="39"/>
      <c r="X1076" s="39"/>
      <c r="Y1076" s="39"/>
      <c r="Z1076" s="39"/>
      <c r="AA1076" s="39"/>
      <c r="AB1076" s="39"/>
      <c r="AC1076" s="39"/>
      <c r="AD1076" s="39"/>
      <c r="AE1076" s="39"/>
      <c r="AR1076" s="194" t="s">
        <v>159</v>
      </c>
      <c r="AT1076" s="194" t="s">
        <v>154</v>
      </c>
      <c r="AU1076" s="194" t="s">
        <v>88</v>
      </c>
      <c r="AY1076" s="21" t="s">
        <v>151</v>
      </c>
      <c r="BE1076" s="195">
        <f>IF(N1076="základní",J1076,0)</f>
        <v>0</v>
      </c>
      <c r="BF1076" s="195">
        <f>IF(N1076="snížená",J1076,0)</f>
        <v>0</v>
      </c>
      <c r="BG1076" s="195">
        <f>IF(N1076="zákl. přenesená",J1076,0)</f>
        <v>0</v>
      </c>
      <c r="BH1076" s="195">
        <f>IF(N1076="sníž. přenesená",J1076,0)</f>
        <v>0</v>
      </c>
      <c r="BI1076" s="195">
        <f>IF(N1076="nulová",J1076,0)</f>
        <v>0</v>
      </c>
      <c r="BJ1076" s="21" t="s">
        <v>86</v>
      </c>
      <c r="BK1076" s="195">
        <f>ROUND(I1076*H1076,2)</f>
        <v>0</v>
      </c>
      <c r="BL1076" s="21" t="s">
        <v>159</v>
      </c>
      <c r="BM1076" s="194" t="s">
        <v>1544</v>
      </c>
    </row>
    <row r="1077" spans="1:65" s="2" customFormat="1" ht="11.25">
      <c r="A1077" s="39"/>
      <c r="B1077" s="40"/>
      <c r="C1077" s="41"/>
      <c r="D1077" s="196" t="s">
        <v>161</v>
      </c>
      <c r="E1077" s="41"/>
      <c r="F1077" s="197" t="s">
        <v>1545</v>
      </c>
      <c r="G1077" s="41"/>
      <c r="H1077" s="41"/>
      <c r="I1077" s="198"/>
      <c r="J1077" s="41"/>
      <c r="K1077" s="41"/>
      <c r="L1077" s="44"/>
      <c r="M1077" s="199"/>
      <c r="N1077" s="200"/>
      <c r="O1077" s="69"/>
      <c r="P1077" s="69"/>
      <c r="Q1077" s="69"/>
      <c r="R1077" s="69"/>
      <c r="S1077" s="69"/>
      <c r="T1077" s="70"/>
      <c r="U1077" s="39"/>
      <c r="V1077" s="39"/>
      <c r="W1077" s="39"/>
      <c r="X1077" s="39"/>
      <c r="Y1077" s="39"/>
      <c r="Z1077" s="39"/>
      <c r="AA1077" s="39"/>
      <c r="AB1077" s="39"/>
      <c r="AC1077" s="39"/>
      <c r="AD1077" s="39"/>
      <c r="AE1077" s="39"/>
      <c r="AT1077" s="21" t="s">
        <v>161</v>
      </c>
      <c r="AU1077" s="21" t="s">
        <v>88</v>
      </c>
    </row>
    <row r="1078" spans="1:65" s="12" customFormat="1" ht="25.9" customHeight="1">
      <c r="B1078" s="167"/>
      <c r="C1078" s="168"/>
      <c r="D1078" s="169" t="s">
        <v>77</v>
      </c>
      <c r="E1078" s="170" t="s">
        <v>1546</v>
      </c>
      <c r="F1078" s="170" t="s">
        <v>1547</v>
      </c>
      <c r="G1078" s="168"/>
      <c r="H1078" s="168"/>
      <c r="I1078" s="171"/>
      <c r="J1078" s="172">
        <f>BK1078</f>
        <v>0</v>
      </c>
      <c r="K1078" s="168"/>
      <c r="L1078" s="173"/>
      <c r="M1078" s="174"/>
      <c r="N1078" s="175"/>
      <c r="O1078" s="175"/>
      <c r="P1078" s="176">
        <f>P1079+P1191+P1378+P1511+P1527+P1533+P1539+P1617+P1690+P1737+P1820+P2019+P2078+P2089+P2163+P2223+P2320</f>
        <v>0</v>
      </c>
      <c r="Q1078" s="175"/>
      <c r="R1078" s="176">
        <f>R1079+R1191+R1378+R1511+R1527+R1533+R1539+R1617+R1690+R1737+R1820+R2019+R2078+R2089+R2163+R2223+R2320</f>
        <v>18.249819400000003</v>
      </c>
      <c r="S1078" s="175"/>
      <c r="T1078" s="177">
        <f>T1079+T1191+T1378+T1511+T1527+T1533+T1539+T1617+T1690+T1737+T1820+T2019+T2078+T2089+T2163+T2223+T2320</f>
        <v>3.4677181400000001</v>
      </c>
      <c r="AR1078" s="178" t="s">
        <v>88</v>
      </c>
      <c r="AT1078" s="179" t="s">
        <v>77</v>
      </c>
      <c r="AU1078" s="179" t="s">
        <v>78</v>
      </c>
      <c r="AY1078" s="178" t="s">
        <v>151</v>
      </c>
      <c r="BK1078" s="180">
        <f>BK1079+BK1191+BK1378+BK1511+BK1527+BK1533+BK1539+BK1617+BK1690+BK1737+BK1820+BK2019+BK2078+BK2089+BK2163+BK2223+BK2320</f>
        <v>0</v>
      </c>
    </row>
    <row r="1079" spans="1:65" s="12" customFormat="1" ht="22.9" customHeight="1">
      <c r="B1079" s="167"/>
      <c r="C1079" s="168"/>
      <c r="D1079" s="169" t="s">
        <v>77</v>
      </c>
      <c r="E1079" s="181" t="s">
        <v>1548</v>
      </c>
      <c r="F1079" s="181" t="s">
        <v>1549</v>
      </c>
      <c r="G1079" s="168"/>
      <c r="H1079" s="168"/>
      <c r="I1079" s="171"/>
      <c r="J1079" s="182">
        <f>BK1079</f>
        <v>0</v>
      </c>
      <c r="K1079" s="168"/>
      <c r="L1079" s="173"/>
      <c r="M1079" s="174"/>
      <c r="N1079" s="175"/>
      <c r="O1079" s="175"/>
      <c r="P1079" s="176">
        <f>SUM(P1080:P1190)</f>
        <v>0</v>
      </c>
      <c r="Q1079" s="175"/>
      <c r="R1079" s="176">
        <f>SUM(R1080:R1190)</f>
        <v>1.6920824400000001</v>
      </c>
      <c r="S1079" s="175"/>
      <c r="T1079" s="177">
        <f>SUM(T1080:T1190)</f>
        <v>0</v>
      </c>
      <c r="AR1079" s="178" t="s">
        <v>88</v>
      </c>
      <c r="AT1079" s="179" t="s">
        <v>77</v>
      </c>
      <c r="AU1079" s="179" t="s">
        <v>86</v>
      </c>
      <c r="AY1079" s="178" t="s">
        <v>151</v>
      </c>
      <c r="BK1079" s="180">
        <f>SUM(BK1080:BK1190)</f>
        <v>0</v>
      </c>
    </row>
    <row r="1080" spans="1:65" s="2" customFormat="1" ht="24.2" customHeight="1">
      <c r="A1080" s="39"/>
      <c r="B1080" s="40"/>
      <c r="C1080" s="183" t="s">
        <v>1550</v>
      </c>
      <c r="D1080" s="183" t="s">
        <v>154</v>
      </c>
      <c r="E1080" s="184" t="s">
        <v>1551</v>
      </c>
      <c r="F1080" s="185" t="s">
        <v>1552</v>
      </c>
      <c r="G1080" s="186" t="s">
        <v>209</v>
      </c>
      <c r="H1080" s="187">
        <v>67.302999999999997</v>
      </c>
      <c r="I1080" s="188"/>
      <c r="J1080" s="189">
        <f>ROUND(I1080*H1080,2)</f>
        <v>0</v>
      </c>
      <c r="K1080" s="185" t="s">
        <v>158</v>
      </c>
      <c r="L1080" s="44"/>
      <c r="M1080" s="190" t="s">
        <v>32</v>
      </c>
      <c r="N1080" s="191" t="s">
        <v>49</v>
      </c>
      <c r="O1080" s="69"/>
      <c r="P1080" s="192">
        <f>O1080*H1080</f>
        <v>0</v>
      </c>
      <c r="Q1080" s="192">
        <v>0</v>
      </c>
      <c r="R1080" s="192">
        <f>Q1080*H1080</f>
        <v>0</v>
      </c>
      <c r="S1080" s="192">
        <v>0</v>
      </c>
      <c r="T1080" s="193">
        <f>S1080*H1080</f>
        <v>0</v>
      </c>
      <c r="U1080" s="39"/>
      <c r="V1080" s="39"/>
      <c r="W1080" s="39"/>
      <c r="X1080" s="39"/>
      <c r="Y1080" s="39"/>
      <c r="Z1080" s="39"/>
      <c r="AA1080" s="39"/>
      <c r="AB1080" s="39"/>
      <c r="AC1080" s="39"/>
      <c r="AD1080" s="39"/>
      <c r="AE1080" s="39"/>
      <c r="AR1080" s="194" t="s">
        <v>373</v>
      </c>
      <c r="AT1080" s="194" t="s">
        <v>154</v>
      </c>
      <c r="AU1080" s="194" t="s">
        <v>88</v>
      </c>
      <c r="AY1080" s="21" t="s">
        <v>151</v>
      </c>
      <c r="BE1080" s="195">
        <f>IF(N1080="základní",J1080,0)</f>
        <v>0</v>
      </c>
      <c r="BF1080" s="195">
        <f>IF(N1080="snížená",J1080,0)</f>
        <v>0</v>
      </c>
      <c r="BG1080" s="195">
        <f>IF(N1080="zákl. přenesená",J1080,0)</f>
        <v>0</v>
      </c>
      <c r="BH1080" s="195">
        <f>IF(N1080="sníž. přenesená",J1080,0)</f>
        <v>0</v>
      </c>
      <c r="BI1080" s="195">
        <f>IF(N1080="nulová",J1080,0)</f>
        <v>0</v>
      </c>
      <c r="BJ1080" s="21" t="s">
        <v>86</v>
      </c>
      <c r="BK1080" s="195">
        <f>ROUND(I1080*H1080,2)</f>
        <v>0</v>
      </c>
      <c r="BL1080" s="21" t="s">
        <v>373</v>
      </c>
      <c r="BM1080" s="194" t="s">
        <v>1553</v>
      </c>
    </row>
    <row r="1081" spans="1:65" s="2" customFormat="1" ht="11.25">
      <c r="A1081" s="39"/>
      <c r="B1081" s="40"/>
      <c r="C1081" s="41"/>
      <c r="D1081" s="196" t="s">
        <v>161</v>
      </c>
      <c r="E1081" s="41"/>
      <c r="F1081" s="197" t="s">
        <v>1554</v>
      </c>
      <c r="G1081" s="41"/>
      <c r="H1081" s="41"/>
      <c r="I1081" s="198"/>
      <c r="J1081" s="41"/>
      <c r="K1081" s="41"/>
      <c r="L1081" s="44"/>
      <c r="M1081" s="199"/>
      <c r="N1081" s="200"/>
      <c r="O1081" s="69"/>
      <c r="P1081" s="69"/>
      <c r="Q1081" s="69"/>
      <c r="R1081" s="69"/>
      <c r="S1081" s="69"/>
      <c r="T1081" s="70"/>
      <c r="U1081" s="39"/>
      <c r="V1081" s="39"/>
      <c r="W1081" s="39"/>
      <c r="X1081" s="39"/>
      <c r="Y1081" s="39"/>
      <c r="Z1081" s="39"/>
      <c r="AA1081" s="39"/>
      <c r="AB1081" s="39"/>
      <c r="AC1081" s="39"/>
      <c r="AD1081" s="39"/>
      <c r="AE1081" s="39"/>
      <c r="AT1081" s="21" t="s">
        <v>161</v>
      </c>
      <c r="AU1081" s="21" t="s">
        <v>88</v>
      </c>
    </row>
    <row r="1082" spans="1:65" s="2" customFormat="1" ht="19.5">
      <c r="A1082" s="39"/>
      <c r="B1082" s="40"/>
      <c r="C1082" s="41"/>
      <c r="D1082" s="201" t="s">
        <v>163</v>
      </c>
      <c r="E1082" s="41"/>
      <c r="F1082" s="202" t="s">
        <v>1555</v>
      </c>
      <c r="G1082" s="41"/>
      <c r="H1082" s="41"/>
      <c r="I1082" s="198"/>
      <c r="J1082" s="41"/>
      <c r="K1082" s="41"/>
      <c r="L1082" s="44"/>
      <c r="M1082" s="199"/>
      <c r="N1082" s="200"/>
      <c r="O1082" s="69"/>
      <c r="P1082" s="69"/>
      <c r="Q1082" s="69"/>
      <c r="R1082" s="69"/>
      <c r="S1082" s="69"/>
      <c r="T1082" s="70"/>
      <c r="U1082" s="39"/>
      <c r="V1082" s="39"/>
      <c r="W1082" s="39"/>
      <c r="X1082" s="39"/>
      <c r="Y1082" s="39"/>
      <c r="Z1082" s="39"/>
      <c r="AA1082" s="39"/>
      <c r="AB1082" s="39"/>
      <c r="AC1082" s="39"/>
      <c r="AD1082" s="39"/>
      <c r="AE1082" s="39"/>
      <c r="AT1082" s="21" t="s">
        <v>163</v>
      </c>
      <c r="AU1082" s="21" t="s">
        <v>88</v>
      </c>
    </row>
    <row r="1083" spans="1:65" s="13" customFormat="1" ht="11.25">
      <c r="B1083" s="208"/>
      <c r="C1083" s="209"/>
      <c r="D1083" s="201" t="s">
        <v>320</v>
      </c>
      <c r="E1083" s="210" t="s">
        <v>32</v>
      </c>
      <c r="F1083" s="211" t="s">
        <v>1556</v>
      </c>
      <c r="G1083" s="209"/>
      <c r="H1083" s="210" t="s">
        <v>32</v>
      </c>
      <c r="I1083" s="212"/>
      <c r="J1083" s="209"/>
      <c r="K1083" s="209"/>
      <c r="L1083" s="213"/>
      <c r="M1083" s="214"/>
      <c r="N1083" s="215"/>
      <c r="O1083" s="215"/>
      <c r="P1083" s="215"/>
      <c r="Q1083" s="215"/>
      <c r="R1083" s="215"/>
      <c r="S1083" s="215"/>
      <c r="T1083" s="216"/>
      <c r="AT1083" s="217" t="s">
        <v>320</v>
      </c>
      <c r="AU1083" s="217" t="s">
        <v>88</v>
      </c>
      <c r="AV1083" s="13" t="s">
        <v>86</v>
      </c>
      <c r="AW1083" s="13" t="s">
        <v>39</v>
      </c>
      <c r="AX1083" s="13" t="s">
        <v>78</v>
      </c>
      <c r="AY1083" s="217" t="s">
        <v>151</v>
      </c>
    </row>
    <row r="1084" spans="1:65" s="14" customFormat="1" ht="11.25">
      <c r="B1084" s="218"/>
      <c r="C1084" s="219"/>
      <c r="D1084" s="201" t="s">
        <v>320</v>
      </c>
      <c r="E1084" s="220" t="s">
        <v>32</v>
      </c>
      <c r="F1084" s="221" t="s">
        <v>1557</v>
      </c>
      <c r="G1084" s="219"/>
      <c r="H1084" s="222">
        <v>66.56</v>
      </c>
      <c r="I1084" s="223"/>
      <c r="J1084" s="219"/>
      <c r="K1084" s="219"/>
      <c r="L1084" s="224"/>
      <c r="M1084" s="225"/>
      <c r="N1084" s="226"/>
      <c r="O1084" s="226"/>
      <c r="P1084" s="226"/>
      <c r="Q1084" s="226"/>
      <c r="R1084" s="226"/>
      <c r="S1084" s="226"/>
      <c r="T1084" s="227"/>
      <c r="AT1084" s="228" t="s">
        <v>320</v>
      </c>
      <c r="AU1084" s="228" t="s">
        <v>88</v>
      </c>
      <c r="AV1084" s="14" t="s">
        <v>88</v>
      </c>
      <c r="AW1084" s="14" t="s">
        <v>39</v>
      </c>
      <c r="AX1084" s="14" t="s">
        <v>78</v>
      </c>
      <c r="AY1084" s="228" t="s">
        <v>151</v>
      </c>
    </row>
    <row r="1085" spans="1:65" s="13" customFormat="1" ht="11.25">
      <c r="B1085" s="208"/>
      <c r="C1085" s="209"/>
      <c r="D1085" s="201" t="s">
        <v>320</v>
      </c>
      <c r="E1085" s="210" t="s">
        <v>32</v>
      </c>
      <c r="F1085" s="211" t="s">
        <v>638</v>
      </c>
      <c r="G1085" s="209"/>
      <c r="H1085" s="210" t="s">
        <v>32</v>
      </c>
      <c r="I1085" s="212"/>
      <c r="J1085" s="209"/>
      <c r="K1085" s="209"/>
      <c r="L1085" s="213"/>
      <c r="M1085" s="214"/>
      <c r="N1085" s="215"/>
      <c r="O1085" s="215"/>
      <c r="P1085" s="215"/>
      <c r="Q1085" s="215"/>
      <c r="R1085" s="215"/>
      <c r="S1085" s="215"/>
      <c r="T1085" s="216"/>
      <c r="AT1085" s="217" t="s">
        <v>320</v>
      </c>
      <c r="AU1085" s="217" t="s">
        <v>88</v>
      </c>
      <c r="AV1085" s="13" t="s">
        <v>86</v>
      </c>
      <c r="AW1085" s="13" t="s">
        <v>39</v>
      </c>
      <c r="AX1085" s="13" t="s">
        <v>78</v>
      </c>
      <c r="AY1085" s="217" t="s">
        <v>151</v>
      </c>
    </row>
    <row r="1086" spans="1:65" s="14" customFormat="1" ht="11.25">
      <c r="B1086" s="218"/>
      <c r="C1086" s="219"/>
      <c r="D1086" s="201" t="s">
        <v>320</v>
      </c>
      <c r="E1086" s="220" t="s">
        <v>32</v>
      </c>
      <c r="F1086" s="221" t="s">
        <v>1558</v>
      </c>
      <c r="G1086" s="219"/>
      <c r="H1086" s="222">
        <v>0.74299999999999999</v>
      </c>
      <c r="I1086" s="223"/>
      <c r="J1086" s="219"/>
      <c r="K1086" s="219"/>
      <c r="L1086" s="224"/>
      <c r="M1086" s="225"/>
      <c r="N1086" s="226"/>
      <c r="O1086" s="226"/>
      <c r="P1086" s="226"/>
      <c r="Q1086" s="226"/>
      <c r="R1086" s="226"/>
      <c r="S1086" s="226"/>
      <c r="T1086" s="227"/>
      <c r="AT1086" s="228" t="s">
        <v>320</v>
      </c>
      <c r="AU1086" s="228" t="s">
        <v>88</v>
      </c>
      <c r="AV1086" s="14" t="s">
        <v>88</v>
      </c>
      <c r="AW1086" s="14" t="s">
        <v>39</v>
      </c>
      <c r="AX1086" s="14" t="s">
        <v>78</v>
      </c>
      <c r="AY1086" s="228" t="s">
        <v>151</v>
      </c>
    </row>
    <row r="1087" spans="1:65" s="15" customFormat="1" ht="11.25">
      <c r="B1087" s="229"/>
      <c r="C1087" s="230"/>
      <c r="D1087" s="201" t="s">
        <v>320</v>
      </c>
      <c r="E1087" s="231" t="s">
        <v>32</v>
      </c>
      <c r="F1087" s="232" t="s">
        <v>323</v>
      </c>
      <c r="G1087" s="230"/>
      <c r="H1087" s="233">
        <v>67.302999999999997</v>
      </c>
      <c r="I1087" s="234"/>
      <c r="J1087" s="230"/>
      <c r="K1087" s="230"/>
      <c r="L1087" s="235"/>
      <c r="M1087" s="236"/>
      <c r="N1087" s="237"/>
      <c r="O1087" s="237"/>
      <c r="P1087" s="237"/>
      <c r="Q1087" s="237"/>
      <c r="R1087" s="237"/>
      <c r="S1087" s="237"/>
      <c r="T1087" s="238"/>
      <c r="AT1087" s="239" t="s">
        <v>320</v>
      </c>
      <c r="AU1087" s="239" t="s">
        <v>88</v>
      </c>
      <c r="AV1087" s="15" t="s">
        <v>159</v>
      </c>
      <c r="AW1087" s="15" t="s">
        <v>39</v>
      </c>
      <c r="AX1087" s="15" t="s">
        <v>86</v>
      </c>
      <c r="AY1087" s="239" t="s">
        <v>151</v>
      </c>
    </row>
    <row r="1088" spans="1:65" s="2" customFormat="1" ht="24.2" customHeight="1">
      <c r="A1088" s="39"/>
      <c r="B1088" s="40"/>
      <c r="C1088" s="183" t="s">
        <v>1559</v>
      </c>
      <c r="D1088" s="183" t="s">
        <v>154</v>
      </c>
      <c r="E1088" s="184" t="s">
        <v>1560</v>
      </c>
      <c r="F1088" s="185" t="s">
        <v>1561</v>
      </c>
      <c r="G1088" s="186" t="s">
        <v>209</v>
      </c>
      <c r="H1088" s="187">
        <v>47.329000000000001</v>
      </c>
      <c r="I1088" s="188"/>
      <c r="J1088" s="189">
        <f>ROUND(I1088*H1088,2)</f>
        <v>0</v>
      </c>
      <c r="K1088" s="185" t="s">
        <v>158</v>
      </c>
      <c r="L1088" s="44"/>
      <c r="M1088" s="190" t="s">
        <v>32</v>
      </c>
      <c r="N1088" s="191" t="s">
        <v>49</v>
      </c>
      <c r="O1088" s="69"/>
      <c r="P1088" s="192">
        <f>O1088*H1088</f>
        <v>0</v>
      </c>
      <c r="Q1088" s="192">
        <v>0</v>
      </c>
      <c r="R1088" s="192">
        <f>Q1088*H1088</f>
        <v>0</v>
      </c>
      <c r="S1088" s="192">
        <v>0</v>
      </c>
      <c r="T1088" s="193">
        <f>S1088*H1088</f>
        <v>0</v>
      </c>
      <c r="U1088" s="39"/>
      <c r="V1088" s="39"/>
      <c r="W1088" s="39"/>
      <c r="X1088" s="39"/>
      <c r="Y1088" s="39"/>
      <c r="Z1088" s="39"/>
      <c r="AA1088" s="39"/>
      <c r="AB1088" s="39"/>
      <c r="AC1088" s="39"/>
      <c r="AD1088" s="39"/>
      <c r="AE1088" s="39"/>
      <c r="AR1088" s="194" t="s">
        <v>373</v>
      </c>
      <c r="AT1088" s="194" t="s">
        <v>154</v>
      </c>
      <c r="AU1088" s="194" t="s">
        <v>88</v>
      </c>
      <c r="AY1088" s="21" t="s">
        <v>151</v>
      </c>
      <c r="BE1088" s="195">
        <f>IF(N1088="základní",J1088,0)</f>
        <v>0</v>
      </c>
      <c r="BF1088" s="195">
        <f>IF(N1088="snížená",J1088,0)</f>
        <v>0</v>
      </c>
      <c r="BG1088" s="195">
        <f>IF(N1088="zákl. přenesená",J1088,0)</f>
        <v>0</v>
      </c>
      <c r="BH1088" s="195">
        <f>IF(N1088="sníž. přenesená",J1088,0)</f>
        <v>0</v>
      </c>
      <c r="BI1088" s="195">
        <f>IF(N1088="nulová",J1088,0)</f>
        <v>0</v>
      </c>
      <c r="BJ1088" s="21" t="s">
        <v>86</v>
      </c>
      <c r="BK1088" s="195">
        <f>ROUND(I1088*H1088,2)</f>
        <v>0</v>
      </c>
      <c r="BL1088" s="21" t="s">
        <v>373</v>
      </c>
      <c r="BM1088" s="194" t="s">
        <v>1562</v>
      </c>
    </row>
    <row r="1089" spans="1:65" s="2" customFormat="1" ht="11.25">
      <c r="A1089" s="39"/>
      <c r="B1089" s="40"/>
      <c r="C1089" s="41"/>
      <c r="D1089" s="196" t="s">
        <v>161</v>
      </c>
      <c r="E1089" s="41"/>
      <c r="F1089" s="197" t="s">
        <v>1563</v>
      </c>
      <c r="G1089" s="41"/>
      <c r="H1089" s="41"/>
      <c r="I1089" s="198"/>
      <c r="J1089" s="41"/>
      <c r="K1089" s="41"/>
      <c r="L1089" s="44"/>
      <c r="M1089" s="199"/>
      <c r="N1089" s="200"/>
      <c r="O1089" s="69"/>
      <c r="P1089" s="69"/>
      <c r="Q1089" s="69"/>
      <c r="R1089" s="69"/>
      <c r="S1089" s="69"/>
      <c r="T1089" s="70"/>
      <c r="U1089" s="39"/>
      <c r="V1089" s="39"/>
      <c r="W1089" s="39"/>
      <c r="X1089" s="39"/>
      <c r="Y1089" s="39"/>
      <c r="Z1089" s="39"/>
      <c r="AA1089" s="39"/>
      <c r="AB1089" s="39"/>
      <c r="AC1089" s="39"/>
      <c r="AD1089" s="39"/>
      <c r="AE1089" s="39"/>
      <c r="AT1089" s="21" t="s">
        <v>161</v>
      </c>
      <c r="AU1089" s="21" t="s">
        <v>88</v>
      </c>
    </row>
    <row r="1090" spans="1:65" s="2" customFormat="1" ht="19.5">
      <c r="A1090" s="39"/>
      <c r="B1090" s="40"/>
      <c r="C1090" s="41"/>
      <c r="D1090" s="201" t="s">
        <v>163</v>
      </c>
      <c r="E1090" s="41"/>
      <c r="F1090" s="202" t="s">
        <v>1555</v>
      </c>
      <c r="G1090" s="41"/>
      <c r="H1090" s="41"/>
      <c r="I1090" s="198"/>
      <c r="J1090" s="41"/>
      <c r="K1090" s="41"/>
      <c r="L1090" s="44"/>
      <c r="M1090" s="199"/>
      <c r="N1090" s="200"/>
      <c r="O1090" s="69"/>
      <c r="P1090" s="69"/>
      <c r="Q1090" s="69"/>
      <c r="R1090" s="69"/>
      <c r="S1090" s="69"/>
      <c r="T1090" s="70"/>
      <c r="U1090" s="39"/>
      <c r="V1090" s="39"/>
      <c r="W1090" s="39"/>
      <c r="X1090" s="39"/>
      <c r="Y1090" s="39"/>
      <c r="Z1090" s="39"/>
      <c r="AA1090" s="39"/>
      <c r="AB1090" s="39"/>
      <c r="AC1090" s="39"/>
      <c r="AD1090" s="39"/>
      <c r="AE1090" s="39"/>
      <c r="AT1090" s="21" t="s">
        <v>163</v>
      </c>
      <c r="AU1090" s="21" t="s">
        <v>88</v>
      </c>
    </row>
    <row r="1091" spans="1:65" s="13" customFormat="1" ht="11.25">
      <c r="B1091" s="208"/>
      <c r="C1091" s="209"/>
      <c r="D1091" s="201" t="s">
        <v>320</v>
      </c>
      <c r="E1091" s="210" t="s">
        <v>32</v>
      </c>
      <c r="F1091" s="211" t="s">
        <v>1564</v>
      </c>
      <c r="G1091" s="209"/>
      <c r="H1091" s="210" t="s">
        <v>32</v>
      </c>
      <c r="I1091" s="212"/>
      <c r="J1091" s="209"/>
      <c r="K1091" s="209"/>
      <c r="L1091" s="213"/>
      <c r="M1091" s="214"/>
      <c r="N1091" s="215"/>
      <c r="O1091" s="215"/>
      <c r="P1091" s="215"/>
      <c r="Q1091" s="215"/>
      <c r="R1091" s="215"/>
      <c r="S1091" s="215"/>
      <c r="T1091" s="216"/>
      <c r="AT1091" s="217" t="s">
        <v>320</v>
      </c>
      <c r="AU1091" s="217" t="s">
        <v>88</v>
      </c>
      <c r="AV1091" s="13" t="s">
        <v>86</v>
      </c>
      <c r="AW1091" s="13" t="s">
        <v>39</v>
      </c>
      <c r="AX1091" s="13" t="s">
        <v>78</v>
      </c>
      <c r="AY1091" s="217" t="s">
        <v>151</v>
      </c>
    </row>
    <row r="1092" spans="1:65" s="14" customFormat="1" ht="11.25">
      <c r="B1092" s="218"/>
      <c r="C1092" s="219"/>
      <c r="D1092" s="201" t="s">
        <v>320</v>
      </c>
      <c r="E1092" s="220" t="s">
        <v>32</v>
      </c>
      <c r="F1092" s="221" t="s">
        <v>1565</v>
      </c>
      <c r="G1092" s="219"/>
      <c r="H1092" s="222">
        <v>11.609</v>
      </c>
      <c r="I1092" s="223"/>
      <c r="J1092" s="219"/>
      <c r="K1092" s="219"/>
      <c r="L1092" s="224"/>
      <c r="M1092" s="225"/>
      <c r="N1092" s="226"/>
      <c r="O1092" s="226"/>
      <c r="P1092" s="226"/>
      <c r="Q1092" s="226"/>
      <c r="R1092" s="226"/>
      <c r="S1092" s="226"/>
      <c r="T1092" s="227"/>
      <c r="AT1092" s="228" t="s">
        <v>320</v>
      </c>
      <c r="AU1092" s="228" t="s">
        <v>88</v>
      </c>
      <c r="AV1092" s="14" t="s">
        <v>88</v>
      </c>
      <c r="AW1092" s="14" t="s">
        <v>39</v>
      </c>
      <c r="AX1092" s="14" t="s">
        <v>78</v>
      </c>
      <c r="AY1092" s="228" t="s">
        <v>151</v>
      </c>
    </row>
    <row r="1093" spans="1:65" s="13" customFormat="1" ht="11.25">
      <c r="B1093" s="208"/>
      <c r="C1093" s="209"/>
      <c r="D1093" s="201" t="s">
        <v>320</v>
      </c>
      <c r="E1093" s="210" t="s">
        <v>32</v>
      </c>
      <c r="F1093" s="211" t="s">
        <v>1566</v>
      </c>
      <c r="G1093" s="209"/>
      <c r="H1093" s="210" t="s">
        <v>32</v>
      </c>
      <c r="I1093" s="212"/>
      <c r="J1093" s="209"/>
      <c r="K1093" s="209"/>
      <c r="L1093" s="213"/>
      <c r="M1093" s="214"/>
      <c r="N1093" s="215"/>
      <c r="O1093" s="215"/>
      <c r="P1093" s="215"/>
      <c r="Q1093" s="215"/>
      <c r="R1093" s="215"/>
      <c r="S1093" s="215"/>
      <c r="T1093" s="216"/>
      <c r="AT1093" s="217" t="s">
        <v>320</v>
      </c>
      <c r="AU1093" s="217" t="s">
        <v>88</v>
      </c>
      <c r="AV1093" s="13" t="s">
        <v>86</v>
      </c>
      <c r="AW1093" s="13" t="s">
        <v>39</v>
      </c>
      <c r="AX1093" s="13" t="s">
        <v>78</v>
      </c>
      <c r="AY1093" s="217" t="s">
        <v>151</v>
      </c>
    </row>
    <row r="1094" spans="1:65" s="14" customFormat="1" ht="11.25">
      <c r="B1094" s="218"/>
      <c r="C1094" s="219"/>
      <c r="D1094" s="201" t="s">
        <v>320</v>
      </c>
      <c r="E1094" s="220" t="s">
        <v>32</v>
      </c>
      <c r="F1094" s="221" t="s">
        <v>1567</v>
      </c>
      <c r="G1094" s="219"/>
      <c r="H1094" s="222">
        <v>35.72</v>
      </c>
      <c r="I1094" s="223"/>
      <c r="J1094" s="219"/>
      <c r="K1094" s="219"/>
      <c r="L1094" s="224"/>
      <c r="M1094" s="225"/>
      <c r="N1094" s="226"/>
      <c r="O1094" s="226"/>
      <c r="P1094" s="226"/>
      <c r="Q1094" s="226"/>
      <c r="R1094" s="226"/>
      <c r="S1094" s="226"/>
      <c r="T1094" s="227"/>
      <c r="AT1094" s="228" t="s">
        <v>320</v>
      </c>
      <c r="AU1094" s="228" t="s">
        <v>88</v>
      </c>
      <c r="AV1094" s="14" t="s">
        <v>88</v>
      </c>
      <c r="AW1094" s="14" t="s">
        <v>39</v>
      </c>
      <c r="AX1094" s="14" t="s">
        <v>78</v>
      </c>
      <c r="AY1094" s="228" t="s">
        <v>151</v>
      </c>
    </row>
    <row r="1095" spans="1:65" s="15" customFormat="1" ht="11.25">
      <c r="B1095" s="229"/>
      <c r="C1095" s="230"/>
      <c r="D1095" s="201" t="s">
        <v>320</v>
      </c>
      <c r="E1095" s="231" t="s">
        <v>32</v>
      </c>
      <c r="F1095" s="232" t="s">
        <v>323</v>
      </c>
      <c r="G1095" s="230"/>
      <c r="H1095" s="233">
        <v>47.329000000000001</v>
      </c>
      <c r="I1095" s="234"/>
      <c r="J1095" s="230"/>
      <c r="K1095" s="230"/>
      <c r="L1095" s="235"/>
      <c r="M1095" s="236"/>
      <c r="N1095" s="237"/>
      <c r="O1095" s="237"/>
      <c r="P1095" s="237"/>
      <c r="Q1095" s="237"/>
      <c r="R1095" s="237"/>
      <c r="S1095" s="237"/>
      <c r="T1095" s="238"/>
      <c r="AT1095" s="239" t="s">
        <v>320</v>
      </c>
      <c r="AU1095" s="239" t="s">
        <v>88</v>
      </c>
      <c r="AV1095" s="15" t="s">
        <v>159</v>
      </c>
      <c r="AW1095" s="15" t="s">
        <v>39</v>
      </c>
      <c r="AX1095" s="15" t="s">
        <v>86</v>
      </c>
      <c r="AY1095" s="239" t="s">
        <v>151</v>
      </c>
    </row>
    <row r="1096" spans="1:65" s="2" customFormat="1" ht="16.5" customHeight="1">
      <c r="A1096" s="39"/>
      <c r="B1096" s="40"/>
      <c r="C1096" s="251" t="s">
        <v>1568</v>
      </c>
      <c r="D1096" s="251" t="s">
        <v>445</v>
      </c>
      <c r="E1096" s="252" t="s">
        <v>1569</v>
      </c>
      <c r="F1096" s="253" t="s">
        <v>1570</v>
      </c>
      <c r="G1096" s="254" t="s">
        <v>428</v>
      </c>
      <c r="H1096" s="255">
        <v>4.5999999999999999E-2</v>
      </c>
      <c r="I1096" s="256"/>
      <c r="J1096" s="257">
        <f>ROUND(I1096*H1096,2)</f>
        <v>0</v>
      </c>
      <c r="K1096" s="253" t="s">
        <v>158</v>
      </c>
      <c r="L1096" s="258"/>
      <c r="M1096" s="259" t="s">
        <v>32</v>
      </c>
      <c r="N1096" s="260" t="s">
        <v>49</v>
      </c>
      <c r="O1096" s="69"/>
      <c r="P1096" s="192">
        <f>O1096*H1096</f>
        <v>0</v>
      </c>
      <c r="Q1096" s="192">
        <v>1</v>
      </c>
      <c r="R1096" s="192">
        <f>Q1096*H1096</f>
        <v>4.5999999999999999E-2</v>
      </c>
      <c r="S1096" s="192">
        <v>0</v>
      </c>
      <c r="T1096" s="193">
        <f>S1096*H1096</f>
        <v>0</v>
      </c>
      <c r="U1096" s="39"/>
      <c r="V1096" s="39"/>
      <c r="W1096" s="39"/>
      <c r="X1096" s="39"/>
      <c r="Y1096" s="39"/>
      <c r="Z1096" s="39"/>
      <c r="AA1096" s="39"/>
      <c r="AB1096" s="39"/>
      <c r="AC1096" s="39"/>
      <c r="AD1096" s="39"/>
      <c r="AE1096" s="39"/>
      <c r="AR1096" s="194" t="s">
        <v>539</v>
      </c>
      <c r="AT1096" s="194" t="s">
        <v>445</v>
      </c>
      <c r="AU1096" s="194" t="s">
        <v>88</v>
      </c>
      <c r="AY1096" s="21" t="s">
        <v>151</v>
      </c>
      <c r="BE1096" s="195">
        <f>IF(N1096="základní",J1096,0)</f>
        <v>0</v>
      </c>
      <c r="BF1096" s="195">
        <f>IF(N1096="snížená",J1096,0)</f>
        <v>0</v>
      </c>
      <c r="BG1096" s="195">
        <f>IF(N1096="zákl. přenesená",J1096,0)</f>
        <v>0</v>
      </c>
      <c r="BH1096" s="195">
        <f>IF(N1096="sníž. přenesená",J1096,0)</f>
        <v>0</v>
      </c>
      <c r="BI1096" s="195">
        <f>IF(N1096="nulová",J1096,0)</f>
        <v>0</v>
      </c>
      <c r="BJ1096" s="21" t="s">
        <v>86</v>
      </c>
      <c r="BK1096" s="195">
        <f>ROUND(I1096*H1096,2)</f>
        <v>0</v>
      </c>
      <c r="BL1096" s="21" t="s">
        <v>373</v>
      </c>
      <c r="BM1096" s="194" t="s">
        <v>1571</v>
      </c>
    </row>
    <row r="1097" spans="1:65" s="13" customFormat="1" ht="11.25">
      <c r="B1097" s="208"/>
      <c r="C1097" s="209"/>
      <c r="D1097" s="201" t="s">
        <v>320</v>
      </c>
      <c r="E1097" s="210" t="s">
        <v>32</v>
      </c>
      <c r="F1097" s="211" t="s">
        <v>1572</v>
      </c>
      <c r="G1097" s="209"/>
      <c r="H1097" s="210" t="s">
        <v>32</v>
      </c>
      <c r="I1097" s="212"/>
      <c r="J1097" s="209"/>
      <c r="K1097" s="209"/>
      <c r="L1097" s="213"/>
      <c r="M1097" s="214"/>
      <c r="N1097" s="215"/>
      <c r="O1097" s="215"/>
      <c r="P1097" s="215"/>
      <c r="Q1097" s="215"/>
      <c r="R1097" s="215"/>
      <c r="S1097" s="215"/>
      <c r="T1097" s="216"/>
      <c r="AT1097" s="217" t="s">
        <v>320</v>
      </c>
      <c r="AU1097" s="217" t="s">
        <v>88</v>
      </c>
      <c r="AV1097" s="13" t="s">
        <v>86</v>
      </c>
      <c r="AW1097" s="13" t="s">
        <v>39</v>
      </c>
      <c r="AX1097" s="13" t="s">
        <v>78</v>
      </c>
      <c r="AY1097" s="217" t="s">
        <v>151</v>
      </c>
    </row>
    <row r="1098" spans="1:65" s="14" customFormat="1" ht="11.25">
      <c r="B1098" s="218"/>
      <c r="C1098" s="219"/>
      <c r="D1098" s="201" t="s">
        <v>320</v>
      </c>
      <c r="E1098" s="220" t="s">
        <v>32</v>
      </c>
      <c r="F1098" s="221" t="s">
        <v>1573</v>
      </c>
      <c r="G1098" s="219"/>
      <c r="H1098" s="222">
        <v>4.5999999999999999E-2</v>
      </c>
      <c r="I1098" s="223"/>
      <c r="J1098" s="219"/>
      <c r="K1098" s="219"/>
      <c r="L1098" s="224"/>
      <c r="M1098" s="225"/>
      <c r="N1098" s="226"/>
      <c r="O1098" s="226"/>
      <c r="P1098" s="226"/>
      <c r="Q1098" s="226"/>
      <c r="R1098" s="226"/>
      <c r="S1098" s="226"/>
      <c r="T1098" s="227"/>
      <c r="AT1098" s="228" t="s">
        <v>320</v>
      </c>
      <c r="AU1098" s="228" t="s">
        <v>88</v>
      </c>
      <c r="AV1098" s="14" t="s">
        <v>88</v>
      </c>
      <c r="AW1098" s="14" t="s">
        <v>39</v>
      </c>
      <c r="AX1098" s="14" t="s">
        <v>78</v>
      </c>
      <c r="AY1098" s="228" t="s">
        <v>151</v>
      </c>
    </row>
    <row r="1099" spans="1:65" s="15" customFormat="1" ht="11.25">
      <c r="B1099" s="229"/>
      <c r="C1099" s="230"/>
      <c r="D1099" s="201" t="s">
        <v>320</v>
      </c>
      <c r="E1099" s="231" t="s">
        <v>32</v>
      </c>
      <c r="F1099" s="232" t="s">
        <v>323</v>
      </c>
      <c r="G1099" s="230"/>
      <c r="H1099" s="233">
        <v>4.5999999999999999E-2</v>
      </c>
      <c r="I1099" s="234"/>
      <c r="J1099" s="230"/>
      <c r="K1099" s="230"/>
      <c r="L1099" s="235"/>
      <c r="M1099" s="236"/>
      <c r="N1099" s="237"/>
      <c r="O1099" s="237"/>
      <c r="P1099" s="237"/>
      <c r="Q1099" s="237"/>
      <c r="R1099" s="237"/>
      <c r="S1099" s="237"/>
      <c r="T1099" s="238"/>
      <c r="AT1099" s="239" t="s">
        <v>320</v>
      </c>
      <c r="AU1099" s="239" t="s">
        <v>88</v>
      </c>
      <c r="AV1099" s="15" t="s">
        <v>159</v>
      </c>
      <c r="AW1099" s="15" t="s">
        <v>39</v>
      </c>
      <c r="AX1099" s="15" t="s">
        <v>86</v>
      </c>
      <c r="AY1099" s="239" t="s">
        <v>151</v>
      </c>
    </row>
    <row r="1100" spans="1:65" s="2" customFormat="1" ht="24.2" customHeight="1">
      <c r="A1100" s="39"/>
      <c r="B1100" s="40"/>
      <c r="C1100" s="183" t="s">
        <v>1574</v>
      </c>
      <c r="D1100" s="183" t="s">
        <v>154</v>
      </c>
      <c r="E1100" s="184" t="s">
        <v>1575</v>
      </c>
      <c r="F1100" s="185" t="s">
        <v>1576</v>
      </c>
      <c r="G1100" s="186" t="s">
        <v>209</v>
      </c>
      <c r="H1100" s="187">
        <v>3</v>
      </c>
      <c r="I1100" s="188"/>
      <c r="J1100" s="189">
        <f>ROUND(I1100*H1100,2)</f>
        <v>0</v>
      </c>
      <c r="K1100" s="185" t="s">
        <v>158</v>
      </c>
      <c r="L1100" s="44"/>
      <c r="M1100" s="190" t="s">
        <v>32</v>
      </c>
      <c r="N1100" s="191" t="s">
        <v>49</v>
      </c>
      <c r="O1100" s="69"/>
      <c r="P1100" s="192">
        <f>O1100*H1100</f>
        <v>0</v>
      </c>
      <c r="Q1100" s="192">
        <v>0</v>
      </c>
      <c r="R1100" s="192">
        <f>Q1100*H1100</f>
        <v>0</v>
      </c>
      <c r="S1100" s="192">
        <v>0</v>
      </c>
      <c r="T1100" s="193">
        <f>S1100*H1100</f>
        <v>0</v>
      </c>
      <c r="U1100" s="39"/>
      <c r="V1100" s="39"/>
      <c r="W1100" s="39"/>
      <c r="X1100" s="39"/>
      <c r="Y1100" s="39"/>
      <c r="Z1100" s="39"/>
      <c r="AA1100" s="39"/>
      <c r="AB1100" s="39"/>
      <c r="AC1100" s="39"/>
      <c r="AD1100" s="39"/>
      <c r="AE1100" s="39"/>
      <c r="AR1100" s="194" t="s">
        <v>373</v>
      </c>
      <c r="AT1100" s="194" t="s">
        <v>154</v>
      </c>
      <c r="AU1100" s="194" t="s">
        <v>88</v>
      </c>
      <c r="AY1100" s="21" t="s">
        <v>151</v>
      </c>
      <c r="BE1100" s="195">
        <f>IF(N1100="základní",J1100,0)</f>
        <v>0</v>
      </c>
      <c r="BF1100" s="195">
        <f>IF(N1100="snížená",J1100,0)</f>
        <v>0</v>
      </c>
      <c r="BG1100" s="195">
        <f>IF(N1100="zákl. přenesená",J1100,0)</f>
        <v>0</v>
      </c>
      <c r="BH1100" s="195">
        <f>IF(N1100="sníž. přenesená",J1100,0)</f>
        <v>0</v>
      </c>
      <c r="BI1100" s="195">
        <f>IF(N1100="nulová",J1100,0)</f>
        <v>0</v>
      </c>
      <c r="BJ1100" s="21" t="s">
        <v>86</v>
      </c>
      <c r="BK1100" s="195">
        <f>ROUND(I1100*H1100,2)</f>
        <v>0</v>
      </c>
      <c r="BL1100" s="21" t="s">
        <v>373</v>
      </c>
      <c r="BM1100" s="194" t="s">
        <v>1577</v>
      </c>
    </row>
    <row r="1101" spans="1:65" s="2" customFormat="1" ht="11.25">
      <c r="A1101" s="39"/>
      <c r="B1101" s="40"/>
      <c r="C1101" s="41"/>
      <c r="D1101" s="196" t="s">
        <v>161</v>
      </c>
      <c r="E1101" s="41"/>
      <c r="F1101" s="197" t="s">
        <v>1578</v>
      </c>
      <c r="G1101" s="41"/>
      <c r="H1101" s="41"/>
      <c r="I1101" s="198"/>
      <c r="J1101" s="41"/>
      <c r="K1101" s="41"/>
      <c r="L1101" s="44"/>
      <c r="M1101" s="199"/>
      <c r="N1101" s="200"/>
      <c r="O1101" s="69"/>
      <c r="P1101" s="69"/>
      <c r="Q1101" s="69"/>
      <c r="R1101" s="69"/>
      <c r="S1101" s="69"/>
      <c r="T1101" s="70"/>
      <c r="U1101" s="39"/>
      <c r="V1101" s="39"/>
      <c r="W1101" s="39"/>
      <c r="X1101" s="39"/>
      <c r="Y1101" s="39"/>
      <c r="Z1101" s="39"/>
      <c r="AA1101" s="39"/>
      <c r="AB1101" s="39"/>
      <c r="AC1101" s="39"/>
      <c r="AD1101" s="39"/>
      <c r="AE1101" s="39"/>
      <c r="AT1101" s="21" t="s">
        <v>161</v>
      </c>
      <c r="AU1101" s="21" t="s">
        <v>88</v>
      </c>
    </row>
    <row r="1102" spans="1:65" s="13" customFormat="1" ht="11.25">
      <c r="B1102" s="208"/>
      <c r="C1102" s="209"/>
      <c r="D1102" s="201" t="s">
        <v>320</v>
      </c>
      <c r="E1102" s="210" t="s">
        <v>32</v>
      </c>
      <c r="F1102" s="211" t="s">
        <v>1579</v>
      </c>
      <c r="G1102" s="209"/>
      <c r="H1102" s="210" t="s">
        <v>32</v>
      </c>
      <c r="I1102" s="212"/>
      <c r="J1102" s="209"/>
      <c r="K1102" s="209"/>
      <c r="L1102" s="213"/>
      <c r="M1102" s="214"/>
      <c r="N1102" s="215"/>
      <c r="O1102" s="215"/>
      <c r="P1102" s="215"/>
      <c r="Q1102" s="215"/>
      <c r="R1102" s="215"/>
      <c r="S1102" s="215"/>
      <c r="T1102" s="216"/>
      <c r="AT1102" s="217" t="s">
        <v>320</v>
      </c>
      <c r="AU1102" s="217" t="s">
        <v>88</v>
      </c>
      <c r="AV1102" s="13" t="s">
        <v>86</v>
      </c>
      <c r="AW1102" s="13" t="s">
        <v>39</v>
      </c>
      <c r="AX1102" s="13" t="s">
        <v>78</v>
      </c>
      <c r="AY1102" s="217" t="s">
        <v>151</v>
      </c>
    </row>
    <row r="1103" spans="1:65" s="13" customFormat="1" ht="11.25">
      <c r="B1103" s="208"/>
      <c r="C1103" s="209"/>
      <c r="D1103" s="201" t="s">
        <v>320</v>
      </c>
      <c r="E1103" s="210" t="s">
        <v>32</v>
      </c>
      <c r="F1103" s="211" t="s">
        <v>1580</v>
      </c>
      <c r="G1103" s="209"/>
      <c r="H1103" s="210" t="s">
        <v>32</v>
      </c>
      <c r="I1103" s="212"/>
      <c r="J1103" s="209"/>
      <c r="K1103" s="209"/>
      <c r="L1103" s="213"/>
      <c r="M1103" s="214"/>
      <c r="N1103" s="215"/>
      <c r="O1103" s="215"/>
      <c r="P1103" s="215"/>
      <c r="Q1103" s="215"/>
      <c r="R1103" s="215"/>
      <c r="S1103" s="215"/>
      <c r="T1103" s="216"/>
      <c r="AT1103" s="217" t="s">
        <v>320</v>
      </c>
      <c r="AU1103" s="217" t="s">
        <v>88</v>
      </c>
      <c r="AV1103" s="13" t="s">
        <v>86</v>
      </c>
      <c r="AW1103" s="13" t="s">
        <v>39</v>
      </c>
      <c r="AX1103" s="13" t="s">
        <v>78</v>
      </c>
      <c r="AY1103" s="217" t="s">
        <v>151</v>
      </c>
    </row>
    <row r="1104" spans="1:65" s="13" customFormat="1" ht="11.25">
      <c r="B1104" s="208"/>
      <c r="C1104" s="209"/>
      <c r="D1104" s="201" t="s">
        <v>320</v>
      </c>
      <c r="E1104" s="210" t="s">
        <v>32</v>
      </c>
      <c r="F1104" s="211" t="s">
        <v>1581</v>
      </c>
      <c r="G1104" s="209"/>
      <c r="H1104" s="210" t="s">
        <v>32</v>
      </c>
      <c r="I1104" s="212"/>
      <c r="J1104" s="209"/>
      <c r="K1104" s="209"/>
      <c r="L1104" s="213"/>
      <c r="M1104" s="214"/>
      <c r="N1104" s="215"/>
      <c r="O1104" s="215"/>
      <c r="P1104" s="215"/>
      <c r="Q1104" s="215"/>
      <c r="R1104" s="215"/>
      <c r="S1104" s="215"/>
      <c r="T1104" s="216"/>
      <c r="AT1104" s="217" t="s">
        <v>320</v>
      </c>
      <c r="AU1104" s="217" t="s">
        <v>88</v>
      </c>
      <c r="AV1104" s="13" t="s">
        <v>86</v>
      </c>
      <c r="AW1104" s="13" t="s">
        <v>39</v>
      </c>
      <c r="AX1104" s="13" t="s">
        <v>78</v>
      </c>
      <c r="AY1104" s="217" t="s">
        <v>151</v>
      </c>
    </row>
    <row r="1105" spans="1:65" s="14" customFormat="1" ht="11.25">
      <c r="B1105" s="218"/>
      <c r="C1105" s="219"/>
      <c r="D1105" s="201" t="s">
        <v>320</v>
      </c>
      <c r="E1105" s="220" t="s">
        <v>32</v>
      </c>
      <c r="F1105" s="221" t="s">
        <v>1378</v>
      </c>
      <c r="G1105" s="219"/>
      <c r="H1105" s="222">
        <v>3</v>
      </c>
      <c r="I1105" s="223"/>
      <c r="J1105" s="219"/>
      <c r="K1105" s="219"/>
      <c r="L1105" s="224"/>
      <c r="M1105" s="225"/>
      <c r="N1105" s="226"/>
      <c r="O1105" s="226"/>
      <c r="P1105" s="226"/>
      <c r="Q1105" s="226"/>
      <c r="R1105" s="226"/>
      <c r="S1105" s="226"/>
      <c r="T1105" s="227"/>
      <c r="AT1105" s="228" t="s">
        <v>320</v>
      </c>
      <c r="AU1105" s="228" t="s">
        <v>88</v>
      </c>
      <c r="AV1105" s="14" t="s">
        <v>88</v>
      </c>
      <c r="AW1105" s="14" t="s">
        <v>39</v>
      </c>
      <c r="AX1105" s="14" t="s">
        <v>78</v>
      </c>
      <c r="AY1105" s="228" t="s">
        <v>151</v>
      </c>
    </row>
    <row r="1106" spans="1:65" s="15" customFormat="1" ht="11.25">
      <c r="B1106" s="229"/>
      <c r="C1106" s="230"/>
      <c r="D1106" s="201" t="s">
        <v>320</v>
      </c>
      <c r="E1106" s="231" t="s">
        <v>32</v>
      </c>
      <c r="F1106" s="232" t="s">
        <v>323</v>
      </c>
      <c r="G1106" s="230"/>
      <c r="H1106" s="233">
        <v>3</v>
      </c>
      <c r="I1106" s="234"/>
      <c r="J1106" s="230"/>
      <c r="K1106" s="230"/>
      <c r="L1106" s="235"/>
      <c r="M1106" s="236"/>
      <c r="N1106" s="237"/>
      <c r="O1106" s="237"/>
      <c r="P1106" s="237"/>
      <c r="Q1106" s="237"/>
      <c r="R1106" s="237"/>
      <c r="S1106" s="237"/>
      <c r="T1106" s="238"/>
      <c r="AT1106" s="239" t="s">
        <v>320</v>
      </c>
      <c r="AU1106" s="239" t="s">
        <v>88</v>
      </c>
      <c r="AV1106" s="15" t="s">
        <v>159</v>
      </c>
      <c r="AW1106" s="15" t="s">
        <v>39</v>
      </c>
      <c r="AX1106" s="15" t="s">
        <v>86</v>
      </c>
      <c r="AY1106" s="239" t="s">
        <v>151</v>
      </c>
    </row>
    <row r="1107" spans="1:65" s="2" customFormat="1" ht="16.5" customHeight="1">
      <c r="A1107" s="39"/>
      <c r="B1107" s="40"/>
      <c r="C1107" s="251" t="s">
        <v>1582</v>
      </c>
      <c r="D1107" s="251" t="s">
        <v>445</v>
      </c>
      <c r="E1107" s="252" t="s">
        <v>1583</v>
      </c>
      <c r="F1107" s="253" t="s">
        <v>1584</v>
      </c>
      <c r="G1107" s="254" t="s">
        <v>480</v>
      </c>
      <c r="H1107" s="255">
        <v>1.2</v>
      </c>
      <c r="I1107" s="256"/>
      <c r="J1107" s="257">
        <f>ROUND(I1107*H1107,2)</f>
        <v>0</v>
      </c>
      <c r="K1107" s="253" t="s">
        <v>158</v>
      </c>
      <c r="L1107" s="258"/>
      <c r="M1107" s="259" t="s">
        <v>32</v>
      </c>
      <c r="N1107" s="260" t="s">
        <v>49</v>
      </c>
      <c r="O1107" s="69"/>
      <c r="P1107" s="192">
        <f>O1107*H1107</f>
        <v>0</v>
      </c>
      <c r="Q1107" s="192">
        <v>1E-3</v>
      </c>
      <c r="R1107" s="192">
        <f>Q1107*H1107</f>
        <v>1.1999999999999999E-3</v>
      </c>
      <c r="S1107" s="192">
        <v>0</v>
      </c>
      <c r="T1107" s="193">
        <f>S1107*H1107</f>
        <v>0</v>
      </c>
      <c r="U1107" s="39"/>
      <c r="V1107" s="39"/>
      <c r="W1107" s="39"/>
      <c r="X1107" s="39"/>
      <c r="Y1107" s="39"/>
      <c r="Z1107" s="39"/>
      <c r="AA1107" s="39"/>
      <c r="AB1107" s="39"/>
      <c r="AC1107" s="39"/>
      <c r="AD1107" s="39"/>
      <c r="AE1107" s="39"/>
      <c r="AR1107" s="194" t="s">
        <v>539</v>
      </c>
      <c r="AT1107" s="194" t="s">
        <v>445</v>
      </c>
      <c r="AU1107" s="194" t="s">
        <v>88</v>
      </c>
      <c r="AY1107" s="21" t="s">
        <v>151</v>
      </c>
      <c r="BE1107" s="195">
        <f>IF(N1107="základní",J1107,0)</f>
        <v>0</v>
      </c>
      <c r="BF1107" s="195">
        <f>IF(N1107="snížená",J1107,0)</f>
        <v>0</v>
      </c>
      <c r="BG1107" s="195">
        <f>IF(N1107="zákl. přenesená",J1107,0)</f>
        <v>0</v>
      </c>
      <c r="BH1107" s="195">
        <f>IF(N1107="sníž. přenesená",J1107,0)</f>
        <v>0</v>
      </c>
      <c r="BI1107" s="195">
        <f>IF(N1107="nulová",J1107,0)</f>
        <v>0</v>
      </c>
      <c r="BJ1107" s="21" t="s">
        <v>86</v>
      </c>
      <c r="BK1107" s="195">
        <f>ROUND(I1107*H1107,2)</f>
        <v>0</v>
      </c>
      <c r="BL1107" s="21" t="s">
        <v>373</v>
      </c>
      <c r="BM1107" s="194" t="s">
        <v>1585</v>
      </c>
    </row>
    <row r="1108" spans="1:65" s="13" customFormat="1" ht="11.25">
      <c r="B1108" s="208"/>
      <c r="C1108" s="209"/>
      <c r="D1108" s="201" t="s">
        <v>320</v>
      </c>
      <c r="E1108" s="210" t="s">
        <v>32</v>
      </c>
      <c r="F1108" s="211" t="s">
        <v>1579</v>
      </c>
      <c r="G1108" s="209"/>
      <c r="H1108" s="210" t="s">
        <v>32</v>
      </c>
      <c r="I1108" s="212"/>
      <c r="J1108" s="209"/>
      <c r="K1108" s="209"/>
      <c r="L1108" s="213"/>
      <c r="M1108" s="214"/>
      <c r="N1108" s="215"/>
      <c r="O1108" s="215"/>
      <c r="P1108" s="215"/>
      <c r="Q1108" s="215"/>
      <c r="R1108" s="215"/>
      <c r="S1108" s="215"/>
      <c r="T1108" s="216"/>
      <c r="AT1108" s="217" t="s">
        <v>320</v>
      </c>
      <c r="AU1108" s="217" t="s">
        <v>88</v>
      </c>
      <c r="AV1108" s="13" t="s">
        <v>86</v>
      </c>
      <c r="AW1108" s="13" t="s">
        <v>39</v>
      </c>
      <c r="AX1108" s="13" t="s">
        <v>78</v>
      </c>
      <c r="AY1108" s="217" t="s">
        <v>151</v>
      </c>
    </row>
    <row r="1109" spans="1:65" s="13" customFormat="1" ht="11.25">
      <c r="B1109" s="208"/>
      <c r="C1109" s="209"/>
      <c r="D1109" s="201" t="s">
        <v>320</v>
      </c>
      <c r="E1109" s="210" t="s">
        <v>32</v>
      </c>
      <c r="F1109" s="211" t="s">
        <v>1580</v>
      </c>
      <c r="G1109" s="209"/>
      <c r="H1109" s="210" t="s">
        <v>32</v>
      </c>
      <c r="I1109" s="212"/>
      <c r="J1109" s="209"/>
      <c r="K1109" s="209"/>
      <c r="L1109" s="213"/>
      <c r="M1109" s="214"/>
      <c r="N1109" s="215"/>
      <c r="O1109" s="215"/>
      <c r="P1109" s="215"/>
      <c r="Q1109" s="215"/>
      <c r="R1109" s="215"/>
      <c r="S1109" s="215"/>
      <c r="T1109" s="216"/>
      <c r="AT1109" s="217" t="s">
        <v>320</v>
      </c>
      <c r="AU1109" s="217" t="s">
        <v>88</v>
      </c>
      <c r="AV1109" s="13" t="s">
        <v>86</v>
      </c>
      <c r="AW1109" s="13" t="s">
        <v>39</v>
      </c>
      <c r="AX1109" s="13" t="s">
        <v>78</v>
      </c>
      <c r="AY1109" s="217" t="s">
        <v>151</v>
      </c>
    </row>
    <row r="1110" spans="1:65" s="13" customFormat="1" ht="11.25">
      <c r="B1110" s="208"/>
      <c r="C1110" s="209"/>
      <c r="D1110" s="201" t="s">
        <v>320</v>
      </c>
      <c r="E1110" s="210" t="s">
        <v>32</v>
      </c>
      <c r="F1110" s="211" t="s">
        <v>1586</v>
      </c>
      <c r="G1110" s="209"/>
      <c r="H1110" s="210" t="s">
        <v>32</v>
      </c>
      <c r="I1110" s="212"/>
      <c r="J1110" s="209"/>
      <c r="K1110" s="209"/>
      <c r="L1110" s="213"/>
      <c r="M1110" s="214"/>
      <c r="N1110" s="215"/>
      <c r="O1110" s="215"/>
      <c r="P1110" s="215"/>
      <c r="Q1110" s="215"/>
      <c r="R1110" s="215"/>
      <c r="S1110" s="215"/>
      <c r="T1110" s="216"/>
      <c r="AT1110" s="217" t="s">
        <v>320</v>
      </c>
      <c r="AU1110" s="217" t="s">
        <v>88</v>
      </c>
      <c r="AV1110" s="13" t="s">
        <v>86</v>
      </c>
      <c r="AW1110" s="13" t="s">
        <v>39</v>
      </c>
      <c r="AX1110" s="13" t="s">
        <v>78</v>
      </c>
      <c r="AY1110" s="217" t="s">
        <v>151</v>
      </c>
    </row>
    <row r="1111" spans="1:65" s="14" customFormat="1" ht="11.25">
      <c r="B1111" s="218"/>
      <c r="C1111" s="219"/>
      <c r="D1111" s="201" t="s">
        <v>320</v>
      </c>
      <c r="E1111" s="220" t="s">
        <v>32</v>
      </c>
      <c r="F1111" s="221" t="s">
        <v>1587</v>
      </c>
      <c r="G1111" s="219"/>
      <c r="H1111" s="222">
        <v>1.2</v>
      </c>
      <c r="I1111" s="223"/>
      <c r="J1111" s="219"/>
      <c r="K1111" s="219"/>
      <c r="L1111" s="224"/>
      <c r="M1111" s="225"/>
      <c r="N1111" s="226"/>
      <c r="O1111" s="226"/>
      <c r="P1111" s="226"/>
      <c r="Q1111" s="226"/>
      <c r="R1111" s="226"/>
      <c r="S1111" s="226"/>
      <c r="T1111" s="227"/>
      <c r="AT1111" s="228" t="s">
        <v>320</v>
      </c>
      <c r="AU1111" s="228" t="s">
        <v>88</v>
      </c>
      <c r="AV1111" s="14" t="s">
        <v>88</v>
      </c>
      <c r="AW1111" s="14" t="s">
        <v>39</v>
      </c>
      <c r="AX1111" s="14" t="s">
        <v>78</v>
      </c>
      <c r="AY1111" s="228" t="s">
        <v>151</v>
      </c>
    </row>
    <row r="1112" spans="1:65" s="15" customFormat="1" ht="11.25">
      <c r="B1112" s="229"/>
      <c r="C1112" s="230"/>
      <c r="D1112" s="201" t="s">
        <v>320</v>
      </c>
      <c r="E1112" s="231" t="s">
        <v>32</v>
      </c>
      <c r="F1112" s="232" t="s">
        <v>323</v>
      </c>
      <c r="G1112" s="230"/>
      <c r="H1112" s="233">
        <v>1.2</v>
      </c>
      <c r="I1112" s="234"/>
      <c r="J1112" s="230"/>
      <c r="K1112" s="230"/>
      <c r="L1112" s="235"/>
      <c r="M1112" s="236"/>
      <c r="N1112" s="237"/>
      <c r="O1112" s="237"/>
      <c r="P1112" s="237"/>
      <c r="Q1112" s="237"/>
      <c r="R1112" s="237"/>
      <c r="S1112" s="237"/>
      <c r="T1112" s="238"/>
      <c r="AT1112" s="239" t="s">
        <v>320</v>
      </c>
      <c r="AU1112" s="239" t="s">
        <v>88</v>
      </c>
      <c r="AV1112" s="15" t="s">
        <v>159</v>
      </c>
      <c r="AW1112" s="15" t="s">
        <v>39</v>
      </c>
      <c r="AX1112" s="15" t="s">
        <v>86</v>
      </c>
      <c r="AY1112" s="239" t="s">
        <v>151</v>
      </c>
    </row>
    <row r="1113" spans="1:65" s="2" customFormat="1" ht="16.5" customHeight="1">
      <c r="A1113" s="39"/>
      <c r="B1113" s="40"/>
      <c r="C1113" s="183" t="s">
        <v>1588</v>
      </c>
      <c r="D1113" s="183" t="s">
        <v>154</v>
      </c>
      <c r="E1113" s="184" t="s">
        <v>1589</v>
      </c>
      <c r="F1113" s="185" t="s">
        <v>1590</v>
      </c>
      <c r="G1113" s="186" t="s">
        <v>209</v>
      </c>
      <c r="H1113" s="187">
        <v>134.60499999999999</v>
      </c>
      <c r="I1113" s="188"/>
      <c r="J1113" s="189">
        <f>ROUND(I1113*H1113,2)</f>
        <v>0</v>
      </c>
      <c r="K1113" s="185" t="s">
        <v>158</v>
      </c>
      <c r="L1113" s="44"/>
      <c r="M1113" s="190" t="s">
        <v>32</v>
      </c>
      <c r="N1113" s="191" t="s">
        <v>49</v>
      </c>
      <c r="O1113" s="69"/>
      <c r="P1113" s="192">
        <f>O1113*H1113</f>
        <v>0</v>
      </c>
      <c r="Q1113" s="192">
        <v>4.0000000000000002E-4</v>
      </c>
      <c r="R1113" s="192">
        <f>Q1113*H1113</f>
        <v>5.3842000000000001E-2</v>
      </c>
      <c r="S1113" s="192">
        <v>0</v>
      </c>
      <c r="T1113" s="193">
        <f>S1113*H1113</f>
        <v>0</v>
      </c>
      <c r="U1113" s="39"/>
      <c r="V1113" s="39"/>
      <c r="W1113" s="39"/>
      <c r="X1113" s="39"/>
      <c r="Y1113" s="39"/>
      <c r="Z1113" s="39"/>
      <c r="AA1113" s="39"/>
      <c r="AB1113" s="39"/>
      <c r="AC1113" s="39"/>
      <c r="AD1113" s="39"/>
      <c r="AE1113" s="39"/>
      <c r="AR1113" s="194" t="s">
        <v>373</v>
      </c>
      <c r="AT1113" s="194" t="s">
        <v>154</v>
      </c>
      <c r="AU1113" s="194" t="s">
        <v>88</v>
      </c>
      <c r="AY1113" s="21" t="s">
        <v>151</v>
      </c>
      <c r="BE1113" s="195">
        <f>IF(N1113="základní",J1113,0)</f>
        <v>0</v>
      </c>
      <c r="BF1113" s="195">
        <f>IF(N1113="snížená",J1113,0)</f>
        <v>0</v>
      </c>
      <c r="BG1113" s="195">
        <f>IF(N1113="zákl. přenesená",J1113,0)</f>
        <v>0</v>
      </c>
      <c r="BH1113" s="195">
        <f>IF(N1113="sníž. přenesená",J1113,0)</f>
        <v>0</v>
      </c>
      <c r="BI1113" s="195">
        <f>IF(N1113="nulová",J1113,0)</f>
        <v>0</v>
      </c>
      <c r="BJ1113" s="21" t="s">
        <v>86</v>
      </c>
      <c r="BK1113" s="195">
        <f>ROUND(I1113*H1113,2)</f>
        <v>0</v>
      </c>
      <c r="BL1113" s="21" t="s">
        <v>373</v>
      </c>
      <c r="BM1113" s="194" t="s">
        <v>1591</v>
      </c>
    </row>
    <row r="1114" spans="1:65" s="2" customFormat="1" ht="11.25">
      <c r="A1114" s="39"/>
      <c r="B1114" s="40"/>
      <c r="C1114" s="41"/>
      <c r="D1114" s="196" t="s">
        <v>161</v>
      </c>
      <c r="E1114" s="41"/>
      <c r="F1114" s="197" t="s">
        <v>1592</v>
      </c>
      <c r="G1114" s="41"/>
      <c r="H1114" s="41"/>
      <c r="I1114" s="198"/>
      <c r="J1114" s="41"/>
      <c r="K1114" s="41"/>
      <c r="L1114" s="44"/>
      <c r="M1114" s="199"/>
      <c r="N1114" s="200"/>
      <c r="O1114" s="69"/>
      <c r="P1114" s="69"/>
      <c r="Q1114" s="69"/>
      <c r="R1114" s="69"/>
      <c r="S1114" s="69"/>
      <c r="T1114" s="70"/>
      <c r="U1114" s="39"/>
      <c r="V1114" s="39"/>
      <c r="W1114" s="39"/>
      <c r="X1114" s="39"/>
      <c r="Y1114" s="39"/>
      <c r="Z1114" s="39"/>
      <c r="AA1114" s="39"/>
      <c r="AB1114" s="39"/>
      <c r="AC1114" s="39"/>
      <c r="AD1114" s="39"/>
      <c r="AE1114" s="39"/>
      <c r="AT1114" s="21" t="s">
        <v>161</v>
      </c>
      <c r="AU1114" s="21" t="s">
        <v>88</v>
      </c>
    </row>
    <row r="1115" spans="1:65" s="2" customFormat="1" ht="19.5">
      <c r="A1115" s="39"/>
      <c r="B1115" s="40"/>
      <c r="C1115" s="41"/>
      <c r="D1115" s="201" t="s">
        <v>163</v>
      </c>
      <c r="E1115" s="41"/>
      <c r="F1115" s="202" t="s">
        <v>1555</v>
      </c>
      <c r="G1115" s="41"/>
      <c r="H1115" s="41"/>
      <c r="I1115" s="198"/>
      <c r="J1115" s="41"/>
      <c r="K1115" s="41"/>
      <c r="L1115" s="44"/>
      <c r="M1115" s="199"/>
      <c r="N1115" s="200"/>
      <c r="O1115" s="69"/>
      <c r="P1115" s="69"/>
      <c r="Q1115" s="69"/>
      <c r="R1115" s="69"/>
      <c r="S1115" s="69"/>
      <c r="T1115" s="70"/>
      <c r="U1115" s="39"/>
      <c r="V1115" s="39"/>
      <c r="W1115" s="39"/>
      <c r="X1115" s="39"/>
      <c r="Y1115" s="39"/>
      <c r="Z1115" s="39"/>
      <c r="AA1115" s="39"/>
      <c r="AB1115" s="39"/>
      <c r="AC1115" s="39"/>
      <c r="AD1115" s="39"/>
      <c r="AE1115" s="39"/>
      <c r="AT1115" s="21" t="s">
        <v>163</v>
      </c>
      <c r="AU1115" s="21" t="s">
        <v>88</v>
      </c>
    </row>
    <row r="1116" spans="1:65" s="13" customFormat="1" ht="11.25">
      <c r="B1116" s="208"/>
      <c r="C1116" s="209"/>
      <c r="D1116" s="201" t="s">
        <v>320</v>
      </c>
      <c r="E1116" s="210" t="s">
        <v>32</v>
      </c>
      <c r="F1116" s="211" t="s">
        <v>1593</v>
      </c>
      <c r="G1116" s="209"/>
      <c r="H1116" s="210" t="s">
        <v>32</v>
      </c>
      <c r="I1116" s="212"/>
      <c r="J1116" s="209"/>
      <c r="K1116" s="209"/>
      <c r="L1116" s="213"/>
      <c r="M1116" s="214"/>
      <c r="N1116" s="215"/>
      <c r="O1116" s="215"/>
      <c r="P1116" s="215"/>
      <c r="Q1116" s="215"/>
      <c r="R1116" s="215"/>
      <c r="S1116" s="215"/>
      <c r="T1116" s="216"/>
      <c r="AT1116" s="217" t="s">
        <v>320</v>
      </c>
      <c r="AU1116" s="217" t="s">
        <v>88</v>
      </c>
      <c r="AV1116" s="13" t="s">
        <v>86</v>
      </c>
      <c r="AW1116" s="13" t="s">
        <v>39</v>
      </c>
      <c r="AX1116" s="13" t="s">
        <v>78</v>
      </c>
      <c r="AY1116" s="217" t="s">
        <v>151</v>
      </c>
    </row>
    <row r="1117" spans="1:65" s="13" customFormat="1" ht="11.25">
      <c r="B1117" s="208"/>
      <c r="C1117" s="209"/>
      <c r="D1117" s="201" t="s">
        <v>320</v>
      </c>
      <c r="E1117" s="210" t="s">
        <v>32</v>
      </c>
      <c r="F1117" s="211" t="s">
        <v>1594</v>
      </c>
      <c r="G1117" s="209"/>
      <c r="H1117" s="210" t="s">
        <v>32</v>
      </c>
      <c r="I1117" s="212"/>
      <c r="J1117" s="209"/>
      <c r="K1117" s="209"/>
      <c r="L1117" s="213"/>
      <c r="M1117" s="214"/>
      <c r="N1117" s="215"/>
      <c r="O1117" s="215"/>
      <c r="P1117" s="215"/>
      <c r="Q1117" s="215"/>
      <c r="R1117" s="215"/>
      <c r="S1117" s="215"/>
      <c r="T1117" s="216"/>
      <c r="AT1117" s="217" t="s">
        <v>320</v>
      </c>
      <c r="AU1117" s="217" t="s">
        <v>88</v>
      </c>
      <c r="AV1117" s="13" t="s">
        <v>86</v>
      </c>
      <c r="AW1117" s="13" t="s">
        <v>39</v>
      </c>
      <c r="AX1117" s="13" t="s">
        <v>78</v>
      </c>
      <c r="AY1117" s="217" t="s">
        <v>151</v>
      </c>
    </row>
    <row r="1118" spans="1:65" s="14" customFormat="1" ht="11.25">
      <c r="B1118" s="218"/>
      <c r="C1118" s="219"/>
      <c r="D1118" s="201" t="s">
        <v>320</v>
      </c>
      <c r="E1118" s="220" t="s">
        <v>32</v>
      </c>
      <c r="F1118" s="221" t="s">
        <v>1595</v>
      </c>
      <c r="G1118" s="219"/>
      <c r="H1118" s="222">
        <v>133.12</v>
      </c>
      <c r="I1118" s="223"/>
      <c r="J1118" s="219"/>
      <c r="K1118" s="219"/>
      <c r="L1118" s="224"/>
      <c r="M1118" s="225"/>
      <c r="N1118" s="226"/>
      <c r="O1118" s="226"/>
      <c r="P1118" s="226"/>
      <c r="Q1118" s="226"/>
      <c r="R1118" s="226"/>
      <c r="S1118" s="226"/>
      <c r="T1118" s="227"/>
      <c r="AT1118" s="228" t="s">
        <v>320</v>
      </c>
      <c r="AU1118" s="228" t="s">
        <v>88</v>
      </c>
      <c r="AV1118" s="14" t="s">
        <v>88</v>
      </c>
      <c r="AW1118" s="14" t="s">
        <v>39</v>
      </c>
      <c r="AX1118" s="14" t="s">
        <v>78</v>
      </c>
      <c r="AY1118" s="228" t="s">
        <v>151</v>
      </c>
    </row>
    <row r="1119" spans="1:65" s="13" customFormat="1" ht="11.25">
      <c r="B1119" s="208"/>
      <c r="C1119" s="209"/>
      <c r="D1119" s="201" t="s">
        <v>320</v>
      </c>
      <c r="E1119" s="210" t="s">
        <v>32</v>
      </c>
      <c r="F1119" s="211" t="s">
        <v>638</v>
      </c>
      <c r="G1119" s="209"/>
      <c r="H1119" s="210" t="s">
        <v>32</v>
      </c>
      <c r="I1119" s="212"/>
      <c r="J1119" s="209"/>
      <c r="K1119" s="209"/>
      <c r="L1119" s="213"/>
      <c r="M1119" s="214"/>
      <c r="N1119" s="215"/>
      <c r="O1119" s="215"/>
      <c r="P1119" s="215"/>
      <c r="Q1119" s="215"/>
      <c r="R1119" s="215"/>
      <c r="S1119" s="215"/>
      <c r="T1119" s="216"/>
      <c r="AT1119" s="217" t="s">
        <v>320</v>
      </c>
      <c r="AU1119" s="217" t="s">
        <v>88</v>
      </c>
      <c r="AV1119" s="13" t="s">
        <v>86</v>
      </c>
      <c r="AW1119" s="13" t="s">
        <v>39</v>
      </c>
      <c r="AX1119" s="13" t="s">
        <v>78</v>
      </c>
      <c r="AY1119" s="217" t="s">
        <v>151</v>
      </c>
    </row>
    <row r="1120" spans="1:65" s="14" customFormat="1" ht="11.25">
      <c r="B1120" s="218"/>
      <c r="C1120" s="219"/>
      <c r="D1120" s="201" t="s">
        <v>320</v>
      </c>
      <c r="E1120" s="220" t="s">
        <v>32</v>
      </c>
      <c r="F1120" s="221" t="s">
        <v>1596</v>
      </c>
      <c r="G1120" s="219"/>
      <c r="H1120" s="222">
        <v>1.4850000000000001</v>
      </c>
      <c r="I1120" s="223"/>
      <c r="J1120" s="219"/>
      <c r="K1120" s="219"/>
      <c r="L1120" s="224"/>
      <c r="M1120" s="225"/>
      <c r="N1120" s="226"/>
      <c r="O1120" s="226"/>
      <c r="P1120" s="226"/>
      <c r="Q1120" s="226"/>
      <c r="R1120" s="226"/>
      <c r="S1120" s="226"/>
      <c r="T1120" s="227"/>
      <c r="AT1120" s="228" t="s">
        <v>320</v>
      </c>
      <c r="AU1120" s="228" t="s">
        <v>88</v>
      </c>
      <c r="AV1120" s="14" t="s">
        <v>88</v>
      </c>
      <c r="AW1120" s="14" t="s">
        <v>39</v>
      </c>
      <c r="AX1120" s="14" t="s">
        <v>78</v>
      </c>
      <c r="AY1120" s="228" t="s">
        <v>151</v>
      </c>
    </row>
    <row r="1121" spans="1:65" s="15" customFormat="1" ht="11.25">
      <c r="B1121" s="229"/>
      <c r="C1121" s="230"/>
      <c r="D1121" s="201" t="s">
        <v>320</v>
      </c>
      <c r="E1121" s="231" t="s">
        <v>32</v>
      </c>
      <c r="F1121" s="232" t="s">
        <v>323</v>
      </c>
      <c r="G1121" s="230"/>
      <c r="H1121" s="233">
        <v>134.60499999999999</v>
      </c>
      <c r="I1121" s="234"/>
      <c r="J1121" s="230"/>
      <c r="K1121" s="230"/>
      <c r="L1121" s="235"/>
      <c r="M1121" s="236"/>
      <c r="N1121" s="237"/>
      <c r="O1121" s="237"/>
      <c r="P1121" s="237"/>
      <c r="Q1121" s="237"/>
      <c r="R1121" s="237"/>
      <c r="S1121" s="237"/>
      <c r="T1121" s="238"/>
      <c r="AT1121" s="239" t="s">
        <v>320</v>
      </c>
      <c r="AU1121" s="239" t="s">
        <v>88</v>
      </c>
      <c r="AV1121" s="15" t="s">
        <v>159</v>
      </c>
      <c r="AW1121" s="15" t="s">
        <v>39</v>
      </c>
      <c r="AX1121" s="15" t="s">
        <v>86</v>
      </c>
      <c r="AY1121" s="239" t="s">
        <v>151</v>
      </c>
    </row>
    <row r="1122" spans="1:65" s="2" customFormat="1" ht="16.5" customHeight="1">
      <c r="A1122" s="39"/>
      <c r="B1122" s="40"/>
      <c r="C1122" s="183" t="s">
        <v>1597</v>
      </c>
      <c r="D1122" s="183" t="s">
        <v>154</v>
      </c>
      <c r="E1122" s="184" t="s">
        <v>1598</v>
      </c>
      <c r="F1122" s="185" t="s">
        <v>1599</v>
      </c>
      <c r="G1122" s="186" t="s">
        <v>209</v>
      </c>
      <c r="H1122" s="187">
        <v>94.658000000000001</v>
      </c>
      <c r="I1122" s="188"/>
      <c r="J1122" s="189">
        <f>ROUND(I1122*H1122,2)</f>
        <v>0</v>
      </c>
      <c r="K1122" s="185" t="s">
        <v>158</v>
      </c>
      <c r="L1122" s="44"/>
      <c r="M1122" s="190" t="s">
        <v>32</v>
      </c>
      <c r="N1122" s="191" t="s">
        <v>49</v>
      </c>
      <c r="O1122" s="69"/>
      <c r="P1122" s="192">
        <f>O1122*H1122</f>
        <v>0</v>
      </c>
      <c r="Q1122" s="192">
        <v>4.0000000000000002E-4</v>
      </c>
      <c r="R1122" s="192">
        <f>Q1122*H1122</f>
        <v>3.78632E-2</v>
      </c>
      <c r="S1122" s="192">
        <v>0</v>
      </c>
      <c r="T1122" s="193">
        <f>S1122*H1122</f>
        <v>0</v>
      </c>
      <c r="U1122" s="39"/>
      <c r="V1122" s="39"/>
      <c r="W1122" s="39"/>
      <c r="X1122" s="39"/>
      <c r="Y1122" s="39"/>
      <c r="Z1122" s="39"/>
      <c r="AA1122" s="39"/>
      <c r="AB1122" s="39"/>
      <c r="AC1122" s="39"/>
      <c r="AD1122" s="39"/>
      <c r="AE1122" s="39"/>
      <c r="AR1122" s="194" t="s">
        <v>373</v>
      </c>
      <c r="AT1122" s="194" t="s">
        <v>154</v>
      </c>
      <c r="AU1122" s="194" t="s">
        <v>88</v>
      </c>
      <c r="AY1122" s="21" t="s">
        <v>151</v>
      </c>
      <c r="BE1122" s="195">
        <f>IF(N1122="základní",J1122,0)</f>
        <v>0</v>
      </c>
      <c r="BF1122" s="195">
        <f>IF(N1122="snížená",J1122,0)</f>
        <v>0</v>
      </c>
      <c r="BG1122" s="195">
        <f>IF(N1122="zákl. přenesená",J1122,0)</f>
        <v>0</v>
      </c>
      <c r="BH1122" s="195">
        <f>IF(N1122="sníž. přenesená",J1122,0)</f>
        <v>0</v>
      </c>
      <c r="BI1122" s="195">
        <f>IF(N1122="nulová",J1122,0)</f>
        <v>0</v>
      </c>
      <c r="BJ1122" s="21" t="s">
        <v>86</v>
      </c>
      <c r="BK1122" s="195">
        <f>ROUND(I1122*H1122,2)</f>
        <v>0</v>
      </c>
      <c r="BL1122" s="21" t="s">
        <v>373</v>
      </c>
      <c r="BM1122" s="194" t="s">
        <v>1600</v>
      </c>
    </row>
    <row r="1123" spans="1:65" s="2" customFormat="1" ht="11.25">
      <c r="A1123" s="39"/>
      <c r="B1123" s="40"/>
      <c r="C1123" s="41"/>
      <c r="D1123" s="196" t="s">
        <v>161</v>
      </c>
      <c r="E1123" s="41"/>
      <c r="F1123" s="197" t="s">
        <v>1601</v>
      </c>
      <c r="G1123" s="41"/>
      <c r="H1123" s="41"/>
      <c r="I1123" s="198"/>
      <c r="J1123" s="41"/>
      <c r="K1123" s="41"/>
      <c r="L1123" s="44"/>
      <c r="M1123" s="199"/>
      <c r="N1123" s="200"/>
      <c r="O1123" s="69"/>
      <c r="P1123" s="69"/>
      <c r="Q1123" s="69"/>
      <c r="R1123" s="69"/>
      <c r="S1123" s="69"/>
      <c r="T1123" s="70"/>
      <c r="U1123" s="39"/>
      <c r="V1123" s="39"/>
      <c r="W1123" s="39"/>
      <c r="X1123" s="39"/>
      <c r="Y1123" s="39"/>
      <c r="Z1123" s="39"/>
      <c r="AA1123" s="39"/>
      <c r="AB1123" s="39"/>
      <c r="AC1123" s="39"/>
      <c r="AD1123" s="39"/>
      <c r="AE1123" s="39"/>
      <c r="AT1123" s="21" t="s">
        <v>161</v>
      </c>
      <c r="AU1123" s="21" t="s">
        <v>88</v>
      </c>
    </row>
    <row r="1124" spans="1:65" s="2" customFormat="1" ht="19.5">
      <c r="A1124" s="39"/>
      <c r="B1124" s="40"/>
      <c r="C1124" s="41"/>
      <c r="D1124" s="201" t="s">
        <v>163</v>
      </c>
      <c r="E1124" s="41"/>
      <c r="F1124" s="202" t="s">
        <v>1555</v>
      </c>
      <c r="G1124" s="41"/>
      <c r="H1124" s="41"/>
      <c r="I1124" s="198"/>
      <c r="J1124" s="41"/>
      <c r="K1124" s="41"/>
      <c r="L1124" s="44"/>
      <c r="M1124" s="199"/>
      <c r="N1124" s="200"/>
      <c r="O1124" s="69"/>
      <c r="P1124" s="69"/>
      <c r="Q1124" s="69"/>
      <c r="R1124" s="69"/>
      <c r="S1124" s="69"/>
      <c r="T1124" s="70"/>
      <c r="U1124" s="39"/>
      <c r="V1124" s="39"/>
      <c r="W1124" s="39"/>
      <c r="X1124" s="39"/>
      <c r="Y1124" s="39"/>
      <c r="Z1124" s="39"/>
      <c r="AA1124" s="39"/>
      <c r="AB1124" s="39"/>
      <c r="AC1124" s="39"/>
      <c r="AD1124" s="39"/>
      <c r="AE1124" s="39"/>
      <c r="AT1124" s="21" t="s">
        <v>163</v>
      </c>
      <c r="AU1124" s="21" t="s">
        <v>88</v>
      </c>
    </row>
    <row r="1125" spans="1:65" s="13" customFormat="1" ht="11.25">
      <c r="B1125" s="208"/>
      <c r="C1125" s="209"/>
      <c r="D1125" s="201" t="s">
        <v>320</v>
      </c>
      <c r="E1125" s="210" t="s">
        <v>32</v>
      </c>
      <c r="F1125" s="211" t="s">
        <v>1593</v>
      </c>
      <c r="G1125" s="209"/>
      <c r="H1125" s="210" t="s">
        <v>32</v>
      </c>
      <c r="I1125" s="212"/>
      <c r="J1125" s="209"/>
      <c r="K1125" s="209"/>
      <c r="L1125" s="213"/>
      <c r="M1125" s="214"/>
      <c r="N1125" s="215"/>
      <c r="O1125" s="215"/>
      <c r="P1125" s="215"/>
      <c r="Q1125" s="215"/>
      <c r="R1125" s="215"/>
      <c r="S1125" s="215"/>
      <c r="T1125" s="216"/>
      <c r="AT1125" s="217" t="s">
        <v>320</v>
      </c>
      <c r="AU1125" s="217" t="s">
        <v>88</v>
      </c>
      <c r="AV1125" s="13" t="s">
        <v>86</v>
      </c>
      <c r="AW1125" s="13" t="s">
        <v>39</v>
      </c>
      <c r="AX1125" s="13" t="s">
        <v>78</v>
      </c>
      <c r="AY1125" s="217" t="s">
        <v>151</v>
      </c>
    </row>
    <row r="1126" spans="1:65" s="14" customFormat="1" ht="11.25">
      <c r="B1126" s="218"/>
      <c r="C1126" s="219"/>
      <c r="D1126" s="201" t="s">
        <v>320</v>
      </c>
      <c r="E1126" s="220" t="s">
        <v>32</v>
      </c>
      <c r="F1126" s="221" t="s">
        <v>1602</v>
      </c>
      <c r="G1126" s="219"/>
      <c r="H1126" s="222">
        <v>94.658000000000001</v>
      </c>
      <c r="I1126" s="223"/>
      <c r="J1126" s="219"/>
      <c r="K1126" s="219"/>
      <c r="L1126" s="224"/>
      <c r="M1126" s="225"/>
      <c r="N1126" s="226"/>
      <c r="O1126" s="226"/>
      <c r="P1126" s="226"/>
      <c r="Q1126" s="226"/>
      <c r="R1126" s="226"/>
      <c r="S1126" s="226"/>
      <c r="T1126" s="227"/>
      <c r="AT1126" s="228" t="s">
        <v>320</v>
      </c>
      <c r="AU1126" s="228" t="s">
        <v>88</v>
      </c>
      <c r="AV1126" s="14" t="s">
        <v>88</v>
      </c>
      <c r="AW1126" s="14" t="s">
        <v>39</v>
      </c>
      <c r="AX1126" s="14" t="s">
        <v>78</v>
      </c>
      <c r="AY1126" s="228" t="s">
        <v>151</v>
      </c>
    </row>
    <row r="1127" spans="1:65" s="15" customFormat="1" ht="11.25">
      <c r="B1127" s="229"/>
      <c r="C1127" s="230"/>
      <c r="D1127" s="201" t="s">
        <v>320</v>
      </c>
      <c r="E1127" s="231" t="s">
        <v>32</v>
      </c>
      <c r="F1127" s="232" t="s">
        <v>323</v>
      </c>
      <c r="G1127" s="230"/>
      <c r="H1127" s="233">
        <v>94.658000000000001</v>
      </c>
      <c r="I1127" s="234"/>
      <c r="J1127" s="230"/>
      <c r="K1127" s="230"/>
      <c r="L1127" s="235"/>
      <c r="M1127" s="236"/>
      <c r="N1127" s="237"/>
      <c r="O1127" s="237"/>
      <c r="P1127" s="237"/>
      <c r="Q1127" s="237"/>
      <c r="R1127" s="237"/>
      <c r="S1127" s="237"/>
      <c r="T1127" s="238"/>
      <c r="AT1127" s="239" t="s">
        <v>320</v>
      </c>
      <c r="AU1127" s="239" t="s">
        <v>88</v>
      </c>
      <c r="AV1127" s="15" t="s">
        <v>159</v>
      </c>
      <c r="AW1127" s="15" t="s">
        <v>39</v>
      </c>
      <c r="AX1127" s="15" t="s">
        <v>86</v>
      </c>
      <c r="AY1127" s="239" t="s">
        <v>151</v>
      </c>
    </row>
    <row r="1128" spans="1:65" s="2" customFormat="1" ht="24.2" customHeight="1">
      <c r="A1128" s="39"/>
      <c r="B1128" s="40"/>
      <c r="C1128" s="251" t="s">
        <v>1603</v>
      </c>
      <c r="D1128" s="251" t="s">
        <v>445</v>
      </c>
      <c r="E1128" s="252" t="s">
        <v>1604</v>
      </c>
      <c r="F1128" s="253" t="s">
        <v>1605</v>
      </c>
      <c r="G1128" s="254" t="s">
        <v>209</v>
      </c>
      <c r="H1128" s="255">
        <v>139.96600000000001</v>
      </c>
      <c r="I1128" s="256"/>
      <c r="J1128" s="257">
        <f>ROUND(I1128*H1128,2)</f>
        <v>0</v>
      </c>
      <c r="K1128" s="253" t="s">
        <v>158</v>
      </c>
      <c r="L1128" s="258"/>
      <c r="M1128" s="259" t="s">
        <v>32</v>
      </c>
      <c r="N1128" s="260" t="s">
        <v>49</v>
      </c>
      <c r="O1128" s="69"/>
      <c r="P1128" s="192">
        <f>O1128*H1128</f>
        <v>0</v>
      </c>
      <c r="Q1128" s="192">
        <v>5.4000000000000003E-3</v>
      </c>
      <c r="R1128" s="192">
        <f>Q1128*H1128</f>
        <v>0.75581640000000005</v>
      </c>
      <c r="S1128" s="192">
        <v>0</v>
      </c>
      <c r="T1128" s="193">
        <f>S1128*H1128</f>
        <v>0</v>
      </c>
      <c r="U1128" s="39"/>
      <c r="V1128" s="39"/>
      <c r="W1128" s="39"/>
      <c r="X1128" s="39"/>
      <c r="Y1128" s="39"/>
      <c r="Z1128" s="39"/>
      <c r="AA1128" s="39"/>
      <c r="AB1128" s="39"/>
      <c r="AC1128" s="39"/>
      <c r="AD1128" s="39"/>
      <c r="AE1128" s="39"/>
      <c r="AR1128" s="194" t="s">
        <v>539</v>
      </c>
      <c r="AT1128" s="194" t="s">
        <v>445</v>
      </c>
      <c r="AU1128" s="194" t="s">
        <v>88</v>
      </c>
      <c r="AY1128" s="21" t="s">
        <v>151</v>
      </c>
      <c r="BE1128" s="195">
        <f>IF(N1128="základní",J1128,0)</f>
        <v>0</v>
      </c>
      <c r="BF1128" s="195">
        <f>IF(N1128="snížená",J1128,0)</f>
        <v>0</v>
      </c>
      <c r="BG1128" s="195">
        <f>IF(N1128="zákl. přenesená",J1128,0)</f>
        <v>0</v>
      </c>
      <c r="BH1128" s="195">
        <f>IF(N1128="sníž. přenesená",J1128,0)</f>
        <v>0</v>
      </c>
      <c r="BI1128" s="195">
        <f>IF(N1128="nulová",J1128,0)</f>
        <v>0</v>
      </c>
      <c r="BJ1128" s="21" t="s">
        <v>86</v>
      </c>
      <c r="BK1128" s="195">
        <f>ROUND(I1128*H1128,2)</f>
        <v>0</v>
      </c>
      <c r="BL1128" s="21" t="s">
        <v>373</v>
      </c>
      <c r="BM1128" s="194" t="s">
        <v>1606</v>
      </c>
    </row>
    <row r="1129" spans="1:65" s="2" customFormat="1" ht="58.5">
      <c r="A1129" s="39"/>
      <c r="B1129" s="40"/>
      <c r="C1129" s="41"/>
      <c r="D1129" s="201" t="s">
        <v>163</v>
      </c>
      <c r="E1129" s="41"/>
      <c r="F1129" s="202" t="s">
        <v>1607</v>
      </c>
      <c r="G1129" s="41"/>
      <c r="H1129" s="41"/>
      <c r="I1129" s="198"/>
      <c r="J1129" s="41"/>
      <c r="K1129" s="41"/>
      <c r="L1129" s="44"/>
      <c r="M1129" s="199"/>
      <c r="N1129" s="200"/>
      <c r="O1129" s="69"/>
      <c r="P1129" s="69"/>
      <c r="Q1129" s="69"/>
      <c r="R1129" s="69"/>
      <c r="S1129" s="69"/>
      <c r="T1129" s="70"/>
      <c r="U1129" s="39"/>
      <c r="V1129" s="39"/>
      <c r="W1129" s="39"/>
      <c r="X1129" s="39"/>
      <c r="Y1129" s="39"/>
      <c r="Z1129" s="39"/>
      <c r="AA1129" s="39"/>
      <c r="AB1129" s="39"/>
      <c r="AC1129" s="39"/>
      <c r="AD1129" s="39"/>
      <c r="AE1129" s="39"/>
      <c r="AT1129" s="21" t="s">
        <v>163</v>
      </c>
      <c r="AU1129" s="21" t="s">
        <v>88</v>
      </c>
    </row>
    <row r="1130" spans="1:65" s="14" customFormat="1" ht="11.25">
      <c r="B1130" s="218"/>
      <c r="C1130" s="219"/>
      <c r="D1130" s="201" t="s">
        <v>320</v>
      </c>
      <c r="E1130" s="220" t="s">
        <v>32</v>
      </c>
      <c r="F1130" s="221" t="s">
        <v>1608</v>
      </c>
      <c r="G1130" s="219"/>
      <c r="H1130" s="222">
        <v>114.63200000000001</v>
      </c>
      <c r="I1130" s="223"/>
      <c r="J1130" s="219"/>
      <c r="K1130" s="219"/>
      <c r="L1130" s="224"/>
      <c r="M1130" s="225"/>
      <c r="N1130" s="226"/>
      <c r="O1130" s="226"/>
      <c r="P1130" s="226"/>
      <c r="Q1130" s="226"/>
      <c r="R1130" s="226"/>
      <c r="S1130" s="226"/>
      <c r="T1130" s="227"/>
      <c r="AT1130" s="228" t="s">
        <v>320</v>
      </c>
      <c r="AU1130" s="228" t="s">
        <v>88</v>
      </c>
      <c r="AV1130" s="14" t="s">
        <v>88</v>
      </c>
      <c r="AW1130" s="14" t="s">
        <v>39</v>
      </c>
      <c r="AX1130" s="14" t="s">
        <v>78</v>
      </c>
      <c r="AY1130" s="228" t="s">
        <v>151</v>
      </c>
    </row>
    <row r="1131" spans="1:65" s="15" customFormat="1" ht="11.25">
      <c r="B1131" s="229"/>
      <c r="C1131" s="230"/>
      <c r="D1131" s="201" t="s">
        <v>320</v>
      </c>
      <c r="E1131" s="231" t="s">
        <v>32</v>
      </c>
      <c r="F1131" s="232" t="s">
        <v>323</v>
      </c>
      <c r="G1131" s="230"/>
      <c r="H1131" s="233">
        <v>114.63200000000001</v>
      </c>
      <c r="I1131" s="234"/>
      <c r="J1131" s="230"/>
      <c r="K1131" s="230"/>
      <c r="L1131" s="235"/>
      <c r="M1131" s="236"/>
      <c r="N1131" s="237"/>
      <c r="O1131" s="237"/>
      <c r="P1131" s="237"/>
      <c r="Q1131" s="237"/>
      <c r="R1131" s="237"/>
      <c r="S1131" s="237"/>
      <c r="T1131" s="238"/>
      <c r="AT1131" s="239" t="s">
        <v>320</v>
      </c>
      <c r="AU1131" s="239" t="s">
        <v>88</v>
      </c>
      <c r="AV1131" s="15" t="s">
        <v>159</v>
      </c>
      <c r="AW1131" s="15" t="s">
        <v>39</v>
      </c>
      <c r="AX1131" s="15" t="s">
        <v>86</v>
      </c>
      <c r="AY1131" s="239" t="s">
        <v>151</v>
      </c>
    </row>
    <row r="1132" spans="1:65" s="14" customFormat="1" ht="11.25">
      <c r="B1132" s="218"/>
      <c r="C1132" s="219"/>
      <c r="D1132" s="201" t="s">
        <v>320</v>
      </c>
      <c r="E1132" s="219"/>
      <c r="F1132" s="221" t="s">
        <v>1609</v>
      </c>
      <c r="G1132" s="219"/>
      <c r="H1132" s="222">
        <v>139.96600000000001</v>
      </c>
      <c r="I1132" s="223"/>
      <c r="J1132" s="219"/>
      <c r="K1132" s="219"/>
      <c r="L1132" s="224"/>
      <c r="M1132" s="225"/>
      <c r="N1132" s="226"/>
      <c r="O1132" s="226"/>
      <c r="P1132" s="226"/>
      <c r="Q1132" s="226"/>
      <c r="R1132" s="226"/>
      <c r="S1132" s="226"/>
      <c r="T1132" s="227"/>
      <c r="AT1132" s="228" t="s">
        <v>320</v>
      </c>
      <c r="AU1132" s="228" t="s">
        <v>88</v>
      </c>
      <c r="AV1132" s="14" t="s">
        <v>88</v>
      </c>
      <c r="AW1132" s="14" t="s">
        <v>4</v>
      </c>
      <c r="AX1132" s="14" t="s">
        <v>86</v>
      </c>
      <c r="AY1132" s="228" t="s">
        <v>151</v>
      </c>
    </row>
    <row r="1133" spans="1:65" s="2" customFormat="1" ht="24.2" customHeight="1">
      <c r="A1133" s="39"/>
      <c r="B1133" s="40"/>
      <c r="C1133" s="251" t="s">
        <v>1610</v>
      </c>
      <c r="D1133" s="251" t="s">
        <v>445</v>
      </c>
      <c r="E1133" s="252" t="s">
        <v>1611</v>
      </c>
      <c r="F1133" s="253" t="s">
        <v>1612</v>
      </c>
      <c r="G1133" s="254" t="s">
        <v>209</v>
      </c>
      <c r="H1133" s="255">
        <v>139.96600000000001</v>
      </c>
      <c r="I1133" s="256"/>
      <c r="J1133" s="257">
        <f>ROUND(I1133*H1133,2)</f>
        <v>0</v>
      </c>
      <c r="K1133" s="253" t="s">
        <v>158</v>
      </c>
      <c r="L1133" s="258"/>
      <c r="M1133" s="259" t="s">
        <v>32</v>
      </c>
      <c r="N1133" s="260" t="s">
        <v>49</v>
      </c>
      <c r="O1133" s="69"/>
      <c r="P1133" s="192">
        <f>O1133*H1133</f>
        <v>0</v>
      </c>
      <c r="Q1133" s="192">
        <v>5.3E-3</v>
      </c>
      <c r="R1133" s="192">
        <f>Q1133*H1133</f>
        <v>0.74181980000000003</v>
      </c>
      <c r="S1133" s="192">
        <v>0</v>
      </c>
      <c r="T1133" s="193">
        <f>S1133*H1133</f>
        <v>0</v>
      </c>
      <c r="U1133" s="39"/>
      <c r="V1133" s="39"/>
      <c r="W1133" s="39"/>
      <c r="X1133" s="39"/>
      <c r="Y1133" s="39"/>
      <c r="Z1133" s="39"/>
      <c r="AA1133" s="39"/>
      <c r="AB1133" s="39"/>
      <c r="AC1133" s="39"/>
      <c r="AD1133" s="39"/>
      <c r="AE1133" s="39"/>
      <c r="AR1133" s="194" t="s">
        <v>539</v>
      </c>
      <c r="AT1133" s="194" t="s">
        <v>445</v>
      </c>
      <c r="AU1133" s="194" t="s">
        <v>88</v>
      </c>
      <c r="AY1133" s="21" t="s">
        <v>151</v>
      </c>
      <c r="BE1133" s="195">
        <f>IF(N1133="základní",J1133,0)</f>
        <v>0</v>
      </c>
      <c r="BF1133" s="195">
        <f>IF(N1133="snížená",J1133,0)</f>
        <v>0</v>
      </c>
      <c r="BG1133" s="195">
        <f>IF(N1133="zákl. přenesená",J1133,0)</f>
        <v>0</v>
      </c>
      <c r="BH1133" s="195">
        <f>IF(N1133="sníž. přenesená",J1133,0)</f>
        <v>0</v>
      </c>
      <c r="BI1133" s="195">
        <f>IF(N1133="nulová",J1133,0)</f>
        <v>0</v>
      </c>
      <c r="BJ1133" s="21" t="s">
        <v>86</v>
      </c>
      <c r="BK1133" s="195">
        <f>ROUND(I1133*H1133,2)</f>
        <v>0</v>
      </c>
      <c r="BL1133" s="21" t="s">
        <v>373</v>
      </c>
      <c r="BM1133" s="194" t="s">
        <v>1613</v>
      </c>
    </row>
    <row r="1134" spans="1:65" s="2" customFormat="1" ht="58.5">
      <c r="A1134" s="39"/>
      <c r="B1134" s="40"/>
      <c r="C1134" s="41"/>
      <c r="D1134" s="201" t="s">
        <v>163</v>
      </c>
      <c r="E1134" s="41"/>
      <c r="F1134" s="202" t="s">
        <v>1614</v>
      </c>
      <c r="G1134" s="41"/>
      <c r="H1134" s="41"/>
      <c r="I1134" s="198"/>
      <c r="J1134" s="41"/>
      <c r="K1134" s="41"/>
      <c r="L1134" s="44"/>
      <c r="M1134" s="199"/>
      <c r="N1134" s="200"/>
      <c r="O1134" s="69"/>
      <c r="P1134" s="69"/>
      <c r="Q1134" s="69"/>
      <c r="R1134" s="69"/>
      <c r="S1134" s="69"/>
      <c r="T1134" s="70"/>
      <c r="U1134" s="39"/>
      <c r="V1134" s="39"/>
      <c r="W1134" s="39"/>
      <c r="X1134" s="39"/>
      <c r="Y1134" s="39"/>
      <c r="Z1134" s="39"/>
      <c r="AA1134" s="39"/>
      <c r="AB1134" s="39"/>
      <c r="AC1134" s="39"/>
      <c r="AD1134" s="39"/>
      <c r="AE1134" s="39"/>
      <c r="AT1134" s="21" t="s">
        <v>163</v>
      </c>
      <c r="AU1134" s="21" t="s">
        <v>88</v>
      </c>
    </row>
    <row r="1135" spans="1:65" s="14" customFormat="1" ht="11.25">
      <c r="B1135" s="218"/>
      <c r="C1135" s="219"/>
      <c r="D1135" s="201" t="s">
        <v>320</v>
      </c>
      <c r="E1135" s="220" t="s">
        <v>32</v>
      </c>
      <c r="F1135" s="221" t="s">
        <v>1608</v>
      </c>
      <c r="G1135" s="219"/>
      <c r="H1135" s="222">
        <v>114.63200000000001</v>
      </c>
      <c r="I1135" s="223"/>
      <c r="J1135" s="219"/>
      <c r="K1135" s="219"/>
      <c r="L1135" s="224"/>
      <c r="M1135" s="225"/>
      <c r="N1135" s="226"/>
      <c r="O1135" s="226"/>
      <c r="P1135" s="226"/>
      <c r="Q1135" s="226"/>
      <c r="R1135" s="226"/>
      <c r="S1135" s="226"/>
      <c r="T1135" s="227"/>
      <c r="AT1135" s="228" t="s">
        <v>320</v>
      </c>
      <c r="AU1135" s="228" t="s">
        <v>88</v>
      </c>
      <c r="AV1135" s="14" t="s">
        <v>88</v>
      </c>
      <c r="AW1135" s="14" t="s">
        <v>39</v>
      </c>
      <c r="AX1135" s="14" t="s">
        <v>78</v>
      </c>
      <c r="AY1135" s="228" t="s">
        <v>151</v>
      </c>
    </row>
    <row r="1136" spans="1:65" s="15" customFormat="1" ht="11.25">
      <c r="B1136" s="229"/>
      <c r="C1136" s="230"/>
      <c r="D1136" s="201" t="s">
        <v>320</v>
      </c>
      <c r="E1136" s="231" t="s">
        <v>32</v>
      </c>
      <c r="F1136" s="232" t="s">
        <v>323</v>
      </c>
      <c r="G1136" s="230"/>
      <c r="H1136" s="233">
        <v>114.63200000000001</v>
      </c>
      <c r="I1136" s="234"/>
      <c r="J1136" s="230"/>
      <c r="K1136" s="230"/>
      <c r="L1136" s="235"/>
      <c r="M1136" s="236"/>
      <c r="N1136" s="237"/>
      <c r="O1136" s="237"/>
      <c r="P1136" s="237"/>
      <c r="Q1136" s="237"/>
      <c r="R1136" s="237"/>
      <c r="S1136" s="237"/>
      <c r="T1136" s="238"/>
      <c r="AT1136" s="239" t="s">
        <v>320</v>
      </c>
      <c r="AU1136" s="239" t="s">
        <v>88</v>
      </c>
      <c r="AV1136" s="15" t="s">
        <v>159</v>
      </c>
      <c r="AW1136" s="15" t="s">
        <v>39</v>
      </c>
      <c r="AX1136" s="15" t="s">
        <v>86</v>
      </c>
      <c r="AY1136" s="239" t="s">
        <v>151</v>
      </c>
    </row>
    <row r="1137" spans="1:65" s="14" customFormat="1" ht="11.25">
      <c r="B1137" s="218"/>
      <c r="C1137" s="219"/>
      <c r="D1137" s="201" t="s">
        <v>320</v>
      </c>
      <c r="E1137" s="219"/>
      <c r="F1137" s="221" t="s">
        <v>1609</v>
      </c>
      <c r="G1137" s="219"/>
      <c r="H1137" s="222">
        <v>139.96600000000001</v>
      </c>
      <c r="I1137" s="223"/>
      <c r="J1137" s="219"/>
      <c r="K1137" s="219"/>
      <c r="L1137" s="224"/>
      <c r="M1137" s="225"/>
      <c r="N1137" s="226"/>
      <c r="O1137" s="226"/>
      <c r="P1137" s="226"/>
      <c r="Q1137" s="226"/>
      <c r="R1137" s="226"/>
      <c r="S1137" s="226"/>
      <c r="T1137" s="227"/>
      <c r="AT1137" s="228" t="s">
        <v>320</v>
      </c>
      <c r="AU1137" s="228" t="s">
        <v>88</v>
      </c>
      <c r="AV1137" s="14" t="s">
        <v>88</v>
      </c>
      <c r="AW1137" s="14" t="s">
        <v>4</v>
      </c>
      <c r="AX1137" s="14" t="s">
        <v>86</v>
      </c>
      <c r="AY1137" s="228" t="s">
        <v>151</v>
      </c>
    </row>
    <row r="1138" spans="1:65" s="2" customFormat="1" ht="24.2" customHeight="1">
      <c r="A1138" s="39"/>
      <c r="B1138" s="40"/>
      <c r="C1138" s="183" t="s">
        <v>1615</v>
      </c>
      <c r="D1138" s="183" t="s">
        <v>154</v>
      </c>
      <c r="E1138" s="184" t="s">
        <v>1616</v>
      </c>
      <c r="F1138" s="185" t="s">
        <v>1617</v>
      </c>
      <c r="G1138" s="186" t="s">
        <v>209</v>
      </c>
      <c r="H1138" s="187">
        <v>64.224999999999994</v>
      </c>
      <c r="I1138" s="188"/>
      <c r="J1138" s="189">
        <f>ROUND(I1138*H1138,2)</f>
        <v>0</v>
      </c>
      <c r="K1138" s="185" t="s">
        <v>158</v>
      </c>
      <c r="L1138" s="44"/>
      <c r="M1138" s="190" t="s">
        <v>32</v>
      </c>
      <c r="N1138" s="191" t="s">
        <v>49</v>
      </c>
      <c r="O1138" s="69"/>
      <c r="P1138" s="192">
        <f>O1138*H1138</f>
        <v>0</v>
      </c>
      <c r="Q1138" s="192">
        <v>4.0000000000000002E-4</v>
      </c>
      <c r="R1138" s="192">
        <f>Q1138*H1138</f>
        <v>2.5689999999999998E-2</v>
      </c>
      <c r="S1138" s="192">
        <v>0</v>
      </c>
      <c r="T1138" s="193">
        <f>S1138*H1138</f>
        <v>0</v>
      </c>
      <c r="U1138" s="39"/>
      <c r="V1138" s="39"/>
      <c r="W1138" s="39"/>
      <c r="X1138" s="39"/>
      <c r="Y1138" s="39"/>
      <c r="Z1138" s="39"/>
      <c r="AA1138" s="39"/>
      <c r="AB1138" s="39"/>
      <c r="AC1138" s="39"/>
      <c r="AD1138" s="39"/>
      <c r="AE1138" s="39"/>
      <c r="AR1138" s="194" t="s">
        <v>373</v>
      </c>
      <c r="AT1138" s="194" t="s">
        <v>154</v>
      </c>
      <c r="AU1138" s="194" t="s">
        <v>88</v>
      </c>
      <c r="AY1138" s="21" t="s">
        <v>151</v>
      </c>
      <c r="BE1138" s="195">
        <f>IF(N1138="základní",J1138,0)</f>
        <v>0</v>
      </c>
      <c r="BF1138" s="195">
        <f>IF(N1138="snížená",J1138,0)</f>
        <v>0</v>
      </c>
      <c r="BG1138" s="195">
        <f>IF(N1138="zákl. přenesená",J1138,0)</f>
        <v>0</v>
      </c>
      <c r="BH1138" s="195">
        <f>IF(N1138="sníž. přenesená",J1138,0)</f>
        <v>0</v>
      </c>
      <c r="BI1138" s="195">
        <f>IF(N1138="nulová",J1138,0)</f>
        <v>0</v>
      </c>
      <c r="BJ1138" s="21" t="s">
        <v>86</v>
      </c>
      <c r="BK1138" s="195">
        <f>ROUND(I1138*H1138,2)</f>
        <v>0</v>
      </c>
      <c r="BL1138" s="21" t="s">
        <v>373</v>
      </c>
      <c r="BM1138" s="194" t="s">
        <v>1618</v>
      </c>
    </row>
    <row r="1139" spans="1:65" s="2" customFormat="1" ht="11.25">
      <c r="A1139" s="39"/>
      <c r="B1139" s="40"/>
      <c r="C1139" s="41"/>
      <c r="D1139" s="196" t="s">
        <v>161</v>
      </c>
      <c r="E1139" s="41"/>
      <c r="F1139" s="197" t="s">
        <v>1619</v>
      </c>
      <c r="G1139" s="41"/>
      <c r="H1139" s="41"/>
      <c r="I1139" s="198"/>
      <c r="J1139" s="41"/>
      <c r="K1139" s="41"/>
      <c r="L1139" s="44"/>
      <c r="M1139" s="199"/>
      <c r="N1139" s="200"/>
      <c r="O1139" s="69"/>
      <c r="P1139" s="69"/>
      <c r="Q1139" s="69"/>
      <c r="R1139" s="69"/>
      <c r="S1139" s="69"/>
      <c r="T1139" s="70"/>
      <c r="U1139" s="39"/>
      <c r="V1139" s="39"/>
      <c r="W1139" s="39"/>
      <c r="X1139" s="39"/>
      <c r="Y1139" s="39"/>
      <c r="Z1139" s="39"/>
      <c r="AA1139" s="39"/>
      <c r="AB1139" s="39"/>
      <c r="AC1139" s="39"/>
      <c r="AD1139" s="39"/>
      <c r="AE1139" s="39"/>
      <c r="AT1139" s="21" t="s">
        <v>161</v>
      </c>
      <c r="AU1139" s="21" t="s">
        <v>88</v>
      </c>
    </row>
    <row r="1140" spans="1:65" s="2" customFormat="1" ht="19.5">
      <c r="A1140" s="39"/>
      <c r="B1140" s="40"/>
      <c r="C1140" s="41"/>
      <c r="D1140" s="201" t="s">
        <v>163</v>
      </c>
      <c r="E1140" s="41"/>
      <c r="F1140" s="202" t="s">
        <v>1620</v>
      </c>
      <c r="G1140" s="41"/>
      <c r="H1140" s="41"/>
      <c r="I1140" s="198"/>
      <c r="J1140" s="41"/>
      <c r="K1140" s="41"/>
      <c r="L1140" s="44"/>
      <c r="M1140" s="199"/>
      <c r="N1140" s="200"/>
      <c r="O1140" s="69"/>
      <c r="P1140" s="69"/>
      <c r="Q1140" s="69"/>
      <c r="R1140" s="69"/>
      <c r="S1140" s="69"/>
      <c r="T1140" s="70"/>
      <c r="U1140" s="39"/>
      <c r="V1140" s="39"/>
      <c r="W1140" s="39"/>
      <c r="X1140" s="39"/>
      <c r="Y1140" s="39"/>
      <c r="Z1140" s="39"/>
      <c r="AA1140" s="39"/>
      <c r="AB1140" s="39"/>
      <c r="AC1140" s="39"/>
      <c r="AD1140" s="39"/>
      <c r="AE1140" s="39"/>
      <c r="AT1140" s="21" t="s">
        <v>163</v>
      </c>
      <c r="AU1140" s="21" t="s">
        <v>88</v>
      </c>
    </row>
    <row r="1141" spans="1:65" s="13" customFormat="1" ht="11.25">
      <c r="B1141" s="208"/>
      <c r="C1141" s="209"/>
      <c r="D1141" s="201" t="s">
        <v>320</v>
      </c>
      <c r="E1141" s="210" t="s">
        <v>32</v>
      </c>
      <c r="F1141" s="211" t="s">
        <v>1621</v>
      </c>
      <c r="G1141" s="209"/>
      <c r="H1141" s="210" t="s">
        <v>32</v>
      </c>
      <c r="I1141" s="212"/>
      <c r="J1141" s="209"/>
      <c r="K1141" s="209"/>
      <c r="L1141" s="213"/>
      <c r="M1141" s="214"/>
      <c r="N1141" s="215"/>
      <c r="O1141" s="215"/>
      <c r="P1141" s="215"/>
      <c r="Q1141" s="215"/>
      <c r="R1141" s="215"/>
      <c r="S1141" s="215"/>
      <c r="T1141" s="216"/>
      <c r="AT1141" s="217" t="s">
        <v>320</v>
      </c>
      <c r="AU1141" s="217" t="s">
        <v>88</v>
      </c>
      <c r="AV1141" s="13" t="s">
        <v>86</v>
      </c>
      <c r="AW1141" s="13" t="s">
        <v>39</v>
      </c>
      <c r="AX1141" s="13" t="s">
        <v>78</v>
      </c>
      <c r="AY1141" s="217" t="s">
        <v>151</v>
      </c>
    </row>
    <row r="1142" spans="1:65" s="13" customFormat="1" ht="11.25">
      <c r="B1142" s="208"/>
      <c r="C1142" s="209"/>
      <c r="D1142" s="201" t="s">
        <v>320</v>
      </c>
      <c r="E1142" s="210" t="s">
        <v>32</v>
      </c>
      <c r="F1142" s="211" t="s">
        <v>1622</v>
      </c>
      <c r="G1142" s="209"/>
      <c r="H1142" s="210" t="s">
        <v>32</v>
      </c>
      <c r="I1142" s="212"/>
      <c r="J1142" s="209"/>
      <c r="K1142" s="209"/>
      <c r="L1142" s="213"/>
      <c r="M1142" s="214"/>
      <c r="N1142" s="215"/>
      <c r="O1142" s="215"/>
      <c r="P1142" s="215"/>
      <c r="Q1142" s="215"/>
      <c r="R1142" s="215"/>
      <c r="S1142" s="215"/>
      <c r="T1142" s="216"/>
      <c r="AT1142" s="217" t="s">
        <v>320</v>
      </c>
      <c r="AU1142" s="217" t="s">
        <v>88</v>
      </c>
      <c r="AV1142" s="13" t="s">
        <v>86</v>
      </c>
      <c r="AW1142" s="13" t="s">
        <v>39</v>
      </c>
      <c r="AX1142" s="13" t="s">
        <v>78</v>
      </c>
      <c r="AY1142" s="217" t="s">
        <v>151</v>
      </c>
    </row>
    <row r="1143" spans="1:65" s="14" customFormat="1" ht="11.25">
      <c r="B1143" s="218"/>
      <c r="C1143" s="219"/>
      <c r="D1143" s="201" t="s">
        <v>320</v>
      </c>
      <c r="E1143" s="220" t="s">
        <v>32</v>
      </c>
      <c r="F1143" s="221" t="s">
        <v>1567</v>
      </c>
      <c r="G1143" s="219"/>
      <c r="H1143" s="222">
        <v>35.72</v>
      </c>
      <c r="I1143" s="223"/>
      <c r="J1143" s="219"/>
      <c r="K1143" s="219"/>
      <c r="L1143" s="224"/>
      <c r="M1143" s="225"/>
      <c r="N1143" s="226"/>
      <c r="O1143" s="226"/>
      <c r="P1143" s="226"/>
      <c r="Q1143" s="226"/>
      <c r="R1143" s="226"/>
      <c r="S1143" s="226"/>
      <c r="T1143" s="227"/>
      <c r="AT1143" s="228" t="s">
        <v>320</v>
      </c>
      <c r="AU1143" s="228" t="s">
        <v>88</v>
      </c>
      <c r="AV1143" s="14" t="s">
        <v>88</v>
      </c>
      <c r="AW1143" s="14" t="s">
        <v>39</v>
      </c>
      <c r="AX1143" s="14" t="s">
        <v>78</v>
      </c>
      <c r="AY1143" s="228" t="s">
        <v>151</v>
      </c>
    </row>
    <row r="1144" spans="1:65" s="13" customFormat="1" ht="11.25">
      <c r="B1144" s="208"/>
      <c r="C1144" s="209"/>
      <c r="D1144" s="201" t="s">
        <v>320</v>
      </c>
      <c r="E1144" s="210" t="s">
        <v>32</v>
      </c>
      <c r="F1144" s="211" t="s">
        <v>1623</v>
      </c>
      <c r="G1144" s="209"/>
      <c r="H1144" s="210" t="s">
        <v>32</v>
      </c>
      <c r="I1144" s="212"/>
      <c r="J1144" s="209"/>
      <c r="K1144" s="209"/>
      <c r="L1144" s="213"/>
      <c r="M1144" s="214"/>
      <c r="N1144" s="215"/>
      <c r="O1144" s="215"/>
      <c r="P1144" s="215"/>
      <c r="Q1144" s="215"/>
      <c r="R1144" s="215"/>
      <c r="S1144" s="215"/>
      <c r="T1144" s="216"/>
      <c r="AT1144" s="217" t="s">
        <v>320</v>
      </c>
      <c r="AU1144" s="217" t="s">
        <v>88</v>
      </c>
      <c r="AV1144" s="13" t="s">
        <v>86</v>
      </c>
      <c r="AW1144" s="13" t="s">
        <v>39</v>
      </c>
      <c r="AX1144" s="13" t="s">
        <v>78</v>
      </c>
      <c r="AY1144" s="217" t="s">
        <v>151</v>
      </c>
    </row>
    <row r="1145" spans="1:65" s="14" customFormat="1" ht="11.25">
      <c r="B1145" s="218"/>
      <c r="C1145" s="219"/>
      <c r="D1145" s="201" t="s">
        <v>320</v>
      </c>
      <c r="E1145" s="220" t="s">
        <v>32</v>
      </c>
      <c r="F1145" s="221" t="s">
        <v>1624</v>
      </c>
      <c r="G1145" s="219"/>
      <c r="H1145" s="222">
        <v>28.504999999999999</v>
      </c>
      <c r="I1145" s="223"/>
      <c r="J1145" s="219"/>
      <c r="K1145" s="219"/>
      <c r="L1145" s="224"/>
      <c r="M1145" s="225"/>
      <c r="N1145" s="226"/>
      <c r="O1145" s="226"/>
      <c r="P1145" s="226"/>
      <c r="Q1145" s="226"/>
      <c r="R1145" s="226"/>
      <c r="S1145" s="226"/>
      <c r="T1145" s="227"/>
      <c r="AT1145" s="228" t="s">
        <v>320</v>
      </c>
      <c r="AU1145" s="228" t="s">
        <v>88</v>
      </c>
      <c r="AV1145" s="14" t="s">
        <v>88</v>
      </c>
      <c r="AW1145" s="14" t="s">
        <v>39</v>
      </c>
      <c r="AX1145" s="14" t="s">
        <v>78</v>
      </c>
      <c r="AY1145" s="228" t="s">
        <v>151</v>
      </c>
    </row>
    <row r="1146" spans="1:65" s="15" customFormat="1" ht="11.25">
      <c r="B1146" s="229"/>
      <c r="C1146" s="230"/>
      <c r="D1146" s="201" t="s">
        <v>320</v>
      </c>
      <c r="E1146" s="231" t="s">
        <v>32</v>
      </c>
      <c r="F1146" s="232" t="s">
        <v>323</v>
      </c>
      <c r="G1146" s="230"/>
      <c r="H1146" s="233">
        <v>64.224999999999994</v>
      </c>
      <c r="I1146" s="234"/>
      <c r="J1146" s="230"/>
      <c r="K1146" s="230"/>
      <c r="L1146" s="235"/>
      <c r="M1146" s="236"/>
      <c r="N1146" s="237"/>
      <c r="O1146" s="237"/>
      <c r="P1146" s="237"/>
      <c r="Q1146" s="237"/>
      <c r="R1146" s="237"/>
      <c r="S1146" s="237"/>
      <c r="T1146" s="238"/>
      <c r="AT1146" s="239" t="s">
        <v>320</v>
      </c>
      <c r="AU1146" s="239" t="s">
        <v>88</v>
      </c>
      <c r="AV1146" s="15" t="s">
        <v>159</v>
      </c>
      <c r="AW1146" s="15" t="s">
        <v>39</v>
      </c>
      <c r="AX1146" s="15" t="s">
        <v>86</v>
      </c>
      <c r="AY1146" s="239" t="s">
        <v>151</v>
      </c>
    </row>
    <row r="1147" spans="1:65" s="2" customFormat="1" ht="21.75" customHeight="1">
      <c r="A1147" s="39"/>
      <c r="B1147" s="40"/>
      <c r="C1147" s="183" t="s">
        <v>1625</v>
      </c>
      <c r="D1147" s="183" t="s">
        <v>154</v>
      </c>
      <c r="E1147" s="184" t="s">
        <v>1626</v>
      </c>
      <c r="F1147" s="185" t="s">
        <v>1627</v>
      </c>
      <c r="G1147" s="186" t="s">
        <v>213</v>
      </c>
      <c r="H1147" s="187">
        <v>39.590000000000003</v>
      </c>
      <c r="I1147" s="188"/>
      <c r="J1147" s="189">
        <f>ROUND(I1147*H1147,2)</f>
        <v>0</v>
      </c>
      <c r="K1147" s="185" t="s">
        <v>158</v>
      </c>
      <c r="L1147" s="44"/>
      <c r="M1147" s="190" t="s">
        <v>32</v>
      </c>
      <c r="N1147" s="191" t="s">
        <v>49</v>
      </c>
      <c r="O1147" s="69"/>
      <c r="P1147" s="192">
        <f>O1147*H1147</f>
        <v>0</v>
      </c>
      <c r="Q1147" s="192">
        <v>1.6000000000000001E-4</v>
      </c>
      <c r="R1147" s="192">
        <f>Q1147*H1147</f>
        <v>6.3344000000000013E-3</v>
      </c>
      <c r="S1147" s="192">
        <v>0</v>
      </c>
      <c r="T1147" s="193">
        <f>S1147*H1147</f>
        <v>0</v>
      </c>
      <c r="U1147" s="39"/>
      <c r="V1147" s="39"/>
      <c r="W1147" s="39"/>
      <c r="X1147" s="39"/>
      <c r="Y1147" s="39"/>
      <c r="Z1147" s="39"/>
      <c r="AA1147" s="39"/>
      <c r="AB1147" s="39"/>
      <c r="AC1147" s="39"/>
      <c r="AD1147" s="39"/>
      <c r="AE1147" s="39"/>
      <c r="AR1147" s="194" t="s">
        <v>373</v>
      </c>
      <c r="AT1147" s="194" t="s">
        <v>154</v>
      </c>
      <c r="AU1147" s="194" t="s">
        <v>88</v>
      </c>
      <c r="AY1147" s="21" t="s">
        <v>151</v>
      </c>
      <c r="BE1147" s="195">
        <f>IF(N1147="základní",J1147,0)</f>
        <v>0</v>
      </c>
      <c r="BF1147" s="195">
        <f>IF(N1147="snížená",J1147,0)</f>
        <v>0</v>
      </c>
      <c r="BG1147" s="195">
        <f>IF(N1147="zákl. přenesená",J1147,0)</f>
        <v>0</v>
      </c>
      <c r="BH1147" s="195">
        <f>IF(N1147="sníž. přenesená",J1147,0)</f>
        <v>0</v>
      </c>
      <c r="BI1147" s="195">
        <f>IF(N1147="nulová",J1147,0)</f>
        <v>0</v>
      </c>
      <c r="BJ1147" s="21" t="s">
        <v>86</v>
      </c>
      <c r="BK1147" s="195">
        <f>ROUND(I1147*H1147,2)</f>
        <v>0</v>
      </c>
      <c r="BL1147" s="21" t="s">
        <v>373</v>
      </c>
      <c r="BM1147" s="194" t="s">
        <v>1628</v>
      </c>
    </row>
    <row r="1148" spans="1:65" s="2" customFormat="1" ht="11.25">
      <c r="A1148" s="39"/>
      <c r="B1148" s="40"/>
      <c r="C1148" s="41"/>
      <c r="D1148" s="196" t="s">
        <v>161</v>
      </c>
      <c r="E1148" s="41"/>
      <c r="F1148" s="197" t="s">
        <v>1629</v>
      </c>
      <c r="G1148" s="41"/>
      <c r="H1148" s="41"/>
      <c r="I1148" s="198"/>
      <c r="J1148" s="41"/>
      <c r="K1148" s="41"/>
      <c r="L1148" s="44"/>
      <c r="M1148" s="199"/>
      <c r="N1148" s="200"/>
      <c r="O1148" s="69"/>
      <c r="P1148" s="69"/>
      <c r="Q1148" s="69"/>
      <c r="R1148" s="69"/>
      <c r="S1148" s="69"/>
      <c r="T1148" s="70"/>
      <c r="U1148" s="39"/>
      <c r="V1148" s="39"/>
      <c r="W1148" s="39"/>
      <c r="X1148" s="39"/>
      <c r="Y1148" s="39"/>
      <c r="Z1148" s="39"/>
      <c r="AA1148" s="39"/>
      <c r="AB1148" s="39"/>
      <c r="AC1148" s="39"/>
      <c r="AD1148" s="39"/>
      <c r="AE1148" s="39"/>
      <c r="AT1148" s="21" t="s">
        <v>161</v>
      </c>
      <c r="AU1148" s="21" t="s">
        <v>88</v>
      </c>
    </row>
    <row r="1149" spans="1:65" s="2" customFormat="1" ht="19.5">
      <c r="A1149" s="39"/>
      <c r="B1149" s="40"/>
      <c r="C1149" s="41"/>
      <c r="D1149" s="201" t="s">
        <v>163</v>
      </c>
      <c r="E1149" s="41"/>
      <c r="F1149" s="202" t="s">
        <v>1630</v>
      </c>
      <c r="G1149" s="41"/>
      <c r="H1149" s="41"/>
      <c r="I1149" s="198"/>
      <c r="J1149" s="41"/>
      <c r="K1149" s="41"/>
      <c r="L1149" s="44"/>
      <c r="M1149" s="199"/>
      <c r="N1149" s="200"/>
      <c r="O1149" s="69"/>
      <c r="P1149" s="69"/>
      <c r="Q1149" s="69"/>
      <c r="R1149" s="69"/>
      <c r="S1149" s="69"/>
      <c r="T1149" s="70"/>
      <c r="U1149" s="39"/>
      <c r="V1149" s="39"/>
      <c r="W1149" s="39"/>
      <c r="X1149" s="39"/>
      <c r="Y1149" s="39"/>
      <c r="Z1149" s="39"/>
      <c r="AA1149" s="39"/>
      <c r="AB1149" s="39"/>
      <c r="AC1149" s="39"/>
      <c r="AD1149" s="39"/>
      <c r="AE1149" s="39"/>
      <c r="AT1149" s="21" t="s">
        <v>163</v>
      </c>
      <c r="AU1149" s="21" t="s">
        <v>88</v>
      </c>
    </row>
    <row r="1150" spans="1:65" s="14" customFormat="1" ht="11.25">
      <c r="B1150" s="218"/>
      <c r="C1150" s="219"/>
      <c r="D1150" s="201" t="s">
        <v>320</v>
      </c>
      <c r="E1150" s="220" t="s">
        <v>32</v>
      </c>
      <c r="F1150" s="221" t="s">
        <v>1631</v>
      </c>
      <c r="G1150" s="219"/>
      <c r="H1150" s="222">
        <v>39.590000000000003</v>
      </c>
      <c r="I1150" s="223"/>
      <c r="J1150" s="219"/>
      <c r="K1150" s="219"/>
      <c r="L1150" s="224"/>
      <c r="M1150" s="225"/>
      <c r="N1150" s="226"/>
      <c r="O1150" s="226"/>
      <c r="P1150" s="226"/>
      <c r="Q1150" s="226"/>
      <c r="R1150" s="226"/>
      <c r="S1150" s="226"/>
      <c r="T1150" s="227"/>
      <c r="AT1150" s="228" t="s">
        <v>320</v>
      </c>
      <c r="AU1150" s="228" t="s">
        <v>88</v>
      </c>
      <c r="AV1150" s="14" t="s">
        <v>88</v>
      </c>
      <c r="AW1150" s="14" t="s">
        <v>39</v>
      </c>
      <c r="AX1150" s="14" t="s">
        <v>78</v>
      </c>
      <c r="AY1150" s="228" t="s">
        <v>151</v>
      </c>
    </row>
    <row r="1151" spans="1:65" s="15" customFormat="1" ht="11.25">
      <c r="B1151" s="229"/>
      <c r="C1151" s="230"/>
      <c r="D1151" s="201" t="s">
        <v>320</v>
      </c>
      <c r="E1151" s="231" t="s">
        <v>32</v>
      </c>
      <c r="F1151" s="232" t="s">
        <v>323</v>
      </c>
      <c r="G1151" s="230"/>
      <c r="H1151" s="233">
        <v>39.590000000000003</v>
      </c>
      <c r="I1151" s="234"/>
      <c r="J1151" s="230"/>
      <c r="K1151" s="230"/>
      <c r="L1151" s="235"/>
      <c r="M1151" s="236"/>
      <c r="N1151" s="237"/>
      <c r="O1151" s="237"/>
      <c r="P1151" s="237"/>
      <c r="Q1151" s="237"/>
      <c r="R1151" s="237"/>
      <c r="S1151" s="237"/>
      <c r="T1151" s="238"/>
      <c r="AT1151" s="239" t="s">
        <v>320</v>
      </c>
      <c r="AU1151" s="239" t="s">
        <v>88</v>
      </c>
      <c r="AV1151" s="15" t="s">
        <v>159</v>
      </c>
      <c r="AW1151" s="15" t="s">
        <v>39</v>
      </c>
      <c r="AX1151" s="15" t="s">
        <v>86</v>
      </c>
      <c r="AY1151" s="239" t="s">
        <v>151</v>
      </c>
    </row>
    <row r="1152" spans="1:65" s="2" customFormat="1" ht="16.5" customHeight="1">
      <c r="A1152" s="39"/>
      <c r="B1152" s="40"/>
      <c r="C1152" s="183" t="s">
        <v>1632</v>
      </c>
      <c r="D1152" s="183" t="s">
        <v>154</v>
      </c>
      <c r="E1152" s="184" t="s">
        <v>1633</v>
      </c>
      <c r="F1152" s="185" t="s">
        <v>1634</v>
      </c>
      <c r="G1152" s="186" t="s">
        <v>213</v>
      </c>
      <c r="H1152" s="187">
        <v>39.590000000000003</v>
      </c>
      <c r="I1152" s="188"/>
      <c r="J1152" s="189">
        <f>ROUND(I1152*H1152,2)</f>
        <v>0</v>
      </c>
      <c r="K1152" s="185" t="s">
        <v>158</v>
      </c>
      <c r="L1152" s="44"/>
      <c r="M1152" s="190" t="s">
        <v>32</v>
      </c>
      <c r="N1152" s="191" t="s">
        <v>49</v>
      </c>
      <c r="O1152" s="69"/>
      <c r="P1152" s="192">
        <f>O1152*H1152</f>
        <v>0</v>
      </c>
      <c r="Q1152" s="192">
        <v>4.0000000000000003E-5</v>
      </c>
      <c r="R1152" s="192">
        <f>Q1152*H1152</f>
        <v>1.5836000000000003E-3</v>
      </c>
      <c r="S1152" s="192">
        <v>0</v>
      </c>
      <c r="T1152" s="193">
        <f>S1152*H1152</f>
        <v>0</v>
      </c>
      <c r="U1152" s="39"/>
      <c r="V1152" s="39"/>
      <c r="W1152" s="39"/>
      <c r="X1152" s="39"/>
      <c r="Y1152" s="39"/>
      <c r="Z1152" s="39"/>
      <c r="AA1152" s="39"/>
      <c r="AB1152" s="39"/>
      <c r="AC1152" s="39"/>
      <c r="AD1152" s="39"/>
      <c r="AE1152" s="39"/>
      <c r="AR1152" s="194" t="s">
        <v>373</v>
      </c>
      <c r="AT1152" s="194" t="s">
        <v>154</v>
      </c>
      <c r="AU1152" s="194" t="s">
        <v>88</v>
      </c>
      <c r="AY1152" s="21" t="s">
        <v>151</v>
      </c>
      <c r="BE1152" s="195">
        <f>IF(N1152="základní",J1152,0)</f>
        <v>0</v>
      </c>
      <c r="BF1152" s="195">
        <f>IF(N1152="snížená",J1152,0)</f>
        <v>0</v>
      </c>
      <c r="BG1152" s="195">
        <f>IF(N1152="zákl. přenesená",J1152,0)</f>
        <v>0</v>
      </c>
      <c r="BH1152" s="195">
        <f>IF(N1152="sníž. přenesená",J1152,0)</f>
        <v>0</v>
      </c>
      <c r="BI1152" s="195">
        <f>IF(N1152="nulová",J1152,0)</f>
        <v>0</v>
      </c>
      <c r="BJ1152" s="21" t="s">
        <v>86</v>
      </c>
      <c r="BK1152" s="195">
        <f>ROUND(I1152*H1152,2)</f>
        <v>0</v>
      </c>
      <c r="BL1152" s="21" t="s">
        <v>373</v>
      </c>
      <c r="BM1152" s="194" t="s">
        <v>1635</v>
      </c>
    </row>
    <row r="1153" spans="1:65" s="2" customFormat="1" ht="11.25">
      <c r="A1153" s="39"/>
      <c r="B1153" s="40"/>
      <c r="C1153" s="41"/>
      <c r="D1153" s="196" t="s">
        <v>161</v>
      </c>
      <c r="E1153" s="41"/>
      <c r="F1153" s="197" t="s">
        <v>1636</v>
      </c>
      <c r="G1153" s="41"/>
      <c r="H1153" s="41"/>
      <c r="I1153" s="198"/>
      <c r="J1153" s="41"/>
      <c r="K1153" s="41"/>
      <c r="L1153" s="44"/>
      <c r="M1153" s="199"/>
      <c r="N1153" s="200"/>
      <c r="O1153" s="69"/>
      <c r="P1153" s="69"/>
      <c r="Q1153" s="69"/>
      <c r="R1153" s="69"/>
      <c r="S1153" s="69"/>
      <c r="T1153" s="70"/>
      <c r="U1153" s="39"/>
      <c r="V1153" s="39"/>
      <c r="W1153" s="39"/>
      <c r="X1153" s="39"/>
      <c r="Y1153" s="39"/>
      <c r="Z1153" s="39"/>
      <c r="AA1153" s="39"/>
      <c r="AB1153" s="39"/>
      <c r="AC1153" s="39"/>
      <c r="AD1153" s="39"/>
      <c r="AE1153" s="39"/>
      <c r="AT1153" s="21" t="s">
        <v>161</v>
      </c>
      <c r="AU1153" s="21" t="s">
        <v>88</v>
      </c>
    </row>
    <row r="1154" spans="1:65" s="13" customFormat="1" ht="11.25">
      <c r="B1154" s="208"/>
      <c r="C1154" s="209"/>
      <c r="D1154" s="201" t="s">
        <v>320</v>
      </c>
      <c r="E1154" s="210" t="s">
        <v>32</v>
      </c>
      <c r="F1154" s="211" t="s">
        <v>1637</v>
      </c>
      <c r="G1154" s="209"/>
      <c r="H1154" s="210" t="s">
        <v>32</v>
      </c>
      <c r="I1154" s="212"/>
      <c r="J1154" s="209"/>
      <c r="K1154" s="209"/>
      <c r="L1154" s="213"/>
      <c r="M1154" s="214"/>
      <c r="N1154" s="215"/>
      <c r="O1154" s="215"/>
      <c r="P1154" s="215"/>
      <c r="Q1154" s="215"/>
      <c r="R1154" s="215"/>
      <c r="S1154" s="215"/>
      <c r="T1154" s="216"/>
      <c r="AT1154" s="217" t="s">
        <v>320</v>
      </c>
      <c r="AU1154" s="217" t="s">
        <v>88</v>
      </c>
      <c r="AV1154" s="13" t="s">
        <v>86</v>
      </c>
      <c r="AW1154" s="13" t="s">
        <v>39</v>
      </c>
      <c r="AX1154" s="13" t="s">
        <v>78</v>
      </c>
      <c r="AY1154" s="217" t="s">
        <v>151</v>
      </c>
    </row>
    <row r="1155" spans="1:65" s="14" customFormat="1" ht="11.25">
      <c r="B1155" s="218"/>
      <c r="C1155" s="219"/>
      <c r="D1155" s="201" t="s">
        <v>320</v>
      </c>
      <c r="E1155" s="220" t="s">
        <v>32</v>
      </c>
      <c r="F1155" s="221" t="s">
        <v>1631</v>
      </c>
      <c r="G1155" s="219"/>
      <c r="H1155" s="222">
        <v>39.590000000000003</v>
      </c>
      <c r="I1155" s="223"/>
      <c r="J1155" s="219"/>
      <c r="K1155" s="219"/>
      <c r="L1155" s="224"/>
      <c r="M1155" s="225"/>
      <c r="N1155" s="226"/>
      <c r="O1155" s="226"/>
      <c r="P1155" s="226"/>
      <c r="Q1155" s="226"/>
      <c r="R1155" s="226"/>
      <c r="S1155" s="226"/>
      <c r="T1155" s="227"/>
      <c r="AT1155" s="228" t="s">
        <v>320</v>
      </c>
      <c r="AU1155" s="228" t="s">
        <v>88</v>
      </c>
      <c r="AV1155" s="14" t="s">
        <v>88</v>
      </c>
      <c r="AW1155" s="14" t="s">
        <v>39</v>
      </c>
      <c r="AX1155" s="14" t="s">
        <v>78</v>
      </c>
      <c r="AY1155" s="228" t="s">
        <v>151</v>
      </c>
    </row>
    <row r="1156" spans="1:65" s="15" customFormat="1" ht="11.25">
      <c r="B1156" s="229"/>
      <c r="C1156" s="230"/>
      <c r="D1156" s="201" t="s">
        <v>320</v>
      </c>
      <c r="E1156" s="231" t="s">
        <v>32</v>
      </c>
      <c r="F1156" s="232" t="s">
        <v>323</v>
      </c>
      <c r="G1156" s="230"/>
      <c r="H1156" s="233">
        <v>39.590000000000003</v>
      </c>
      <c r="I1156" s="234"/>
      <c r="J1156" s="230"/>
      <c r="K1156" s="230"/>
      <c r="L1156" s="235"/>
      <c r="M1156" s="236"/>
      <c r="N1156" s="237"/>
      <c r="O1156" s="237"/>
      <c r="P1156" s="237"/>
      <c r="Q1156" s="237"/>
      <c r="R1156" s="237"/>
      <c r="S1156" s="237"/>
      <c r="T1156" s="238"/>
      <c r="AT1156" s="239" t="s">
        <v>320</v>
      </c>
      <c r="AU1156" s="239" t="s">
        <v>88</v>
      </c>
      <c r="AV1156" s="15" t="s">
        <v>159</v>
      </c>
      <c r="AW1156" s="15" t="s">
        <v>39</v>
      </c>
      <c r="AX1156" s="15" t="s">
        <v>86</v>
      </c>
      <c r="AY1156" s="239" t="s">
        <v>151</v>
      </c>
    </row>
    <row r="1157" spans="1:65" s="2" customFormat="1" ht="16.5" customHeight="1">
      <c r="A1157" s="39"/>
      <c r="B1157" s="40"/>
      <c r="C1157" s="251" t="s">
        <v>1638</v>
      </c>
      <c r="D1157" s="251" t="s">
        <v>445</v>
      </c>
      <c r="E1157" s="252" t="s">
        <v>1639</v>
      </c>
      <c r="F1157" s="253" t="s">
        <v>1640</v>
      </c>
      <c r="G1157" s="254" t="s">
        <v>213</v>
      </c>
      <c r="H1157" s="255">
        <v>40.381999999999998</v>
      </c>
      <c r="I1157" s="256"/>
      <c r="J1157" s="257">
        <f>ROUND(I1157*H1157,2)</f>
        <v>0</v>
      </c>
      <c r="K1157" s="253" t="s">
        <v>158</v>
      </c>
      <c r="L1157" s="258"/>
      <c r="M1157" s="259" t="s">
        <v>32</v>
      </c>
      <c r="N1157" s="260" t="s">
        <v>49</v>
      </c>
      <c r="O1157" s="69"/>
      <c r="P1157" s="192">
        <f>O1157*H1157</f>
        <v>0</v>
      </c>
      <c r="Q1157" s="192">
        <v>1.2E-4</v>
      </c>
      <c r="R1157" s="192">
        <f>Q1157*H1157</f>
        <v>4.8458399999999997E-3</v>
      </c>
      <c r="S1157" s="192">
        <v>0</v>
      </c>
      <c r="T1157" s="193">
        <f>S1157*H1157</f>
        <v>0</v>
      </c>
      <c r="U1157" s="39"/>
      <c r="V1157" s="39"/>
      <c r="W1157" s="39"/>
      <c r="X1157" s="39"/>
      <c r="Y1157" s="39"/>
      <c r="Z1157" s="39"/>
      <c r="AA1157" s="39"/>
      <c r="AB1157" s="39"/>
      <c r="AC1157" s="39"/>
      <c r="AD1157" s="39"/>
      <c r="AE1157" s="39"/>
      <c r="AR1157" s="194" t="s">
        <v>539</v>
      </c>
      <c r="AT1157" s="194" t="s">
        <v>445</v>
      </c>
      <c r="AU1157" s="194" t="s">
        <v>88</v>
      </c>
      <c r="AY1157" s="21" t="s">
        <v>151</v>
      </c>
      <c r="BE1157" s="195">
        <f>IF(N1157="základní",J1157,0)</f>
        <v>0</v>
      </c>
      <c r="BF1157" s="195">
        <f>IF(N1157="snížená",J1157,0)</f>
        <v>0</v>
      </c>
      <c r="BG1157" s="195">
        <f>IF(N1157="zákl. přenesená",J1157,0)</f>
        <v>0</v>
      </c>
      <c r="BH1157" s="195">
        <f>IF(N1157="sníž. přenesená",J1157,0)</f>
        <v>0</v>
      </c>
      <c r="BI1157" s="195">
        <f>IF(N1157="nulová",J1157,0)</f>
        <v>0</v>
      </c>
      <c r="BJ1157" s="21" t="s">
        <v>86</v>
      </c>
      <c r="BK1157" s="195">
        <f>ROUND(I1157*H1157,2)</f>
        <v>0</v>
      </c>
      <c r="BL1157" s="21" t="s">
        <v>373</v>
      </c>
      <c r="BM1157" s="194" t="s">
        <v>1641</v>
      </c>
    </row>
    <row r="1158" spans="1:65" s="2" customFormat="1" ht="19.5">
      <c r="A1158" s="39"/>
      <c r="B1158" s="40"/>
      <c r="C1158" s="41"/>
      <c r="D1158" s="201" t="s">
        <v>163</v>
      </c>
      <c r="E1158" s="41"/>
      <c r="F1158" s="202" t="s">
        <v>855</v>
      </c>
      <c r="G1158" s="41"/>
      <c r="H1158" s="41"/>
      <c r="I1158" s="198"/>
      <c r="J1158" s="41"/>
      <c r="K1158" s="41"/>
      <c r="L1158" s="44"/>
      <c r="M1158" s="199"/>
      <c r="N1158" s="200"/>
      <c r="O1158" s="69"/>
      <c r="P1158" s="69"/>
      <c r="Q1158" s="69"/>
      <c r="R1158" s="69"/>
      <c r="S1158" s="69"/>
      <c r="T1158" s="70"/>
      <c r="U1158" s="39"/>
      <c r="V1158" s="39"/>
      <c r="W1158" s="39"/>
      <c r="X1158" s="39"/>
      <c r="Y1158" s="39"/>
      <c r="Z1158" s="39"/>
      <c r="AA1158" s="39"/>
      <c r="AB1158" s="39"/>
      <c r="AC1158" s="39"/>
      <c r="AD1158" s="39"/>
      <c r="AE1158" s="39"/>
      <c r="AT1158" s="21" t="s">
        <v>163</v>
      </c>
      <c r="AU1158" s="21" t="s">
        <v>88</v>
      </c>
    </row>
    <row r="1159" spans="1:65" s="14" customFormat="1" ht="11.25">
      <c r="B1159" s="218"/>
      <c r="C1159" s="219"/>
      <c r="D1159" s="201" t="s">
        <v>320</v>
      </c>
      <c r="E1159" s="219"/>
      <c r="F1159" s="221" t="s">
        <v>1642</v>
      </c>
      <c r="G1159" s="219"/>
      <c r="H1159" s="222">
        <v>40.381999999999998</v>
      </c>
      <c r="I1159" s="223"/>
      <c r="J1159" s="219"/>
      <c r="K1159" s="219"/>
      <c r="L1159" s="224"/>
      <c r="M1159" s="225"/>
      <c r="N1159" s="226"/>
      <c r="O1159" s="226"/>
      <c r="P1159" s="226"/>
      <c r="Q1159" s="226"/>
      <c r="R1159" s="226"/>
      <c r="S1159" s="226"/>
      <c r="T1159" s="227"/>
      <c r="AT1159" s="228" t="s">
        <v>320</v>
      </c>
      <c r="AU1159" s="228" t="s">
        <v>88</v>
      </c>
      <c r="AV1159" s="14" t="s">
        <v>88</v>
      </c>
      <c r="AW1159" s="14" t="s">
        <v>4</v>
      </c>
      <c r="AX1159" s="14" t="s">
        <v>86</v>
      </c>
      <c r="AY1159" s="228" t="s">
        <v>151</v>
      </c>
    </row>
    <row r="1160" spans="1:65" s="2" customFormat="1" ht="16.5" customHeight="1">
      <c r="A1160" s="39"/>
      <c r="B1160" s="40"/>
      <c r="C1160" s="183" t="s">
        <v>1643</v>
      </c>
      <c r="D1160" s="183" t="s">
        <v>154</v>
      </c>
      <c r="E1160" s="184" t="s">
        <v>1644</v>
      </c>
      <c r="F1160" s="185" t="s">
        <v>1645</v>
      </c>
      <c r="G1160" s="186" t="s">
        <v>209</v>
      </c>
      <c r="H1160" s="187">
        <v>64.224999999999994</v>
      </c>
      <c r="I1160" s="188"/>
      <c r="J1160" s="189">
        <f>ROUND(I1160*H1160,2)</f>
        <v>0</v>
      </c>
      <c r="K1160" s="185" t="s">
        <v>158</v>
      </c>
      <c r="L1160" s="44"/>
      <c r="M1160" s="190" t="s">
        <v>32</v>
      </c>
      <c r="N1160" s="191" t="s">
        <v>49</v>
      </c>
      <c r="O1160" s="69"/>
      <c r="P1160" s="192">
        <f>O1160*H1160</f>
        <v>0</v>
      </c>
      <c r="Q1160" s="192">
        <v>0</v>
      </c>
      <c r="R1160" s="192">
        <f>Q1160*H1160</f>
        <v>0</v>
      </c>
      <c r="S1160" s="192">
        <v>0</v>
      </c>
      <c r="T1160" s="193">
        <f>S1160*H1160</f>
        <v>0</v>
      </c>
      <c r="U1160" s="39"/>
      <c r="V1160" s="39"/>
      <c r="W1160" s="39"/>
      <c r="X1160" s="39"/>
      <c r="Y1160" s="39"/>
      <c r="Z1160" s="39"/>
      <c r="AA1160" s="39"/>
      <c r="AB1160" s="39"/>
      <c r="AC1160" s="39"/>
      <c r="AD1160" s="39"/>
      <c r="AE1160" s="39"/>
      <c r="AR1160" s="194" t="s">
        <v>373</v>
      </c>
      <c r="AT1160" s="194" t="s">
        <v>154</v>
      </c>
      <c r="AU1160" s="194" t="s">
        <v>88</v>
      </c>
      <c r="AY1160" s="21" t="s">
        <v>151</v>
      </c>
      <c r="BE1160" s="195">
        <f>IF(N1160="základní",J1160,0)</f>
        <v>0</v>
      </c>
      <c r="BF1160" s="195">
        <f>IF(N1160="snížená",J1160,0)</f>
        <v>0</v>
      </c>
      <c r="BG1160" s="195">
        <f>IF(N1160="zákl. přenesená",J1160,0)</f>
        <v>0</v>
      </c>
      <c r="BH1160" s="195">
        <f>IF(N1160="sníž. přenesená",J1160,0)</f>
        <v>0</v>
      </c>
      <c r="BI1160" s="195">
        <f>IF(N1160="nulová",J1160,0)</f>
        <v>0</v>
      </c>
      <c r="BJ1160" s="21" t="s">
        <v>86</v>
      </c>
      <c r="BK1160" s="195">
        <f>ROUND(I1160*H1160,2)</f>
        <v>0</v>
      </c>
      <c r="BL1160" s="21" t="s">
        <v>373</v>
      </c>
      <c r="BM1160" s="194" t="s">
        <v>1646</v>
      </c>
    </row>
    <row r="1161" spans="1:65" s="2" customFormat="1" ht="11.25">
      <c r="A1161" s="39"/>
      <c r="B1161" s="40"/>
      <c r="C1161" s="41"/>
      <c r="D1161" s="196" t="s">
        <v>161</v>
      </c>
      <c r="E1161" s="41"/>
      <c r="F1161" s="197" t="s">
        <v>1647</v>
      </c>
      <c r="G1161" s="41"/>
      <c r="H1161" s="41"/>
      <c r="I1161" s="198"/>
      <c r="J1161" s="41"/>
      <c r="K1161" s="41"/>
      <c r="L1161" s="44"/>
      <c r="M1161" s="199"/>
      <c r="N1161" s="200"/>
      <c r="O1161" s="69"/>
      <c r="P1161" s="69"/>
      <c r="Q1161" s="69"/>
      <c r="R1161" s="69"/>
      <c r="S1161" s="69"/>
      <c r="T1161" s="70"/>
      <c r="U1161" s="39"/>
      <c r="V1161" s="39"/>
      <c r="W1161" s="39"/>
      <c r="X1161" s="39"/>
      <c r="Y1161" s="39"/>
      <c r="Z1161" s="39"/>
      <c r="AA1161" s="39"/>
      <c r="AB1161" s="39"/>
      <c r="AC1161" s="39"/>
      <c r="AD1161" s="39"/>
      <c r="AE1161" s="39"/>
      <c r="AT1161" s="21" t="s">
        <v>161</v>
      </c>
      <c r="AU1161" s="21" t="s">
        <v>88</v>
      </c>
    </row>
    <row r="1162" spans="1:65" s="13" customFormat="1" ht="11.25">
      <c r="B1162" s="208"/>
      <c r="C1162" s="209"/>
      <c r="D1162" s="201" t="s">
        <v>320</v>
      </c>
      <c r="E1162" s="210" t="s">
        <v>32</v>
      </c>
      <c r="F1162" s="211" t="s">
        <v>1621</v>
      </c>
      <c r="G1162" s="209"/>
      <c r="H1162" s="210" t="s">
        <v>32</v>
      </c>
      <c r="I1162" s="212"/>
      <c r="J1162" s="209"/>
      <c r="K1162" s="209"/>
      <c r="L1162" s="213"/>
      <c r="M1162" s="214"/>
      <c r="N1162" s="215"/>
      <c r="O1162" s="215"/>
      <c r="P1162" s="215"/>
      <c r="Q1162" s="215"/>
      <c r="R1162" s="215"/>
      <c r="S1162" s="215"/>
      <c r="T1162" s="216"/>
      <c r="AT1162" s="217" t="s">
        <v>320</v>
      </c>
      <c r="AU1162" s="217" t="s">
        <v>88</v>
      </c>
      <c r="AV1162" s="13" t="s">
        <v>86</v>
      </c>
      <c r="AW1162" s="13" t="s">
        <v>39</v>
      </c>
      <c r="AX1162" s="13" t="s">
        <v>78</v>
      </c>
      <c r="AY1162" s="217" t="s">
        <v>151</v>
      </c>
    </row>
    <row r="1163" spans="1:65" s="13" customFormat="1" ht="11.25">
      <c r="B1163" s="208"/>
      <c r="C1163" s="209"/>
      <c r="D1163" s="201" t="s">
        <v>320</v>
      </c>
      <c r="E1163" s="210" t="s">
        <v>32</v>
      </c>
      <c r="F1163" s="211" t="s">
        <v>1622</v>
      </c>
      <c r="G1163" s="209"/>
      <c r="H1163" s="210" t="s">
        <v>32</v>
      </c>
      <c r="I1163" s="212"/>
      <c r="J1163" s="209"/>
      <c r="K1163" s="209"/>
      <c r="L1163" s="213"/>
      <c r="M1163" s="214"/>
      <c r="N1163" s="215"/>
      <c r="O1163" s="215"/>
      <c r="P1163" s="215"/>
      <c r="Q1163" s="215"/>
      <c r="R1163" s="215"/>
      <c r="S1163" s="215"/>
      <c r="T1163" s="216"/>
      <c r="AT1163" s="217" t="s">
        <v>320</v>
      </c>
      <c r="AU1163" s="217" t="s">
        <v>88</v>
      </c>
      <c r="AV1163" s="13" t="s">
        <v>86</v>
      </c>
      <c r="AW1163" s="13" t="s">
        <v>39</v>
      </c>
      <c r="AX1163" s="13" t="s">
        <v>78</v>
      </c>
      <c r="AY1163" s="217" t="s">
        <v>151</v>
      </c>
    </row>
    <row r="1164" spans="1:65" s="14" customFormat="1" ht="11.25">
      <c r="B1164" s="218"/>
      <c r="C1164" s="219"/>
      <c r="D1164" s="201" t="s">
        <v>320</v>
      </c>
      <c r="E1164" s="220" t="s">
        <v>32</v>
      </c>
      <c r="F1164" s="221" t="s">
        <v>1567</v>
      </c>
      <c r="G1164" s="219"/>
      <c r="H1164" s="222">
        <v>35.72</v>
      </c>
      <c r="I1164" s="223"/>
      <c r="J1164" s="219"/>
      <c r="K1164" s="219"/>
      <c r="L1164" s="224"/>
      <c r="M1164" s="225"/>
      <c r="N1164" s="226"/>
      <c r="O1164" s="226"/>
      <c r="P1164" s="226"/>
      <c r="Q1164" s="226"/>
      <c r="R1164" s="226"/>
      <c r="S1164" s="226"/>
      <c r="T1164" s="227"/>
      <c r="AT1164" s="228" t="s">
        <v>320</v>
      </c>
      <c r="AU1164" s="228" t="s">
        <v>88</v>
      </c>
      <c r="AV1164" s="14" t="s">
        <v>88</v>
      </c>
      <c r="AW1164" s="14" t="s">
        <v>39</v>
      </c>
      <c r="AX1164" s="14" t="s">
        <v>78</v>
      </c>
      <c r="AY1164" s="228" t="s">
        <v>151</v>
      </c>
    </row>
    <row r="1165" spans="1:65" s="13" customFormat="1" ht="11.25">
      <c r="B1165" s="208"/>
      <c r="C1165" s="209"/>
      <c r="D1165" s="201" t="s">
        <v>320</v>
      </c>
      <c r="E1165" s="210" t="s">
        <v>32</v>
      </c>
      <c r="F1165" s="211" t="s">
        <v>1623</v>
      </c>
      <c r="G1165" s="209"/>
      <c r="H1165" s="210" t="s">
        <v>32</v>
      </c>
      <c r="I1165" s="212"/>
      <c r="J1165" s="209"/>
      <c r="K1165" s="209"/>
      <c r="L1165" s="213"/>
      <c r="M1165" s="214"/>
      <c r="N1165" s="215"/>
      <c r="O1165" s="215"/>
      <c r="P1165" s="215"/>
      <c r="Q1165" s="215"/>
      <c r="R1165" s="215"/>
      <c r="S1165" s="215"/>
      <c r="T1165" s="216"/>
      <c r="AT1165" s="217" t="s">
        <v>320</v>
      </c>
      <c r="AU1165" s="217" t="s">
        <v>88</v>
      </c>
      <c r="AV1165" s="13" t="s">
        <v>86</v>
      </c>
      <c r="AW1165" s="13" t="s">
        <v>39</v>
      </c>
      <c r="AX1165" s="13" t="s">
        <v>78</v>
      </c>
      <c r="AY1165" s="217" t="s">
        <v>151</v>
      </c>
    </row>
    <row r="1166" spans="1:65" s="14" customFormat="1" ht="11.25">
      <c r="B1166" s="218"/>
      <c r="C1166" s="219"/>
      <c r="D1166" s="201" t="s">
        <v>320</v>
      </c>
      <c r="E1166" s="220" t="s">
        <v>32</v>
      </c>
      <c r="F1166" s="221" t="s">
        <v>1624</v>
      </c>
      <c r="G1166" s="219"/>
      <c r="H1166" s="222">
        <v>28.504999999999999</v>
      </c>
      <c r="I1166" s="223"/>
      <c r="J1166" s="219"/>
      <c r="K1166" s="219"/>
      <c r="L1166" s="224"/>
      <c r="M1166" s="225"/>
      <c r="N1166" s="226"/>
      <c r="O1166" s="226"/>
      <c r="P1166" s="226"/>
      <c r="Q1166" s="226"/>
      <c r="R1166" s="226"/>
      <c r="S1166" s="226"/>
      <c r="T1166" s="227"/>
      <c r="AT1166" s="228" t="s">
        <v>320</v>
      </c>
      <c r="AU1166" s="228" t="s">
        <v>88</v>
      </c>
      <c r="AV1166" s="14" t="s">
        <v>88</v>
      </c>
      <c r="AW1166" s="14" t="s">
        <v>39</v>
      </c>
      <c r="AX1166" s="14" t="s">
        <v>78</v>
      </c>
      <c r="AY1166" s="228" t="s">
        <v>151</v>
      </c>
    </row>
    <row r="1167" spans="1:65" s="15" customFormat="1" ht="11.25">
      <c r="B1167" s="229"/>
      <c r="C1167" s="230"/>
      <c r="D1167" s="201" t="s">
        <v>320</v>
      </c>
      <c r="E1167" s="231" t="s">
        <v>32</v>
      </c>
      <c r="F1167" s="232" t="s">
        <v>323</v>
      </c>
      <c r="G1167" s="230"/>
      <c r="H1167" s="233">
        <v>64.224999999999994</v>
      </c>
      <c r="I1167" s="234"/>
      <c r="J1167" s="230"/>
      <c r="K1167" s="230"/>
      <c r="L1167" s="235"/>
      <c r="M1167" s="236"/>
      <c r="N1167" s="237"/>
      <c r="O1167" s="237"/>
      <c r="P1167" s="237"/>
      <c r="Q1167" s="237"/>
      <c r="R1167" s="237"/>
      <c r="S1167" s="237"/>
      <c r="T1167" s="238"/>
      <c r="AT1167" s="239" t="s">
        <v>320</v>
      </c>
      <c r="AU1167" s="239" t="s">
        <v>88</v>
      </c>
      <c r="AV1167" s="15" t="s">
        <v>159</v>
      </c>
      <c r="AW1167" s="15" t="s">
        <v>39</v>
      </c>
      <c r="AX1167" s="15" t="s">
        <v>86</v>
      </c>
      <c r="AY1167" s="239" t="s">
        <v>151</v>
      </c>
    </row>
    <row r="1168" spans="1:65" s="2" customFormat="1" ht="16.5" customHeight="1">
      <c r="A1168" s="39"/>
      <c r="B1168" s="40"/>
      <c r="C1168" s="251" t="s">
        <v>1648</v>
      </c>
      <c r="D1168" s="251" t="s">
        <v>445</v>
      </c>
      <c r="E1168" s="252" t="s">
        <v>1649</v>
      </c>
      <c r="F1168" s="253" t="s">
        <v>1650</v>
      </c>
      <c r="G1168" s="254" t="s">
        <v>209</v>
      </c>
      <c r="H1168" s="255">
        <v>67.436000000000007</v>
      </c>
      <c r="I1168" s="256"/>
      <c r="J1168" s="257">
        <f>ROUND(I1168*H1168,2)</f>
        <v>0</v>
      </c>
      <c r="K1168" s="253" t="s">
        <v>158</v>
      </c>
      <c r="L1168" s="258"/>
      <c r="M1168" s="259" t="s">
        <v>32</v>
      </c>
      <c r="N1168" s="260" t="s">
        <v>49</v>
      </c>
      <c r="O1168" s="69"/>
      <c r="P1168" s="192">
        <f>O1168*H1168</f>
        <v>0</v>
      </c>
      <c r="Q1168" s="192">
        <v>2.0000000000000001E-4</v>
      </c>
      <c r="R1168" s="192">
        <f>Q1168*H1168</f>
        <v>1.3487200000000001E-2</v>
      </c>
      <c r="S1168" s="192">
        <v>0</v>
      </c>
      <c r="T1168" s="193">
        <f>S1168*H1168</f>
        <v>0</v>
      </c>
      <c r="U1168" s="39"/>
      <c r="V1168" s="39"/>
      <c r="W1168" s="39"/>
      <c r="X1168" s="39"/>
      <c r="Y1168" s="39"/>
      <c r="Z1168" s="39"/>
      <c r="AA1168" s="39"/>
      <c r="AB1168" s="39"/>
      <c r="AC1168" s="39"/>
      <c r="AD1168" s="39"/>
      <c r="AE1168" s="39"/>
      <c r="AR1168" s="194" t="s">
        <v>539</v>
      </c>
      <c r="AT1168" s="194" t="s">
        <v>445</v>
      </c>
      <c r="AU1168" s="194" t="s">
        <v>88</v>
      </c>
      <c r="AY1168" s="21" t="s">
        <v>151</v>
      </c>
      <c r="BE1168" s="195">
        <f>IF(N1168="základní",J1168,0)</f>
        <v>0</v>
      </c>
      <c r="BF1168" s="195">
        <f>IF(N1168="snížená",J1168,0)</f>
        <v>0</v>
      </c>
      <c r="BG1168" s="195">
        <f>IF(N1168="zákl. přenesená",J1168,0)</f>
        <v>0</v>
      </c>
      <c r="BH1168" s="195">
        <f>IF(N1168="sníž. přenesená",J1168,0)</f>
        <v>0</v>
      </c>
      <c r="BI1168" s="195">
        <f>IF(N1168="nulová",J1168,0)</f>
        <v>0</v>
      </c>
      <c r="BJ1168" s="21" t="s">
        <v>86</v>
      </c>
      <c r="BK1168" s="195">
        <f>ROUND(I1168*H1168,2)</f>
        <v>0</v>
      </c>
      <c r="BL1168" s="21" t="s">
        <v>373</v>
      </c>
      <c r="BM1168" s="194" t="s">
        <v>1651</v>
      </c>
    </row>
    <row r="1169" spans="1:65" s="2" customFormat="1" ht="19.5">
      <c r="A1169" s="39"/>
      <c r="B1169" s="40"/>
      <c r="C1169" s="41"/>
      <c r="D1169" s="201" t="s">
        <v>163</v>
      </c>
      <c r="E1169" s="41"/>
      <c r="F1169" s="202" t="s">
        <v>855</v>
      </c>
      <c r="G1169" s="41"/>
      <c r="H1169" s="41"/>
      <c r="I1169" s="198"/>
      <c r="J1169" s="41"/>
      <c r="K1169" s="41"/>
      <c r="L1169" s="44"/>
      <c r="M1169" s="199"/>
      <c r="N1169" s="200"/>
      <c r="O1169" s="69"/>
      <c r="P1169" s="69"/>
      <c r="Q1169" s="69"/>
      <c r="R1169" s="69"/>
      <c r="S1169" s="69"/>
      <c r="T1169" s="70"/>
      <c r="U1169" s="39"/>
      <c r="V1169" s="39"/>
      <c r="W1169" s="39"/>
      <c r="X1169" s="39"/>
      <c r="Y1169" s="39"/>
      <c r="Z1169" s="39"/>
      <c r="AA1169" s="39"/>
      <c r="AB1169" s="39"/>
      <c r="AC1169" s="39"/>
      <c r="AD1169" s="39"/>
      <c r="AE1169" s="39"/>
      <c r="AT1169" s="21" t="s">
        <v>163</v>
      </c>
      <c r="AU1169" s="21" t="s">
        <v>88</v>
      </c>
    </row>
    <row r="1170" spans="1:65" s="14" customFormat="1" ht="11.25">
      <c r="B1170" s="218"/>
      <c r="C1170" s="219"/>
      <c r="D1170" s="201" t="s">
        <v>320</v>
      </c>
      <c r="E1170" s="219"/>
      <c r="F1170" s="221" t="s">
        <v>1652</v>
      </c>
      <c r="G1170" s="219"/>
      <c r="H1170" s="222">
        <v>67.436000000000007</v>
      </c>
      <c r="I1170" s="223"/>
      <c r="J1170" s="219"/>
      <c r="K1170" s="219"/>
      <c r="L1170" s="224"/>
      <c r="M1170" s="225"/>
      <c r="N1170" s="226"/>
      <c r="O1170" s="226"/>
      <c r="P1170" s="226"/>
      <c r="Q1170" s="226"/>
      <c r="R1170" s="226"/>
      <c r="S1170" s="226"/>
      <c r="T1170" s="227"/>
      <c r="AT1170" s="228" t="s">
        <v>320</v>
      </c>
      <c r="AU1170" s="228" t="s">
        <v>88</v>
      </c>
      <c r="AV1170" s="14" t="s">
        <v>88</v>
      </c>
      <c r="AW1170" s="14" t="s">
        <v>4</v>
      </c>
      <c r="AX1170" s="14" t="s">
        <v>86</v>
      </c>
      <c r="AY1170" s="228" t="s">
        <v>151</v>
      </c>
    </row>
    <row r="1171" spans="1:65" s="2" customFormat="1" ht="24.2" customHeight="1">
      <c r="A1171" s="39"/>
      <c r="B1171" s="40"/>
      <c r="C1171" s="183" t="s">
        <v>1653</v>
      </c>
      <c r="D1171" s="183" t="s">
        <v>154</v>
      </c>
      <c r="E1171" s="184" t="s">
        <v>1654</v>
      </c>
      <c r="F1171" s="185" t="s">
        <v>1655</v>
      </c>
      <c r="G1171" s="186" t="s">
        <v>657</v>
      </c>
      <c r="H1171" s="187">
        <v>6</v>
      </c>
      <c r="I1171" s="188"/>
      <c r="J1171" s="189">
        <f>ROUND(I1171*H1171,2)</f>
        <v>0</v>
      </c>
      <c r="K1171" s="185" t="s">
        <v>158</v>
      </c>
      <c r="L1171" s="44"/>
      <c r="M1171" s="190" t="s">
        <v>32</v>
      </c>
      <c r="N1171" s="191" t="s">
        <v>49</v>
      </c>
      <c r="O1171" s="69"/>
      <c r="P1171" s="192">
        <f>O1171*H1171</f>
        <v>0</v>
      </c>
      <c r="Q1171" s="192">
        <v>2.9999999999999997E-4</v>
      </c>
      <c r="R1171" s="192">
        <f>Q1171*H1171</f>
        <v>1.8E-3</v>
      </c>
      <c r="S1171" s="192">
        <v>0</v>
      </c>
      <c r="T1171" s="193">
        <f>S1171*H1171</f>
        <v>0</v>
      </c>
      <c r="U1171" s="39"/>
      <c r="V1171" s="39"/>
      <c r="W1171" s="39"/>
      <c r="X1171" s="39"/>
      <c r="Y1171" s="39"/>
      <c r="Z1171" s="39"/>
      <c r="AA1171" s="39"/>
      <c r="AB1171" s="39"/>
      <c r="AC1171" s="39"/>
      <c r="AD1171" s="39"/>
      <c r="AE1171" s="39"/>
      <c r="AR1171" s="194" t="s">
        <v>373</v>
      </c>
      <c r="AT1171" s="194" t="s">
        <v>154</v>
      </c>
      <c r="AU1171" s="194" t="s">
        <v>88</v>
      </c>
      <c r="AY1171" s="21" t="s">
        <v>151</v>
      </c>
      <c r="BE1171" s="195">
        <f>IF(N1171="základní",J1171,0)</f>
        <v>0</v>
      </c>
      <c r="BF1171" s="195">
        <f>IF(N1171="snížená",J1171,0)</f>
        <v>0</v>
      </c>
      <c r="BG1171" s="195">
        <f>IF(N1171="zákl. přenesená",J1171,0)</f>
        <v>0</v>
      </c>
      <c r="BH1171" s="195">
        <f>IF(N1171="sníž. přenesená",J1171,0)</f>
        <v>0</v>
      </c>
      <c r="BI1171" s="195">
        <f>IF(N1171="nulová",J1171,0)</f>
        <v>0</v>
      </c>
      <c r="BJ1171" s="21" t="s">
        <v>86</v>
      </c>
      <c r="BK1171" s="195">
        <f>ROUND(I1171*H1171,2)</f>
        <v>0</v>
      </c>
      <c r="BL1171" s="21" t="s">
        <v>373</v>
      </c>
      <c r="BM1171" s="194" t="s">
        <v>1656</v>
      </c>
    </row>
    <row r="1172" spans="1:65" s="2" customFormat="1" ht="11.25">
      <c r="A1172" s="39"/>
      <c r="B1172" s="40"/>
      <c r="C1172" s="41"/>
      <c r="D1172" s="196" t="s">
        <v>161</v>
      </c>
      <c r="E1172" s="41"/>
      <c r="F1172" s="197" t="s">
        <v>1657</v>
      </c>
      <c r="G1172" s="41"/>
      <c r="H1172" s="41"/>
      <c r="I1172" s="198"/>
      <c r="J1172" s="41"/>
      <c r="K1172" s="41"/>
      <c r="L1172" s="44"/>
      <c r="M1172" s="199"/>
      <c r="N1172" s="200"/>
      <c r="O1172" s="69"/>
      <c r="P1172" s="69"/>
      <c r="Q1172" s="69"/>
      <c r="R1172" s="69"/>
      <c r="S1172" s="69"/>
      <c r="T1172" s="70"/>
      <c r="U1172" s="39"/>
      <c r="V1172" s="39"/>
      <c r="W1172" s="39"/>
      <c r="X1172" s="39"/>
      <c r="Y1172" s="39"/>
      <c r="Z1172" s="39"/>
      <c r="AA1172" s="39"/>
      <c r="AB1172" s="39"/>
      <c r="AC1172" s="39"/>
      <c r="AD1172" s="39"/>
      <c r="AE1172" s="39"/>
      <c r="AT1172" s="21" t="s">
        <v>161</v>
      </c>
      <c r="AU1172" s="21" t="s">
        <v>88</v>
      </c>
    </row>
    <row r="1173" spans="1:65" s="13" customFormat="1" ht="11.25">
      <c r="B1173" s="208"/>
      <c r="C1173" s="209"/>
      <c r="D1173" s="201" t="s">
        <v>320</v>
      </c>
      <c r="E1173" s="210" t="s">
        <v>32</v>
      </c>
      <c r="F1173" s="211" t="s">
        <v>1658</v>
      </c>
      <c r="G1173" s="209"/>
      <c r="H1173" s="210" t="s">
        <v>32</v>
      </c>
      <c r="I1173" s="212"/>
      <c r="J1173" s="209"/>
      <c r="K1173" s="209"/>
      <c r="L1173" s="213"/>
      <c r="M1173" s="214"/>
      <c r="N1173" s="215"/>
      <c r="O1173" s="215"/>
      <c r="P1173" s="215"/>
      <c r="Q1173" s="215"/>
      <c r="R1173" s="215"/>
      <c r="S1173" s="215"/>
      <c r="T1173" s="216"/>
      <c r="AT1173" s="217" t="s">
        <v>320</v>
      </c>
      <c r="AU1173" s="217" t="s">
        <v>88</v>
      </c>
      <c r="AV1173" s="13" t="s">
        <v>86</v>
      </c>
      <c r="AW1173" s="13" t="s">
        <v>39</v>
      </c>
      <c r="AX1173" s="13" t="s">
        <v>78</v>
      </c>
      <c r="AY1173" s="217" t="s">
        <v>151</v>
      </c>
    </row>
    <row r="1174" spans="1:65" s="14" customFormat="1" ht="11.25">
      <c r="B1174" s="218"/>
      <c r="C1174" s="219"/>
      <c r="D1174" s="201" t="s">
        <v>320</v>
      </c>
      <c r="E1174" s="220" t="s">
        <v>32</v>
      </c>
      <c r="F1174" s="221" t="s">
        <v>661</v>
      </c>
      <c r="G1174" s="219"/>
      <c r="H1174" s="222">
        <v>1</v>
      </c>
      <c r="I1174" s="223"/>
      <c r="J1174" s="219"/>
      <c r="K1174" s="219"/>
      <c r="L1174" s="224"/>
      <c r="M1174" s="225"/>
      <c r="N1174" s="226"/>
      <c r="O1174" s="226"/>
      <c r="P1174" s="226"/>
      <c r="Q1174" s="226"/>
      <c r="R1174" s="226"/>
      <c r="S1174" s="226"/>
      <c r="T1174" s="227"/>
      <c r="AT1174" s="228" t="s">
        <v>320</v>
      </c>
      <c r="AU1174" s="228" t="s">
        <v>88</v>
      </c>
      <c r="AV1174" s="14" t="s">
        <v>88</v>
      </c>
      <c r="AW1174" s="14" t="s">
        <v>39</v>
      </c>
      <c r="AX1174" s="14" t="s">
        <v>78</v>
      </c>
      <c r="AY1174" s="228" t="s">
        <v>151</v>
      </c>
    </row>
    <row r="1175" spans="1:65" s="13" customFormat="1" ht="11.25">
      <c r="B1175" s="208"/>
      <c r="C1175" s="209"/>
      <c r="D1175" s="201" t="s">
        <v>320</v>
      </c>
      <c r="E1175" s="210" t="s">
        <v>32</v>
      </c>
      <c r="F1175" s="211" t="s">
        <v>1659</v>
      </c>
      <c r="G1175" s="209"/>
      <c r="H1175" s="210" t="s">
        <v>32</v>
      </c>
      <c r="I1175" s="212"/>
      <c r="J1175" s="209"/>
      <c r="K1175" s="209"/>
      <c r="L1175" s="213"/>
      <c r="M1175" s="214"/>
      <c r="N1175" s="215"/>
      <c r="O1175" s="215"/>
      <c r="P1175" s="215"/>
      <c r="Q1175" s="215"/>
      <c r="R1175" s="215"/>
      <c r="S1175" s="215"/>
      <c r="T1175" s="216"/>
      <c r="AT1175" s="217" t="s">
        <v>320</v>
      </c>
      <c r="AU1175" s="217" t="s">
        <v>88</v>
      </c>
      <c r="AV1175" s="13" t="s">
        <v>86</v>
      </c>
      <c r="AW1175" s="13" t="s">
        <v>39</v>
      </c>
      <c r="AX1175" s="13" t="s">
        <v>78</v>
      </c>
      <c r="AY1175" s="217" t="s">
        <v>151</v>
      </c>
    </row>
    <row r="1176" spans="1:65" s="14" customFormat="1" ht="11.25">
      <c r="B1176" s="218"/>
      <c r="C1176" s="219"/>
      <c r="D1176" s="201" t="s">
        <v>320</v>
      </c>
      <c r="E1176" s="220" t="s">
        <v>32</v>
      </c>
      <c r="F1176" s="221" t="s">
        <v>1660</v>
      </c>
      <c r="G1176" s="219"/>
      <c r="H1176" s="222">
        <v>4</v>
      </c>
      <c r="I1176" s="223"/>
      <c r="J1176" s="219"/>
      <c r="K1176" s="219"/>
      <c r="L1176" s="224"/>
      <c r="M1176" s="225"/>
      <c r="N1176" s="226"/>
      <c r="O1176" s="226"/>
      <c r="P1176" s="226"/>
      <c r="Q1176" s="226"/>
      <c r="R1176" s="226"/>
      <c r="S1176" s="226"/>
      <c r="T1176" s="227"/>
      <c r="AT1176" s="228" t="s">
        <v>320</v>
      </c>
      <c r="AU1176" s="228" t="s">
        <v>88</v>
      </c>
      <c r="AV1176" s="14" t="s">
        <v>88</v>
      </c>
      <c r="AW1176" s="14" t="s">
        <v>39</v>
      </c>
      <c r="AX1176" s="14" t="s">
        <v>78</v>
      </c>
      <c r="AY1176" s="228" t="s">
        <v>151</v>
      </c>
    </row>
    <row r="1177" spans="1:65" s="13" customFormat="1" ht="11.25">
      <c r="B1177" s="208"/>
      <c r="C1177" s="209"/>
      <c r="D1177" s="201" t="s">
        <v>320</v>
      </c>
      <c r="E1177" s="210" t="s">
        <v>32</v>
      </c>
      <c r="F1177" s="211" t="s">
        <v>1661</v>
      </c>
      <c r="G1177" s="209"/>
      <c r="H1177" s="210" t="s">
        <v>32</v>
      </c>
      <c r="I1177" s="212"/>
      <c r="J1177" s="209"/>
      <c r="K1177" s="209"/>
      <c r="L1177" s="213"/>
      <c r="M1177" s="214"/>
      <c r="N1177" s="215"/>
      <c r="O1177" s="215"/>
      <c r="P1177" s="215"/>
      <c r="Q1177" s="215"/>
      <c r="R1177" s="215"/>
      <c r="S1177" s="215"/>
      <c r="T1177" s="216"/>
      <c r="AT1177" s="217" t="s">
        <v>320</v>
      </c>
      <c r="AU1177" s="217" t="s">
        <v>88</v>
      </c>
      <c r="AV1177" s="13" t="s">
        <v>86</v>
      </c>
      <c r="AW1177" s="13" t="s">
        <v>39</v>
      </c>
      <c r="AX1177" s="13" t="s">
        <v>78</v>
      </c>
      <c r="AY1177" s="217" t="s">
        <v>151</v>
      </c>
    </row>
    <row r="1178" spans="1:65" s="14" customFormat="1" ht="11.25">
      <c r="B1178" s="218"/>
      <c r="C1178" s="219"/>
      <c r="D1178" s="201" t="s">
        <v>320</v>
      </c>
      <c r="E1178" s="220" t="s">
        <v>32</v>
      </c>
      <c r="F1178" s="221" t="s">
        <v>661</v>
      </c>
      <c r="G1178" s="219"/>
      <c r="H1178" s="222">
        <v>1</v>
      </c>
      <c r="I1178" s="223"/>
      <c r="J1178" s="219"/>
      <c r="K1178" s="219"/>
      <c r="L1178" s="224"/>
      <c r="M1178" s="225"/>
      <c r="N1178" s="226"/>
      <c r="O1178" s="226"/>
      <c r="P1178" s="226"/>
      <c r="Q1178" s="226"/>
      <c r="R1178" s="226"/>
      <c r="S1178" s="226"/>
      <c r="T1178" s="227"/>
      <c r="AT1178" s="228" t="s">
        <v>320</v>
      </c>
      <c r="AU1178" s="228" t="s">
        <v>88</v>
      </c>
      <c r="AV1178" s="14" t="s">
        <v>88</v>
      </c>
      <c r="AW1178" s="14" t="s">
        <v>39</v>
      </c>
      <c r="AX1178" s="14" t="s">
        <v>78</v>
      </c>
      <c r="AY1178" s="228" t="s">
        <v>151</v>
      </c>
    </row>
    <row r="1179" spans="1:65" s="15" customFormat="1" ht="11.25">
      <c r="B1179" s="229"/>
      <c r="C1179" s="230"/>
      <c r="D1179" s="201" t="s">
        <v>320</v>
      </c>
      <c r="E1179" s="231" t="s">
        <v>32</v>
      </c>
      <c r="F1179" s="232" t="s">
        <v>323</v>
      </c>
      <c r="G1179" s="230"/>
      <c r="H1179" s="233">
        <v>6</v>
      </c>
      <c r="I1179" s="234"/>
      <c r="J1179" s="230"/>
      <c r="K1179" s="230"/>
      <c r="L1179" s="235"/>
      <c r="M1179" s="236"/>
      <c r="N1179" s="237"/>
      <c r="O1179" s="237"/>
      <c r="P1179" s="237"/>
      <c r="Q1179" s="237"/>
      <c r="R1179" s="237"/>
      <c r="S1179" s="237"/>
      <c r="T1179" s="238"/>
      <c r="AT1179" s="239" t="s">
        <v>320</v>
      </c>
      <c r="AU1179" s="239" t="s">
        <v>88</v>
      </c>
      <c r="AV1179" s="15" t="s">
        <v>159</v>
      </c>
      <c r="AW1179" s="15" t="s">
        <v>39</v>
      </c>
      <c r="AX1179" s="15" t="s">
        <v>86</v>
      </c>
      <c r="AY1179" s="239" t="s">
        <v>151</v>
      </c>
    </row>
    <row r="1180" spans="1:65" s="2" customFormat="1" ht="16.5" customHeight="1">
      <c r="A1180" s="39"/>
      <c r="B1180" s="40"/>
      <c r="C1180" s="251" t="s">
        <v>1662</v>
      </c>
      <c r="D1180" s="251" t="s">
        <v>445</v>
      </c>
      <c r="E1180" s="252" t="s">
        <v>1663</v>
      </c>
      <c r="F1180" s="253" t="s">
        <v>1664</v>
      </c>
      <c r="G1180" s="254" t="s">
        <v>657</v>
      </c>
      <c r="H1180" s="255">
        <v>6</v>
      </c>
      <c r="I1180" s="256"/>
      <c r="J1180" s="257">
        <f>ROUND(I1180*H1180,2)</f>
        <v>0</v>
      </c>
      <c r="K1180" s="253" t="s">
        <v>158</v>
      </c>
      <c r="L1180" s="258"/>
      <c r="M1180" s="259" t="s">
        <v>32</v>
      </c>
      <c r="N1180" s="260" t="s">
        <v>49</v>
      </c>
      <c r="O1180" s="69"/>
      <c r="P1180" s="192">
        <f>O1180*H1180</f>
        <v>0</v>
      </c>
      <c r="Q1180" s="192">
        <v>2.9999999999999997E-4</v>
      </c>
      <c r="R1180" s="192">
        <f>Q1180*H1180</f>
        <v>1.8E-3</v>
      </c>
      <c r="S1180" s="192">
        <v>0</v>
      </c>
      <c r="T1180" s="193">
        <f>S1180*H1180</f>
        <v>0</v>
      </c>
      <c r="U1180" s="39"/>
      <c r="V1180" s="39"/>
      <c r="W1180" s="39"/>
      <c r="X1180" s="39"/>
      <c r="Y1180" s="39"/>
      <c r="Z1180" s="39"/>
      <c r="AA1180" s="39"/>
      <c r="AB1180" s="39"/>
      <c r="AC1180" s="39"/>
      <c r="AD1180" s="39"/>
      <c r="AE1180" s="39"/>
      <c r="AR1180" s="194" t="s">
        <v>539</v>
      </c>
      <c r="AT1180" s="194" t="s">
        <v>445</v>
      </c>
      <c r="AU1180" s="194" t="s">
        <v>88</v>
      </c>
      <c r="AY1180" s="21" t="s">
        <v>151</v>
      </c>
      <c r="BE1180" s="195">
        <f>IF(N1180="základní",J1180,0)</f>
        <v>0</v>
      </c>
      <c r="BF1180" s="195">
        <f>IF(N1180="snížená",J1180,0)</f>
        <v>0</v>
      </c>
      <c r="BG1180" s="195">
        <f>IF(N1180="zákl. přenesená",J1180,0)</f>
        <v>0</v>
      </c>
      <c r="BH1180" s="195">
        <f>IF(N1180="sníž. přenesená",J1180,0)</f>
        <v>0</v>
      </c>
      <c r="BI1180" s="195">
        <f>IF(N1180="nulová",J1180,0)</f>
        <v>0</v>
      </c>
      <c r="BJ1180" s="21" t="s">
        <v>86</v>
      </c>
      <c r="BK1180" s="195">
        <f>ROUND(I1180*H1180,2)</f>
        <v>0</v>
      </c>
      <c r="BL1180" s="21" t="s">
        <v>373</v>
      </c>
      <c r="BM1180" s="194" t="s">
        <v>1665</v>
      </c>
    </row>
    <row r="1181" spans="1:65" s="2" customFormat="1" ht="19.5">
      <c r="A1181" s="39"/>
      <c r="B1181" s="40"/>
      <c r="C1181" s="41"/>
      <c r="D1181" s="201" t="s">
        <v>163</v>
      </c>
      <c r="E1181" s="41"/>
      <c r="F1181" s="202" t="s">
        <v>1666</v>
      </c>
      <c r="G1181" s="41"/>
      <c r="H1181" s="41"/>
      <c r="I1181" s="198"/>
      <c r="J1181" s="41"/>
      <c r="K1181" s="41"/>
      <c r="L1181" s="44"/>
      <c r="M1181" s="199"/>
      <c r="N1181" s="200"/>
      <c r="O1181" s="69"/>
      <c r="P1181" s="69"/>
      <c r="Q1181" s="69"/>
      <c r="R1181" s="69"/>
      <c r="S1181" s="69"/>
      <c r="T1181" s="70"/>
      <c r="U1181" s="39"/>
      <c r="V1181" s="39"/>
      <c r="W1181" s="39"/>
      <c r="X1181" s="39"/>
      <c r="Y1181" s="39"/>
      <c r="Z1181" s="39"/>
      <c r="AA1181" s="39"/>
      <c r="AB1181" s="39"/>
      <c r="AC1181" s="39"/>
      <c r="AD1181" s="39"/>
      <c r="AE1181" s="39"/>
      <c r="AT1181" s="21" t="s">
        <v>163</v>
      </c>
      <c r="AU1181" s="21" t="s">
        <v>88</v>
      </c>
    </row>
    <row r="1182" spans="1:65" s="13" customFormat="1" ht="11.25">
      <c r="B1182" s="208"/>
      <c r="C1182" s="209"/>
      <c r="D1182" s="201" t="s">
        <v>320</v>
      </c>
      <c r="E1182" s="210" t="s">
        <v>32</v>
      </c>
      <c r="F1182" s="211" t="s">
        <v>1658</v>
      </c>
      <c r="G1182" s="209"/>
      <c r="H1182" s="210" t="s">
        <v>32</v>
      </c>
      <c r="I1182" s="212"/>
      <c r="J1182" s="209"/>
      <c r="K1182" s="209"/>
      <c r="L1182" s="213"/>
      <c r="M1182" s="214"/>
      <c r="N1182" s="215"/>
      <c r="O1182" s="215"/>
      <c r="P1182" s="215"/>
      <c r="Q1182" s="215"/>
      <c r="R1182" s="215"/>
      <c r="S1182" s="215"/>
      <c r="T1182" s="216"/>
      <c r="AT1182" s="217" t="s">
        <v>320</v>
      </c>
      <c r="AU1182" s="217" t="s">
        <v>88</v>
      </c>
      <c r="AV1182" s="13" t="s">
        <v>86</v>
      </c>
      <c r="AW1182" s="13" t="s">
        <v>39</v>
      </c>
      <c r="AX1182" s="13" t="s">
        <v>78</v>
      </c>
      <c r="AY1182" s="217" t="s">
        <v>151</v>
      </c>
    </row>
    <row r="1183" spans="1:65" s="14" customFormat="1" ht="11.25">
      <c r="B1183" s="218"/>
      <c r="C1183" s="219"/>
      <c r="D1183" s="201" t="s">
        <v>320</v>
      </c>
      <c r="E1183" s="220" t="s">
        <v>32</v>
      </c>
      <c r="F1183" s="221" t="s">
        <v>661</v>
      </c>
      <c r="G1183" s="219"/>
      <c r="H1183" s="222">
        <v>1</v>
      </c>
      <c r="I1183" s="223"/>
      <c r="J1183" s="219"/>
      <c r="K1183" s="219"/>
      <c r="L1183" s="224"/>
      <c r="M1183" s="225"/>
      <c r="N1183" s="226"/>
      <c r="O1183" s="226"/>
      <c r="P1183" s="226"/>
      <c r="Q1183" s="226"/>
      <c r="R1183" s="226"/>
      <c r="S1183" s="226"/>
      <c r="T1183" s="227"/>
      <c r="AT1183" s="228" t="s">
        <v>320</v>
      </c>
      <c r="AU1183" s="228" t="s">
        <v>88</v>
      </c>
      <c r="AV1183" s="14" t="s">
        <v>88</v>
      </c>
      <c r="AW1183" s="14" t="s">
        <v>39</v>
      </c>
      <c r="AX1183" s="14" t="s">
        <v>78</v>
      </c>
      <c r="AY1183" s="228" t="s">
        <v>151</v>
      </c>
    </row>
    <row r="1184" spans="1:65" s="13" customFormat="1" ht="11.25">
      <c r="B1184" s="208"/>
      <c r="C1184" s="209"/>
      <c r="D1184" s="201" t="s">
        <v>320</v>
      </c>
      <c r="E1184" s="210" t="s">
        <v>32</v>
      </c>
      <c r="F1184" s="211" t="s">
        <v>1659</v>
      </c>
      <c r="G1184" s="209"/>
      <c r="H1184" s="210" t="s">
        <v>32</v>
      </c>
      <c r="I1184" s="212"/>
      <c r="J1184" s="209"/>
      <c r="K1184" s="209"/>
      <c r="L1184" s="213"/>
      <c r="M1184" s="214"/>
      <c r="N1184" s="215"/>
      <c r="O1184" s="215"/>
      <c r="P1184" s="215"/>
      <c r="Q1184" s="215"/>
      <c r="R1184" s="215"/>
      <c r="S1184" s="215"/>
      <c r="T1184" s="216"/>
      <c r="AT1184" s="217" t="s">
        <v>320</v>
      </c>
      <c r="AU1184" s="217" t="s">
        <v>88</v>
      </c>
      <c r="AV1184" s="13" t="s">
        <v>86</v>
      </c>
      <c r="AW1184" s="13" t="s">
        <v>39</v>
      </c>
      <c r="AX1184" s="13" t="s">
        <v>78</v>
      </c>
      <c r="AY1184" s="217" t="s">
        <v>151</v>
      </c>
    </row>
    <row r="1185" spans="1:65" s="14" customFormat="1" ht="11.25">
      <c r="B1185" s="218"/>
      <c r="C1185" s="219"/>
      <c r="D1185" s="201" t="s">
        <v>320</v>
      </c>
      <c r="E1185" s="220" t="s">
        <v>32</v>
      </c>
      <c r="F1185" s="221" t="s">
        <v>1660</v>
      </c>
      <c r="G1185" s="219"/>
      <c r="H1185" s="222">
        <v>4</v>
      </c>
      <c r="I1185" s="223"/>
      <c r="J1185" s="219"/>
      <c r="K1185" s="219"/>
      <c r="L1185" s="224"/>
      <c r="M1185" s="225"/>
      <c r="N1185" s="226"/>
      <c r="O1185" s="226"/>
      <c r="P1185" s="226"/>
      <c r="Q1185" s="226"/>
      <c r="R1185" s="226"/>
      <c r="S1185" s="226"/>
      <c r="T1185" s="227"/>
      <c r="AT1185" s="228" t="s">
        <v>320</v>
      </c>
      <c r="AU1185" s="228" t="s">
        <v>88</v>
      </c>
      <c r="AV1185" s="14" t="s">
        <v>88</v>
      </c>
      <c r="AW1185" s="14" t="s">
        <v>39</v>
      </c>
      <c r="AX1185" s="14" t="s">
        <v>78</v>
      </c>
      <c r="AY1185" s="228" t="s">
        <v>151</v>
      </c>
    </row>
    <row r="1186" spans="1:65" s="13" customFormat="1" ht="11.25">
      <c r="B1186" s="208"/>
      <c r="C1186" s="209"/>
      <c r="D1186" s="201" t="s">
        <v>320</v>
      </c>
      <c r="E1186" s="210" t="s">
        <v>32</v>
      </c>
      <c r="F1186" s="211" t="s">
        <v>1661</v>
      </c>
      <c r="G1186" s="209"/>
      <c r="H1186" s="210" t="s">
        <v>32</v>
      </c>
      <c r="I1186" s="212"/>
      <c r="J1186" s="209"/>
      <c r="K1186" s="209"/>
      <c r="L1186" s="213"/>
      <c r="M1186" s="214"/>
      <c r="N1186" s="215"/>
      <c r="O1186" s="215"/>
      <c r="P1186" s="215"/>
      <c r="Q1186" s="215"/>
      <c r="R1186" s="215"/>
      <c r="S1186" s="215"/>
      <c r="T1186" s="216"/>
      <c r="AT1186" s="217" t="s">
        <v>320</v>
      </c>
      <c r="AU1186" s="217" t="s">
        <v>88</v>
      </c>
      <c r="AV1186" s="13" t="s">
        <v>86</v>
      </c>
      <c r="AW1186" s="13" t="s">
        <v>39</v>
      </c>
      <c r="AX1186" s="13" t="s">
        <v>78</v>
      </c>
      <c r="AY1186" s="217" t="s">
        <v>151</v>
      </c>
    </row>
    <row r="1187" spans="1:65" s="14" customFormat="1" ht="11.25">
      <c r="B1187" s="218"/>
      <c r="C1187" s="219"/>
      <c r="D1187" s="201" t="s">
        <v>320</v>
      </c>
      <c r="E1187" s="220" t="s">
        <v>32</v>
      </c>
      <c r="F1187" s="221" t="s">
        <v>661</v>
      </c>
      <c r="G1187" s="219"/>
      <c r="H1187" s="222">
        <v>1</v>
      </c>
      <c r="I1187" s="223"/>
      <c r="J1187" s="219"/>
      <c r="K1187" s="219"/>
      <c r="L1187" s="224"/>
      <c r="M1187" s="225"/>
      <c r="N1187" s="226"/>
      <c r="O1187" s="226"/>
      <c r="P1187" s="226"/>
      <c r="Q1187" s="226"/>
      <c r="R1187" s="226"/>
      <c r="S1187" s="226"/>
      <c r="T1187" s="227"/>
      <c r="AT1187" s="228" t="s">
        <v>320</v>
      </c>
      <c r="AU1187" s="228" t="s">
        <v>88</v>
      </c>
      <c r="AV1187" s="14" t="s">
        <v>88</v>
      </c>
      <c r="AW1187" s="14" t="s">
        <v>39</v>
      </c>
      <c r="AX1187" s="14" t="s">
        <v>78</v>
      </c>
      <c r="AY1187" s="228" t="s">
        <v>151</v>
      </c>
    </row>
    <row r="1188" spans="1:65" s="15" customFormat="1" ht="11.25">
      <c r="B1188" s="229"/>
      <c r="C1188" s="230"/>
      <c r="D1188" s="201" t="s">
        <v>320</v>
      </c>
      <c r="E1188" s="231" t="s">
        <v>32</v>
      </c>
      <c r="F1188" s="232" t="s">
        <v>323</v>
      </c>
      <c r="G1188" s="230"/>
      <c r="H1188" s="233">
        <v>6</v>
      </c>
      <c r="I1188" s="234"/>
      <c r="J1188" s="230"/>
      <c r="K1188" s="230"/>
      <c r="L1188" s="235"/>
      <c r="M1188" s="236"/>
      <c r="N1188" s="237"/>
      <c r="O1188" s="237"/>
      <c r="P1188" s="237"/>
      <c r="Q1188" s="237"/>
      <c r="R1188" s="237"/>
      <c r="S1188" s="237"/>
      <c r="T1188" s="238"/>
      <c r="AT1188" s="239" t="s">
        <v>320</v>
      </c>
      <c r="AU1188" s="239" t="s">
        <v>88</v>
      </c>
      <c r="AV1188" s="15" t="s">
        <v>159</v>
      </c>
      <c r="AW1188" s="15" t="s">
        <v>39</v>
      </c>
      <c r="AX1188" s="15" t="s">
        <v>86</v>
      </c>
      <c r="AY1188" s="239" t="s">
        <v>151</v>
      </c>
    </row>
    <row r="1189" spans="1:65" s="2" customFormat="1" ht="24.2" customHeight="1">
      <c r="A1189" s="39"/>
      <c r="B1189" s="40"/>
      <c r="C1189" s="183" t="s">
        <v>1667</v>
      </c>
      <c r="D1189" s="183" t="s">
        <v>154</v>
      </c>
      <c r="E1189" s="184" t="s">
        <v>1668</v>
      </c>
      <c r="F1189" s="185" t="s">
        <v>1669</v>
      </c>
      <c r="G1189" s="186" t="s">
        <v>428</v>
      </c>
      <c r="H1189" s="187">
        <v>1.6919999999999999</v>
      </c>
      <c r="I1189" s="188"/>
      <c r="J1189" s="189">
        <f>ROUND(I1189*H1189,2)</f>
        <v>0</v>
      </c>
      <c r="K1189" s="185" t="s">
        <v>158</v>
      </c>
      <c r="L1189" s="44"/>
      <c r="M1189" s="190" t="s">
        <v>32</v>
      </c>
      <c r="N1189" s="191" t="s">
        <v>49</v>
      </c>
      <c r="O1189" s="69"/>
      <c r="P1189" s="192">
        <f>O1189*H1189</f>
        <v>0</v>
      </c>
      <c r="Q1189" s="192">
        <v>0</v>
      </c>
      <c r="R1189" s="192">
        <f>Q1189*H1189</f>
        <v>0</v>
      </c>
      <c r="S1189" s="192">
        <v>0</v>
      </c>
      <c r="T1189" s="193">
        <f>S1189*H1189</f>
        <v>0</v>
      </c>
      <c r="U1189" s="39"/>
      <c r="V1189" s="39"/>
      <c r="W1189" s="39"/>
      <c r="X1189" s="39"/>
      <c r="Y1189" s="39"/>
      <c r="Z1189" s="39"/>
      <c r="AA1189" s="39"/>
      <c r="AB1189" s="39"/>
      <c r="AC1189" s="39"/>
      <c r="AD1189" s="39"/>
      <c r="AE1189" s="39"/>
      <c r="AR1189" s="194" t="s">
        <v>373</v>
      </c>
      <c r="AT1189" s="194" t="s">
        <v>154</v>
      </c>
      <c r="AU1189" s="194" t="s">
        <v>88</v>
      </c>
      <c r="AY1189" s="21" t="s">
        <v>151</v>
      </c>
      <c r="BE1189" s="195">
        <f>IF(N1189="základní",J1189,0)</f>
        <v>0</v>
      </c>
      <c r="BF1189" s="195">
        <f>IF(N1189="snížená",J1189,0)</f>
        <v>0</v>
      </c>
      <c r="BG1189" s="195">
        <f>IF(N1189="zákl. přenesená",J1189,0)</f>
        <v>0</v>
      </c>
      <c r="BH1189" s="195">
        <f>IF(N1189="sníž. přenesená",J1189,0)</f>
        <v>0</v>
      </c>
      <c r="BI1189" s="195">
        <f>IF(N1189="nulová",J1189,0)</f>
        <v>0</v>
      </c>
      <c r="BJ1189" s="21" t="s">
        <v>86</v>
      </c>
      <c r="BK1189" s="195">
        <f>ROUND(I1189*H1189,2)</f>
        <v>0</v>
      </c>
      <c r="BL1189" s="21" t="s">
        <v>373</v>
      </c>
      <c r="BM1189" s="194" t="s">
        <v>1670</v>
      </c>
    </row>
    <row r="1190" spans="1:65" s="2" customFormat="1" ht="11.25">
      <c r="A1190" s="39"/>
      <c r="B1190" s="40"/>
      <c r="C1190" s="41"/>
      <c r="D1190" s="196" t="s">
        <v>161</v>
      </c>
      <c r="E1190" s="41"/>
      <c r="F1190" s="197" t="s">
        <v>1671</v>
      </c>
      <c r="G1190" s="41"/>
      <c r="H1190" s="41"/>
      <c r="I1190" s="198"/>
      <c r="J1190" s="41"/>
      <c r="K1190" s="41"/>
      <c r="L1190" s="44"/>
      <c r="M1190" s="199"/>
      <c r="N1190" s="200"/>
      <c r="O1190" s="69"/>
      <c r="P1190" s="69"/>
      <c r="Q1190" s="69"/>
      <c r="R1190" s="69"/>
      <c r="S1190" s="69"/>
      <c r="T1190" s="70"/>
      <c r="U1190" s="39"/>
      <c r="V1190" s="39"/>
      <c r="W1190" s="39"/>
      <c r="X1190" s="39"/>
      <c r="Y1190" s="39"/>
      <c r="Z1190" s="39"/>
      <c r="AA1190" s="39"/>
      <c r="AB1190" s="39"/>
      <c r="AC1190" s="39"/>
      <c r="AD1190" s="39"/>
      <c r="AE1190" s="39"/>
      <c r="AT1190" s="21" t="s">
        <v>161</v>
      </c>
      <c r="AU1190" s="21" t="s">
        <v>88</v>
      </c>
    </row>
    <row r="1191" spans="1:65" s="12" customFormat="1" ht="22.9" customHeight="1">
      <c r="B1191" s="167"/>
      <c r="C1191" s="168"/>
      <c r="D1191" s="169" t="s">
        <v>77</v>
      </c>
      <c r="E1191" s="181" t="s">
        <v>1672</v>
      </c>
      <c r="F1191" s="181" t="s">
        <v>1673</v>
      </c>
      <c r="G1191" s="168"/>
      <c r="H1191" s="168"/>
      <c r="I1191" s="171"/>
      <c r="J1191" s="182">
        <f>BK1191</f>
        <v>0</v>
      </c>
      <c r="K1191" s="168"/>
      <c r="L1191" s="173"/>
      <c r="M1191" s="174"/>
      <c r="N1191" s="175"/>
      <c r="O1191" s="175"/>
      <c r="P1191" s="176">
        <f>SUM(P1192:P1377)</f>
        <v>0</v>
      </c>
      <c r="Q1191" s="175"/>
      <c r="R1191" s="176">
        <f>SUM(R1192:R1377)</f>
        <v>4.818169440000001</v>
      </c>
      <c r="S1191" s="175"/>
      <c r="T1191" s="177">
        <f>SUM(T1192:T1377)</f>
        <v>1.7597799999999997</v>
      </c>
      <c r="AR1191" s="178" t="s">
        <v>88</v>
      </c>
      <c r="AT1191" s="179" t="s">
        <v>77</v>
      </c>
      <c r="AU1191" s="179" t="s">
        <v>86</v>
      </c>
      <c r="AY1191" s="178" t="s">
        <v>151</v>
      </c>
      <c r="BK1191" s="180">
        <f>SUM(BK1192:BK1377)</f>
        <v>0</v>
      </c>
    </row>
    <row r="1192" spans="1:65" s="2" customFormat="1" ht="24.2" customHeight="1">
      <c r="A1192" s="39"/>
      <c r="B1192" s="40"/>
      <c r="C1192" s="183" t="s">
        <v>1674</v>
      </c>
      <c r="D1192" s="183" t="s">
        <v>154</v>
      </c>
      <c r="E1192" s="184" t="s">
        <v>1675</v>
      </c>
      <c r="F1192" s="185" t="s">
        <v>1676</v>
      </c>
      <c r="G1192" s="186" t="s">
        <v>209</v>
      </c>
      <c r="H1192" s="187">
        <v>99.397999999999996</v>
      </c>
      <c r="I1192" s="188"/>
      <c r="J1192" s="189">
        <f>ROUND(I1192*H1192,2)</f>
        <v>0</v>
      </c>
      <c r="K1192" s="185" t="s">
        <v>158</v>
      </c>
      <c r="L1192" s="44"/>
      <c r="M1192" s="190" t="s">
        <v>32</v>
      </c>
      <c r="N1192" s="191" t="s">
        <v>49</v>
      </c>
      <c r="O1192" s="69"/>
      <c r="P1192" s="192">
        <f>O1192*H1192</f>
        <v>0</v>
      </c>
      <c r="Q1192" s="192">
        <v>0</v>
      </c>
      <c r="R1192" s="192">
        <f>Q1192*H1192</f>
        <v>0</v>
      </c>
      <c r="S1192" s="192">
        <v>0</v>
      </c>
      <c r="T1192" s="193">
        <f>S1192*H1192</f>
        <v>0</v>
      </c>
      <c r="U1192" s="39"/>
      <c r="V1192" s="39"/>
      <c r="W1192" s="39"/>
      <c r="X1192" s="39"/>
      <c r="Y1192" s="39"/>
      <c r="Z1192" s="39"/>
      <c r="AA1192" s="39"/>
      <c r="AB1192" s="39"/>
      <c r="AC1192" s="39"/>
      <c r="AD1192" s="39"/>
      <c r="AE1192" s="39"/>
      <c r="AR1192" s="194" t="s">
        <v>373</v>
      </c>
      <c r="AT1192" s="194" t="s">
        <v>154</v>
      </c>
      <c r="AU1192" s="194" t="s">
        <v>88</v>
      </c>
      <c r="AY1192" s="21" t="s">
        <v>151</v>
      </c>
      <c r="BE1192" s="195">
        <f>IF(N1192="základní",J1192,0)</f>
        <v>0</v>
      </c>
      <c r="BF1192" s="195">
        <f>IF(N1192="snížená",J1192,0)</f>
        <v>0</v>
      </c>
      <c r="BG1192" s="195">
        <f>IF(N1192="zákl. přenesená",J1192,0)</f>
        <v>0</v>
      </c>
      <c r="BH1192" s="195">
        <f>IF(N1192="sníž. přenesená",J1192,0)</f>
        <v>0</v>
      </c>
      <c r="BI1192" s="195">
        <f>IF(N1192="nulová",J1192,0)</f>
        <v>0</v>
      </c>
      <c r="BJ1192" s="21" t="s">
        <v>86</v>
      </c>
      <c r="BK1192" s="195">
        <f>ROUND(I1192*H1192,2)</f>
        <v>0</v>
      </c>
      <c r="BL1192" s="21" t="s">
        <v>373</v>
      </c>
      <c r="BM1192" s="194" t="s">
        <v>1677</v>
      </c>
    </row>
    <row r="1193" spans="1:65" s="2" customFormat="1" ht="11.25">
      <c r="A1193" s="39"/>
      <c r="B1193" s="40"/>
      <c r="C1193" s="41"/>
      <c r="D1193" s="196" t="s">
        <v>161</v>
      </c>
      <c r="E1193" s="41"/>
      <c r="F1193" s="197" t="s">
        <v>1678</v>
      </c>
      <c r="G1193" s="41"/>
      <c r="H1193" s="41"/>
      <c r="I1193" s="198"/>
      <c r="J1193" s="41"/>
      <c r="K1193" s="41"/>
      <c r="L1193" s="44"/>
      <c r="M1193" s="199"/>
      <c r="N1193" s="200"/>
      <c r="O1193" s="69"/>
      <c r="P1193" s="69"/>
      <c r="Q1193" s="69"/>
      <c r="R1193" s="69"/>
      <c r="S1193" s="69"/>
      <c r="T1193" s="70"/>
      <c r="U1193" s="39"/>
      <c r="V1193" s="39"/>
      <c r="W1193" s="39"/>
      <c r="X1193" s="39"/>
      <c r="Y1193" s="39"/>
      <c r="Z1193" s="39"/>
      <c r="AA1193" s="39"/>
      <c r="AB1193" s="39"/>
      <c r="AC1193" s="39"/>
      <c r="AD1193" s="39"/>
      <c r="AE1193" s="39"/>
      <c r="AT1193" s="21" t="s">
        <v>161</v>
      </c>
      <c r="AU1193" s="21" t="s">
        <v>88</v>
      </c>
    </row>
    <row r="1194" spans="1:65" s="13" customFormat="1" ht="11.25">
      <c r="B1194" s="208"/>
      <c r="C1194" s="209"/>
      <c r="D1194" s="201" t="s">
        <v>320</v>
      </c>
      <c r="E1194" s="210" t="s">
        <v>32</v>
      </c>
      <c r="F1194" s="211" t="s">
        <v>1679</v>
      </c>
      <c r="G1194" s="209"/>
      <c r="H1194" s="210" t="s">
        <v>32</v>
      </c>
      <c r="I1194" s="212"/>
      <c r="J1194" s="209"/>
      <c r="K1194" s="209"/>
      <c r="L1194" s="213"/>
      <c r="M1194" s="214"/>
      <c r="N1194" s="215"/>
      <c r="O1194" s="215"/>
      <c r="P1194" s="215"/>
      <c r="Q1194" s="215"/>
      <c r="R1194" s="215"/>
      <c r="S1194" s="215"/>
      <c r="T1194" s="216"/>
      <c r="AT1194" s="217" t="s">
        <v>320</v>
      </c>
      <c r="AU1194" s="217" t="s">
        <v>88</v>
      </c>
      <c r="AV1194" s="13" t="s">
        <v>86</v>
      </c>
      <c r="AW1194" s="13" t="s">
        <v>39</v>
      </c>
      <c r="AX1194" s="13" t="s">
        <v>78</v>
      </c>
      <c r="AY1194" s="217" t="s">
        <v>151</v>
      </c>
    </row>
    <row r="1195" spans="1:65" s="14" customFormat="1" ht="11.25">
      <c r="B1195" s="218"/>
      <c r="C1195" s="219"/>
      <c r="D1195" s="201" t="s">
        <v>320</v>
      </c>
      <c r="E1195" s="220" t="s">
        <v>32</v>
      </c>
      <c r="F1195" s="221" t="s">
        <v>1680</v>
      </c>
      <c r="G1195" s="219"/>
      <c r="H1195" s="222">
        <v>99.397999999999996</v>
      </c>
      <c r="I1195" s="223"/>
      <c r="J1195" s="219"/>
      <c r="K1195" s="219"/>
      <c r="L1195" s="224"/>
      <c r="M1195" s="225"/>
      <c r="N1195" s="226"/>
      <c r="O1195" s="226"/>
      <c r="P1195" s="226"/>
      <c r="Q1195" s="226"/>
      <c r="R1195" s="226"/>
      <c r="S1195" s="226"/>
      <c r="T1195" s="227"/>
      <c r="AT1195" s="228" t="s">
        <v>320</v>
      </c>
      <c r="AU1195" s="228" t="s">
        <v>88</v>
      </c>
      <c r="AV1195" s="14" t="s">
        <v>88</v>
      </c>
      <c r="AW1195" s="14" t="s">
        <v>39</v>
      </c>
      <c r="AX1195" s="14" t="s">
        <v>78</v>
      </c>
      <c r="AY1195" s="228" t="s">
        <v>151</v>
      </c>
    </row>
    <row r="1196" spans="1:65" s="15" customFormat="1" ht="11.25">
      <c r="B1196" s="229"/>
      <c r="C1196" s="230"/>
      <c r="D1196" s="201" t="s">
        <v>320</v>
      </c>
      <c r="E1196" s="231" t="s">
        <v>32</v>
      </c>
      <c r="F1196" s="232" t="s">
        <v>323</v>
      </c>
      <c r="G1196" s="230"/>
      <c r="H1196" s="233">
        <v>99.397999999999996</v>
      </c>
      <c r="I1196" s="234"/>
      <c r="J1196" s="230"/>
      <c r="K1196" s="230"/>
      <c r="L1196" s="235"/>
      <c r="M1196" s="236"/>
      <c r="N1196" s="237"/>
      <c r="O1196" s="237"/>
      <c r="P1196" s="237"/>
      <c r="Q1196" s="237"/>
      <c r="R1196" s="237"/>
      <c r="S1196" s="237"/>
      <c r="T1196" s="238"/>
      <c r="AT1196" s="239" t="s">
        <v>320</v>
      </c>
      <c r="AU1196" s="239" t="s">
        <v>88</v>
      </c>
      <c r="AV1196" s="15" t="s">
        <v>159</v>
      </c>
      <c r="AW1196" s="15" t="s">
        <v>39</v>
      </c>
      <c r="AX1196" s="15" t="s">
        <v>86</v>
      </c>
      <c r="AY1196" s="239" t="s">
        <v>151</v>
      </c>
    </row>
    <row r="1197" spans="1:65" s="2" customFormat="1" ht="16.5" customHeight="1">
      <c r="A1197" s="39"/>
      <c r="B1197" s="40"/>
      <c r="C1197" s="251" t="s">
        <v>1681</v>
      </c>
      <c r="D1197" s="251" t="s">
        <v>445</v>
      </c>
      <c r="E1197" s="252" t="s">
        <v>1569</v>
      </c>
      <c r="F1197" s="253" t="s">
        <v>1570</v>
      </c>
      <c r="G1197" s="254" t="s">
        <v>428</v>
      </c>
      <c r="H1197" s="255">
        <v>0.04</v>
      </c>
      <c r="I1197" s="256"/>
      <c r="J1197" s="257">
        <f>ROUND(I1197*H1197,2)</f>
        <v>0</v>
      </c>
      <c r="K1197" s="253" t="s">
        <v>158</v>
      </c>
      <c r="L1197" s="258"/>
      <c r="M1197" s="259" t="s">
        <v>32</v>
      </c>
      <c r="N1197" s="260" t="s">
        <v>49</v>
      </c>
      <c r="O1197" s="69"/>
      <c r="P1197" s="192">
        <f>O1197*H1197</f>
        <v>0</v>
      </c>
      <c r="Q1197" s="192">
        <v>1</v>
      </c>
      <c r="R1197" s="192">
        <f>Q1197*H1197</f>
        <v>0.04</v>
      </c>
      <c r="S1197" s="192">
        <v>0</v>
      </c>
      <c r="T1197" s="193">
        <f>S1197*H1197</f>
        <v>0</v>
      </c>
      <c r="U1197" s="39"/>
      <c r="V1197" s="39"/>
      <c r="W1197" s="39"/>
      <c r="X1197" s="39"/>
      <c r="Y1197" s="39"/>
      <c r="Z1197" s="39"/>
      <c r="AA1197" s="39"/>
      <c r="AB1197" s="39"/>
      <c r="AC1197" s="39"/>
      <c r="AD1197" s="39"/>
      <c r="AE1197" s="39"/>
      <c r="AR1197" s="194" t="s">
        <v>539</v>
      </c>
      <c r="AT1197" s="194" t="s">
        <v>445</v>
      </c>
      <c r="AU1197" s="194" t="s">
        <v>88</v>
      </c>
      <c r="AY1197" s="21" t="s">
        <v>151</v>
      </c>
      <c r="BE1197" s="195">
        <f>IF(N1197="základní",J1197,0)</f>
        <v>0</v>
      </c>
      <c r="BF1197" s="195">
        <f>IF(N1197="snížená",J1197,0)</f>
        <v>0</v>
      </c>
      <c r="BG1197" s="195">
        <f>IF(N1197="zákl. přenesená",J1197,0)</f>
        <v>0</v>
      </c>
      <c r="BH1197" s="195">
        <f>IF(N1197="sníž. přenesená",J1197,0)</f>
        <v>0</v>
      </c>
      <c r="BI1197" s="195">
        <f>IF(N1197="nulová",J1197,0)</f>
        <v>0</v>
      </c>
      <c r="BJ1197" s="21" t="s">
        <v>86</v>
      </c>
      <c r="BK1197" s="195">
        <f>ROUND(I1197*H1197,2)</f>
        <v>0</v>
      </c>
      <c r="BL1197" s="21" t="s">
        <v>373</v>
      </c>
      <c r="BM1197" s="194" t="s">
        <v>1682</v>
      </c>
    </row>
    <row r="1198" spans="1:65" s="13" customFormat="1" ht="11.25">
      <c r="B1198" s="208"/>
      <c r="C1198" s="209"/>
      <c r="D1198" s="201" t="s">
        <v>320</v>
      </c>
      <c r="E1198" s="210" t="s">
        <v>32</v>
      </c>
      <c r="F1198" s="211" t="s">
        <v>1683</v>
      </c>
      <c r="G1198" s="209"/>
      <c r="H1198" s="210" t="s">
        <v>32</v>
      </c>
      <c r="I1198" s="212"/>
      <c r="J1198" s="209"/>
      <c r="K1198" s="209"/>
      <c r="L1198" s="213"/>
      <c r="M1198" s="214"/>
      <c r="N1198" s="215"/>
      <c r="O1198" s="215"/>
      <c r="P1198" s="215"/>
      <c r="Q1198" s="215"/>
      <c r="R1198" s="215"/>
      <c r="S1198" s="215"/>
      <c r="T1198" s="216"/>
      <c r="AT1198" s="217" t="s">
        <v>320</v>
      </c>
      <c r="AU1198" s="217" t="s">
        <v>88</v>
      </c>
      <c r="AV1198" s="13" t="s">
        <v>86</v>
      </c>
      <c r="AW1198" s="13" t="s">
        <v>39</v>
      </c>
      <c r="AX1198" s="13" t="s">
        <v>78</v>
      </c>
      <c r="AY1198" s="217" t="s">
        <v>151</v>
      </c>
    </row>
    <row r="1199" spans="1:65" s="14" customFormat="1" ht="11.25">
      <c r="B1199" s="218"/>
      <c r="C1199" s="219"/>
      <c r="D1199" s="201" t="s">
        <v>320</v>
      </c>
      <c r="E1199" s="220" t="s">
        <v>32</v>
      </c>
      <c r="F1199" s="221" t="s">
        <v>1684</v>
      </c>
      <c r="G1199" s="219"/>
      <c r="H1199" s="222">
        <v>0.04</v>
      </c>
      <c r="I1199" s="223"/>
      <c r="J1199" s="219"/>
      <c r="K1199" s="219"/>
      <c r="L1199" s="224"/>
      <c r="M1199" s="225"/>
      <c r="N1199" s="226"/>
      <c r="O1199" s="226"/>
      <c r="P1199" s="226"/>
      <c r="Q1199" s="226"/>
      <c r="R1199" s="226"/>
      <c r="S1199" s="226"/>
      <c r="T1199" s="227"/>
      <c r="AT1199" s="228" t="s">
        <v>320</v>
      </c>
      <c r="AU1199" s="228" t="s">
        <v>88</v>
      </c>
      <c r="AV1199" s="14" t="s">
        <v>88</v>
      </c>
      <c r="AW1199" s="14" t="s">
        <v>39</v>
      </c>
      <c r="AX1199" s="14" t="s">
        <v>86</v>
      </c>
      <c r="AY1199" s="228" t="s">
        <v>151</v>
      </c>
    </row>
    <row r="1200" spans="1:65" s="2" customFormat="1" ht="21.75" customHeight="1">
      <c r="A1200" s="39"/>
      <c r="B1200" s="40"/>
      <c r="C1200" s="183" t="s">
        <v>1685</v>
      </c>
      <c r="D1200" s="183" t="s">
        <v>154</v>
      </c>
      <c r="E1200" s="184" t="s">
        <v>1686</v>
      </c>
      <c r="F1200" s="185" t="s">
        <v>1687</v>
      </c>
      <c r="G1200" s="186" t="s">
        <v>209</v>
      </c>
      <c r="H1200" s="187">
        <v>79.989999999999995</v>
      </c>
      <c r="I1200" s="188"/>
      <c r="J1200" s="189">
        <f>ROUND(I1200*H1200,2)</f>
        <v>0</v>
      </c>
      <c r="K1200" s="185" t="s">
        <v>158</v>
      </c>
      <c r="L1200" s="44"/>
      <c r="M1200" s="190" t="s">
        <v>32</v>
      </c>
      <c r="N1200" s="191" t="s">
        <v>49</v>
      </c>
      <c r="O1200" s="69"/>
      <c r="P1200" s="192">
        <f>O1200*H1200</f>
        <v>0</v>
      </c>
      <c r="Q1200" s="192">
        <v>0</v>
      </c>
      <c r="R1200" s="192">
        <f>Q1200*H1200</f>
        <v>0</v>
      </c>
      <c r="S1200" s="192">
        <v>1.6500000000000001E-2</v>
      </c>
      <c r="T1200" s="193">
        <f>S1200*H1200</f>
        <v>1.3198349999999999</v>
      </c>
      <c r="U1200" s="39"/>
      <c r="V1200" s="39"/>
      <c r="W1200" s="39"/>
      <c r="X1200" s="39"/>
      <c r="Y1200" s="39"/>
      <c r="Z1200" s="39"/>
      <c r="AA1200" s="39"/>
      <c r="AB1200" s="39"/>
      <c r="AC1200" s="39"/>
      <c r="AD1200" s="39"/>
      <c r="AE1200" s="39"/>
      <c r="AR1200" s="194" t="s">
        <v>373</v>
      </c>
      <c r="AT1200" s="194" t="s">
        <v>154</v>
      </c>
      <c r="AU1200" s="194" t="s">
        <v>88</v>
      </c>
      <c r="AY1200" s="21" t="s">
        <v>151</v>
      </c>
      <c r="BE1200" s="195">
        <f>IF(N1200="základní",J1200,0)</f>
        <v>0</v>
      </c>
      <c r="BF1200" s="195">
        <f>IF(N1200="snížená",J1200,0)</f>
        <v>0</v>
      </c>
      <c r="BG1200" s="195">
        <f>IF(N1200="zákl. přenesená",J1200,0)</f>
        <v>0</v>
      </c>
      <c r="BH1200" s="195">
        <f>IF(N1200="sníž. přenesená",J1200,0)</f>
        <v>0</v>
      </c>
      <c r="BI1200" s="195">
        <f>IF(N1200="nulová",J1200,0)</f>
        <v>0</v>
      </c>
      <c r="BJ1200" s="21" t="s">
        <v>86</v>
      </c>
      <c r="BK1200" s="195">
        <f>ROUND(I1200*H1200,2)</f>
        <v>0</v>
      </c>
      <c r="BL1200" s="21" t="s">
        <v>373</v>
      </c>
      <c r="BM1200" s="194" t="s">
        <v>1688</v>
      </c>
    </row>
    <row r="1201" spans="1:65" s="2" customFormat="1" ht="11.25">
      <c r="A1201" s="39"/>
      <c r="B1201" s="40"/>
      <c r="C1201" s="41"/>
      <c r="D1201" s="196" t="s">
        <v>161</v>
      </c>
      <c r="E1201" s="41"/>
      <c r="F1201" s="197" t="s">
        <v>1689</v>
      </c>
      <c r="G1201" s="41"/>
      <c r="H1201" s="41"/>
      <c r="I1201" s="198"/>
      <c r="J1201" s="41"/>
      <c r="K1201" s="41"/>
      <c r="L1201" s="44"/>
      <c r="M1201" s="199"/>
      <c r="N1201" s="200"/>
      <c r="O1201" s="69"/>
      <c r="P1201" s="69"/>
      <c r="Q1201" s="69"/>
      <c r="R1201" s="69"/>
      <c r="S1201" s="69"/>
      <c r="T1201" s="70"/>
      <c r="U1201" s="39"/>
      <c r="V1201" s="39"/>
      <c r="W1201" s="39"/>
      <c r="X1201" s="39"/>
      <c r="Y1201" s="39"/>
      <c r="Z1201" s="39"/>
      <c r="AA1201" s="39"/>
      <c r="AB1201" s="39"/>
      <c r="AC1201" s="39"/>
      <c r="AD1201" s="39"/>
      <c r="AE1201" s="39"/>
      <c r="AT1201" s="21" t="s">
        <v>161</v>
      </c>
      <c r="AU1201" s="21" t="s">
        <v>88</v>
      </c>
    </row>
    <row r="1202" spans="1:65" s="13" customFormat="1" ht="11.25">
      <c r="B1202" s="208"/>
      <c r="C1202" s="209"/>
      <c r="D1202" s="201" t="s">
        <v>320</v>
      </c>
      <c r="E1202" s="210" t="s">
        <v>32</v>
      </c>
      <c r="F1202" s="211" t="s">
        <v>1407</v>
      </c>
      <c r="G1202" s="209"/>
      <c r="H1202" s="210" t="s">
        <v>32</v>
      </c>
      <c r="I1202" s="212"/>
      <c r="J1202" s="209"/>
      <c r="K1202" s="209"/>
      <c r="L1202" s="213"/>
      <c r="M1202" s="214"/>
      <c r="N1202" s="215"/>
      <c r="O1202" s="215"/>
      <c r="P1202" s="215"/>
      <c r="Q1202" s="215"/>
      <c r="R1202" s="215"/>
      <c r="S1202" s="215"/>
      <c r="T1202" s="216"/>
      <c r="AT1202" s="217" t="s">
        <v>320</v>
      </c>
      <c r="AU1202" s="217" t="s">
        <v>88</v>
      </c>
      <c r="AV1202" s="13" t="s">
        <v>86</v>
      </c>
      <c r="AW1202" s="13" t="s">
        <v>39</v>
      </c>
      <c r="AX1202" s="13" t="s">
        <v>78</v>
      </c>
      <c r="AY1202" s="217" t="s">
        <v>151</v>
      </c>
    </row>
    <row r="1203" spans="1:65" s="14" customFormat="1" ht="11.25">
      <c r="B1203" s="218"/>
      <c r="C1203" s="219"/>
      <c r="D1203" s="201" t="s">
        <v>320</v>
      </c>
      <c r="E1203" s="220" t="s">
        <v>32</v>
      </c>
      <c r="F1203" s="221" t="s">
        <v>1690</v>
      </c>
      <c r="G1203" s="219"/>
      <c r="H1203" s="222">
        <v>79.989999999999995</v>
      </c>
      <c r="I1203" s="223"/>
      <c r="J1203" s="219"/>
      <c r="K1203" s="219"/>
      <c r="L1203" s="224"/>
      <c r="M1203" s="225"/>
      <c r="N1203" s="226"/>
      <c r="O1203" s="226"/>
      <c r="P1203" s="226"/>
      <c r="Q1203" s="226"/>
      <c r="R1203" s="226"/>
      <c r="S1203" s="226"/>
      <c r="T1203" s="227"/>
      <c r="AT1203" s="228" t="s">
        <v>320</v>
      </c>
      <c r="AU1203" s="228" t="s">
        <v>88</v>
      </c>
      <c r="AV1203" s="14" t="s">
        <v>88</v>
      </c>
      <c r="AW1203" s="14" t="s">
        <v>39</v>
      </c>
      <c r="AX1203" s="14" t="s">
        <v>78</v>
      </c>
      <c r="AY1203" s="228" t="s">
        <v>151</v>
      </c>
    </row>
    <row r="1204" spans="1:65" s="15" customFormat="1" ht="11.25">
      <c r="B1204" s="229"/>
      <c r="C1204" s="230"/>
      <c r="D1204" s="201" t="s">
        <v>320</v>
      </c>
      <c r="E1204" s="231" t="s">
        <v>32</v>
      </c>
      <c r="F1204" s="232" t="s">
        <v>323</v>
      </c>
      <c r="G1204" s="230"/>
      <c r="H1204" s="233">
        <v>79.989999999999995</v>
      </c>
      <c r="I1204" s="234"/>
      <c r="J1204" s="230"/>
      <c r="K1204" s="230"/>
      <c r="L1204" s="235"/>
      <c r="M1204" s="236"/>
      <c r="N1204" s="237"/>
      <c r="O1204" s="237"/>
      <c r="P1204" s="237"/>
      <c r="Q1204" s="237"/>
      <c r="R1204" s="237"/>
      <c r="S1204" s="237"/>
      <c r="T1204" s="238"/>
      <c r="AT1204" s="239" t="s">
        <v>320</v>
      </c>
      <c r="AU1204" s="239" t="s">
        <v>88</v>
      </c>
      <c r="AV1204" s="15" t="s">
        <v>159</v>
      </c>
      <c r="AW1204" s="15" t="s">
        <v>39</v>
      </c>
      <c r="AX1204" s="15" t="s">
        <v>86</v>
      </c>
      <c r="AY1204" s="239" t="s">
        <v>151</v>
      </c>
    </row>
    <row r="1205" spans="1:65" s="2" customFormat="1" ht="24.2" customHeight="1">
      <c r="A1205" s="39"/>
      <c r="B1205" s="40"/>
      <c r="C1205" s="183" t="s">
        <v>1691</v>
      </c>
      <c r="D1205" s="183" t="s">
        <v>154</v>
      </c>
      <c r="E1205" s="184" t="s">
        <v>1692</v>
      </c>
      <c r="F1205" s="185" t="s">
        <v>1693</v>
      </c>
      <c r="G1205" s="186" t="s">
        <v>209</v>
      </c>
      <c r="H1205" s="187">
        <v>79.989999999999995</v>
      </c>
      <c r="I1205" s="188"/>
      <c r="J1205" s="189">
        <f>ROUND(I1205*H1205,2)</f>
        <v>0</v>
      </c>
      <c r="K1205" s="185" t="s">
        <v>158</v>
      </c>
      <c r="L1205" s="44"/>
      <c r="M1205" s="190" t="s">
        <v>32</v>
      </c>
      <c r="N1205" s="191" t="s">
        <v>49</v>
      </c>
      <c r="O1205" s="69"/>
      <c r="P1205" s="192">
        <f>O1205*H1205</f>
        <v>0</v>
      </c>
      <c r="Q1205" s="192">
        <v>0</v>
      </c>
      <c r="R1205" s="192">
        <f>Q1205*H1205</f>
        <v>0</v>
      </c>
      <c r="S1205" s="192">
        <v>5.4999999999999997E-3</v>
      </c>
      <c r="T1205" s="193">
        <f>S1205*H1205</f>
        <v>0.43994499999999992</v>
      </c>
      <c r="U1205" s="39"/>
      <c r="V1205" s="39"/>
      <c r="W1205" s="39"/>
      <c r="X1205" s="39"/>
      <c r="Y1205" s="39"/>
      <c r="Z1205" s="39"/>
      <c r="AA1205" s="39"/>
      <c r="AB1205" s="39"/>
      <c r="AC1205" s="39"/>
      <c r="AD1205" s="39"/>
      <c r="AE1205" s="39"/>
      <c r="AR1205" s="194" t="s">
        <v>373</v>
      </c>
      <c r="AT1205" s="194" t="s">
        <v>154</v>
      </c>
      <c r="AU1205" s="194" t="s">
        <v>88</v>
      </c>
      <c r="AY1205" s="21" t="s">
        <v>151</v>
      </c>
      <c r="BE1205" s="195">
        <f>IF(N1205="základní",J1205,0)</f>
        <v>0</v>
      </c>
      <c r="BF1205" s="195">
        <f>IF(N1205="snížená",J1205,0)</f>
        <v>0</v>
      </c>
      <c r="BG1205" s="195">
        <f>IF(N1205="zákl. přenesená",J1205,0)</f>
        <v>0</v>
      </c>
      <c r="BH1205" s="195">
        <f>IF(N1205="sníž. přenesená",J1205,0)</f>
        <v>0</v>
      </c>
      <c r="BI1205" s="195">
        <f>IF(N1205="nulová",J1205,0)</f>
        <v>0</v>
      </c>
      <c r="BJ1205" s="21" t="s">
        <v>86</v>
      </c>
      <c r="BK1205" s="195">
        <f>ROUND(I1205*H1205,2)</f>
        <v>0</v>
      </c>
      <c r="BL1205" s="21" t="s">
        <v>373</v>
      </c>
      <c r="BM1205" s="194" t="s">
        <v>1694</v>
      </c>
    </row>
    <row r="1206" spans="1:65" s="2" customFormat="1" ht="11.25">
      <c r="A1206" s="39"/>
      <c r="B1206" s="40"/>
      <c r="C1206" s="41"/>
      <c r="D1206" s="196" t="s">
        <v>161</v>
      </c>
      <c r="E1206" s="41"/>
      <c r="F1206" s="197" t="s">
        <v>1695</v>
      </c>
      <c r="G1206" s="41"/>
      <c r="H1206" s="41"/>
      <c r="I1206" s="198"/>
      <c r="J1206" s="41"/>
      <c r="K1206" s="41"/>
      <c r="L1206" s="44"/>
      <c r="M1206" s="199"/>
      <c r="N1206" s="200"/>
      <c r="O1206" s="69"/>
      <c r="P1206" s="69"/>
      <c r="Q1206" s="69"/>
      <c r="R1206" s="69"/>
      <c r="S1206" s="69"/>
      <c r="T1206" s="70"/>
      <c r="U1206" s="39"/>
      <c r="V1206" s="39"/>
      <c r="W1206" s="39"/>
      <c r="X1206" s="39"/>
      <c r="Y1206" s="39"/>
      <c r="Z1206" s="39"/>
      <c r="AA1206" s="39"/>
      <c r="AB1206" s="39"/>
      <c r="AC1206" s="39"/>
      <c r="AD1206" s="39"/>
      <c r="AE1206" s="39"/>
      <c r="AT1206" s="21" t="s">
        <v>161</v>
      </c>
      <c r="AU1206" s="21" t="s">
        <v>88</v>
      </c>
    </row>
    <row r="1207" spans="1:65" s="2" customFormat="1" ht="16.5" customHeight="1">
      <c r="A1207" s="39"/>
      <c r="B1207" s="40"/>
      <c r="C1207" s="183" t="s">
        <v>1696</v>
      </c>
      <c r="D1207" s="183" t="s">
        <v>154</v>
      </c>
      <c r="E1207" s="184" t="s">
        <v>1697</v>
      </c>
      <c r="F1207" s="185" t="s">
        <v>1698</v>
      </c>
      <c r="G1207" s="186" t="s">
        <v>209</v>
      </c>
      <c r="H1207" s="187">
        <v>99.397999999999996</v>
      </c>
      <c r="I1207" s="188"/>
      <c r="J1207" s="189">
        <f>ROUND(I1207*H1207,2)</f>
        <v>0</v>
      </c>
      <c r="K1207" s="185" t="s">
        <v>158</v>
      </c>
      <c r="L1207" s="44"/>
      <c r="M1207" s="190" t="s">
        <v>32</v>
      </c>
      <c r="N1207" s="191" t="s">
        <v>49</v>
      </c>
      <c r="O1207" s="69"/>
      <c r="P1207" s="192">
        <f>O1207*H1207</f>
        <v>0</v>
      </c>
      <c r="Q1207" s="192">
        <v>8.8000000000000003E-4</v>
      </c>
      <c r="R1207" s="192">
        <f>Q1207*H1207</f>
        <v>8.7470240000000005E-2</v>
      </c>
      <c r="S1207" s="192">
        <v>0</v>
      </c>
      <c r="T1207" s="193">
        <f>S1207*H1207</f>
        <v>0</v>
      </c>
      <c r="U1207" s="39"/>
      <c r="V1207" s="39"/>
      <c r="W1207" s="39"/>
      <c r="X1207" s="39"/>
      <c r="Y1207" s="39"/>
      <c r="Z1207" s="39"/>
      <c r="AA1207" s="39"/>
      <c r="AB1207" s="39"/>
      <c r="AC1207" s="39"/>
      <c r="AD1207" s="39"/>
      <c r="AE1207" s="39"/>
      <c r="AR1207" s="194" t="s">
        <v>373</v>
      </c>
      <c r="AT1207" s="194" t="s">
        <v>154</v>
      </c>
      <c r="AU1207" s="194" t="s">
        <v>88</v>
      </c>
      <c r="AY1207" s="21" t="s">
        <v>151</v>
      </c>
      <c r="BE1207" s="195">
        <f>IF(N1207="základní",J1207,0)</f>
        <v>0</v>
      </c>
      <c r="BF1207" s="195">
        <f>IF(N1207="snížená",J1207,0)</f>
        <v>0</v>
      </c>
      <c r="BG1207" s="195">
        <f>IF(N1207="zákl. přenesená",J1207,0)</f>
        <v>0</v>
      </c>
      <c r="BH1207" s="195">
        <f>IF(N1207="sníž. přenesená",J1207,0)</f>
        <v>0</v>
      </c>
      <c r="BI1207" s="195">
        <f>IF(N1207="nulová",J1207,0)</f>
        <v>0</v>
      </c>
      <c r="BJ1207" s="21" t="s">
        <v>86</v>
      </c>
      <c r="BK1207" s="195">
        <f>ROUND(I1207*H1207,2)</f>
        <v>0</v>
      </c>
      <c r="BL1207" s="21" t="s">
        <v>373</v>
      </c>
      <c r="BM1207" s="194" t="s">
        <v>1699</v>
      </c>
    </row>
    <row r="1208" spans="1:65" s="2" customFormat="1" ht="11.25">
      <c r="A1208" s="39"/>
      <c r="B1208" s="40"/>
      <c r="C1208" s="41"/>
      <c r="D1208" s="196" t="s">
        <v>161</v>
      </c>
      <c r="E1208" s="41"/>
      <c r="F1208" s="197" t="s">
        <v>1700</v>
      </c>
      <c r="G1208" s="41"/>
      <c r="H1208" s="41"/>
      <c r="I1208" s="198"/>
      <c r="J1208" s="41"/>
      <c r="K1208" s="41"/>
      <c r="L1208" s="44"/>
      <c r="M1208" s="199"/>
      <c r="N1208" s="200"/>
      <c r="O1208" s="69"/>
      <c r="P1208" s="69"/>
      <c r="Q1208" s="69"/>
      <c r="R1208" s="69"/>
      <c r="S1208" s="69"/>
      <c r="T1208" s="70"/>
      <c r="U1208" s="39"/>
      <c r="V1208" s="39"/>
      <c r="W1208" s="39"/>
      <c r="X1208" s="39"/>
      <c r="Y1208" s="39"/>
      <c r="Z1208" s="39"/>
      <c r="AA1208" s="39"/>
      <c r="AB1208" s="39"/>
      <c r="AC1208" s="39"/>
      <c r="AD1208" s="39"/>
      <c r="AE1208" s="39"/>
      <c r="AT1208" s="21" t="s">
        <v>161</v>
      </c>
      <c r="AU1208" s="21" t="s">
        <v>88</v>
      </c>
    </row>
    <row r="1209" spans="1:65" s="2" customFormat="1" ht="19.5">
      <c r="A1209" s="39"/>
      <c r="B1209" s="40"/>
      <c r="C1209" s="41"/>
      <c r="D1209" s="201" t="s">
        <v>163</v>
      </c>
      <c r="E1209" s="41"/>
      <c r="F1209" s="202" t="s">
        <v>1701</v>
      </c>
      <c r="G1209" s="41"/>
      <c r="H1209" s="41"/>
      <c r="I1209" s="198"/>
      <c r="J1209" s="41"/>
      <c r="K1209" s="41"/>
      <c r="L1209" s="44"/>
      <c r="M1209" s="199"/>
      <c r="N1209" s="200"/>
      <c r="O1209" s="69"/>
      <c r="P1209" s="69"/>
      <c r="Q1209" s="69"/>
      <c r="R1209" s="69"/>
      <c r="S1209" s="69"/>
      <c r="T1209" s="70"/>
      <c r="U1209" s="39"/>
      <c r="V1209" s="39"/>
      <c r="W1209" s="39"/>
      <c r="X1209" s="39"/>
      <c r="Y1209" s="39"/>
      <c r="Z1209" s="39"/>
      <c r="AA1209" s="39"/>
      <c r="AB1209" s="39"/>
      <c r="AC1209" s="39"/>
      <c r="AD1209" s="39"/>
      <c r="AE1209" s="39"/>
      <c r="AT1209" s="21" t="s">
        <v>163</v>
      </c>
      <c r="AU1209" s="21" t="s">
        <v>88</v>
      </c>
    </row>
    <row r="1210" spans="1:65" s="13" customFormat="1" ht="11.25">
      <c r="B1210" s="208"/>
      <c r="C1210" s="209"/>
      <c r="D1210" s="201" t="s">
        <v>320</v>
      </c>
      <c r="E1210" s="210" t="s">
        <v>32</v>
      </c>
      <c r="F1210" s="211" t="s">
        <v>1679</v>
      </c>
      <c r="G1210" s="209"/>
      <c r="H1210" s="210" t="s">
        <v>32</v>
      </c>
      <c r="I1210" s="212"/>
      <c r="J1210" s="209"/>
      <c r="K1210" s="209"/>
      <c r="L1210" s="213"/>
      <c r="M1210" s="214"/>
      <c r="N1210" s="215"/>
      <c r="O1210" s="215"/>
      <c r="P1210" s="215"/>
      <c r="Q1210" s="215"/>
      <c r="R1210" s="215"/>
      <c r="S1210" s="215"/>
      <c r="T1210" s="216"/>
      <c r="AT1210" s="217" t="s">
        <v>320</v>
      </c>
      <c r="AU1210" s="217" t="s">
        <v>88</v>
      </c>
      <c r="AV1210" s="13" t="s">
        <v>86</v>
      </c>
      <c r="AW1210" s="13" t="s">
        <v>39</v>
      </c>
      <c r="AX1210" s="13" t="s">
        <v>78</v>
      </c>
      <c r="AY1210" s="217" t="s">
        <v>151</v>
      </c>
    </row>
    <row r="1211" spans="1:65" s="14" customFormat="1" ht="11.25">
      <c r="B1211" s="218"/>
      <c r="C1211" s="219"/>
      <c r="D1211" s="201" t="s">
        <v>320</v>
      </c>
      <c r="E1211" s="220" t="s">
        <v>32</v>
      </c>
      <c r="F1211" s="221" t="s">
        <v>1680</v>
      </c>
      <c r="G1211" s="219"/>
      <c r="H1211" s="222">
        <v>99.397999999999996</v>
      </c>
      <c r="I1211" s="223"/>
      <c r="J1211" s="219"/>
      <c r="K1211" s="219"/>
      <c r="L1211" s="224"/>
      <c r="M1211" s="225"/>
      <c r="N1211" s="226"/>
      <c r="O1211" s="226"/>
      <c r="P1211" s="226"/>
      <c r="Q1211" s="226"/>
      <c r="R1211" s="226"/>
      <c r="S1211" s="226"/>
      <c r="T1211" s="227"/>
      <c r="AT1211" s="228" t="s">
        <v>320</v>
      </c>
      <c r="AU1211" s="228" t="s">
        <v>88</v>
      </c>
      <c r="AV1211" s="14" t="s">
        <v>88</v>
      </c>
      <c r="AW1211" s="14" t="s">
        <v>39</v>
      </c>
      <c r="AX1211" s="14" t="s">
        <v>78</v>
      </c>
      <c r="AY1211" s="228" t="s">
        <v>151</v>
      </c>
    </row>
    <row r="1212" spans="1:65" s="15" customFormat="1" ht="11.25">
      <c r="B1212" s="229"/>
      <c r="C1212" s="230"/>
      <c r="D1212" s="201" t="s">
        <v>320</v>
      </c>
      <c r="E1212" s="231" t="s">
        <v>32</v>
      </c>
      <c r="F1212" s="232" t="s">
        <v>323</v>
      </c>
      <c r="G1212" s="230"/>
      <c r="H1212" s="233">
        <v>99.397999999999996</v>
      </c>
      <c r="I1212" s="234"/>
      <c r="J1212" s="230"/>
      <c r="K1212" s="230"/>
      <c r="L1212" s="235"/>
      <c r="M1212" s="236"/>
      <c r="N1212" s="237"/>
      <c r="O1212" s="237"/>
      <c r="P1212" s="237"/>
      <c r="Q1212" s="237"/>
      <c r="R1212" s="237"/>
      <c r="S1212" s="237"/>
      <c r="T1212" s="238"/>
      <c r="AT1212" s="239" t="s">
        <v>320</v>
      </c>
      <c r="AU1212" s="239" t="s">
        <v>88</v>
      </c>
      <c r="AV1212" s="15" t="s">
        <v>159</v>
      </c>
      <c r="AW1212" s="15" t="s">
        <v>39</v>
      </c>
      <c r="AX1212" s="15" t="s">
        <v>86</v>
      </c>
      <c r="AY1212" s="239" t="s">
        <v>151</v>
      </c>
    </row>
    <row r="1213" spans="1:65" s="2" customFormat="1" ht="24.2" customHeight="1">
      <c r="A1213" s="39"/>
      <c r="B1213" s="40"/>
      <c r="C1213" s="251" t="s">
        <v>1702</v>
      </c>
      <c r="D1213" s="251" t="s">
        <v>445</v>
      </c>
      <c r="E1213" s="252" t="s">
        <v>1604</v>
      </c>
      <c r="F1213" s="253" t="s">
        <v>1605</v>
      </c>
      <c r="G1213" s="254" t="s">
        <v>209</v>
      </c>
      <c r="H1213" s="255">
        <v>115.848</v>
      </c>
      <c r="I1213" s="256"/>
      <c r="J1213" s="257">
        <f>ROUND(I1213*H1213,2)</f>
        <v>0</v>
      </c>
      <c r="K1213" s="253" t="s">
        <v>158</v>
      </c>
      <c r="L1213" s="258"/>
      <c r="M1213" s="259" t="s">
        <v>32</v>
      </c>
      <c r="N1213" s="260" t="s">
        <v>49</v>
      </c>
      <c r="O1213" s="69"/>
      <c r="P1213" s="192">
        <f>O1213*H1213</f>
        <v>0</v>
      </c>
      <c r="Q1213" s="192">
        <v>5.4000000000000003E-3</v>
      </c>
      <c r="R1213" s="192">
        <f>Q1213*H1213</f>
        <v>0.6255792</v>
      </c>
      <c r="S1213" s="192">
        <v>0</v>
      </c>
      <c r="T1213" s="193">
        <f>S1213*H1213</f>
        <v>0</v>
      </c>
      <c r="U1213" s="39"/>
      <c r="V1213" s="39"/>
      <c r="W1213" s="39"/>
      <c r="X1213" s="39"/>
      <c r="Y1213" s="39"/>
      <c r="Z1213" s="39"/>
      <c r="AA1213" s="39"/>
      <c r="AB1213" s="39"/>
      <c r="AC1213" s="39"/>
      <c r="AD1213" s="39"/>
      <c r="AE1213" s="39"/>
      <c r="AR1213" s="194" t="s">
        <v>539</v>
      </c>
      <c r="AT1213" s="194" t="s">
        <v>445</v>
      </c>
      <c r="AU1213" s="194" t="s">
        <v>88</v>
      </c>
      <c r="AY1213" s="21" t="s">
        <v>151</v>
      </c>
      <c r="BE1213" s="195">
        <f>IF(N1213="základní",J1213,0)</f>
        <v>0</v>
      </c>
      <c r="BF1213" s="195">
        <f>IF(N1213="snížená",J1213,0)</f>
        <v>0</v>
      </c>
      <c r="BG1213" s="195">
        <f>IF(N1213="zákl. přenesená",J1213,0)</f>
        <v>0</v>
      </c>
      <c r="BH1213" s="195">
        <f>IF(N1213="sníž. přenesená",J1213,0)</f>
        <v>0</v>
      </c>
      <c r="BI1213" s="195">
        <f>IF(N1213="nulová",J1213,0)</f>
        <v>0</v>
      </c>
      <c r="BJ1213" s="21" t="s">
        <v>86</v>
      </c>
      <c r="BK1213" s="195">
        <f>ROUND(I1213*H1213,2)</f>
        <v>0</v>
      </c>
      <c r="BL1213" s="21" t="s">
        <v>373</v>
      </c>
      <c r="BM1213" s="194" t="s">
        <v>1703</v>
      </c>
    </row>
    <row r="1214" spans="1:65" s="2" customFormat="1" ht="19.5">
      <c r="A1214" s="39"/>
      <c r="B1214" s="40"/>
      <c r="C1214" s="41"/>
      <c r="D1214" s="201" t="s">
        <v>163</v>
      </c>
      <c r="E1214" s="41"/>
      <c r="F1214" s="202" t="s">
        <v>855</v>
      </c>
      <c r="G1214" s="41"/>
      <c r="H1214" s="41"/>
      <c r="I1214" s="198"/>
      <c r="J1214" s="41"/>
      <c r="K1214" s="41"/>
      <c r="L1214" s="44"/>
      <c r="M1214" s="199"/>
      <c r="N1214" s="200"/>
      <c r="O1214" s="69"/>
      <c r="P1214" s="69"/>
      <c r="Q1214" s="69"/>
      <c r="R1214" s="69"/>
      <c r="S1214" s="69"/>
      <c r="T1214" s="70"/>
      <c r="U1214" s="39"/>
      <c r="V1214" s="39"/>
      <c r="W1214" s="39"/>
      <c r="X1214" s="39"/>
      <c r="Y1214" s="39"/>
      <c r="Z1214" s="39"/>
      <c r="AA1214" s="39"/>
      <c r="AB1214" s="39"/>
      <c r="AC1214" s="39"/>
      <c r="AD1214" s="39"/>
      <c r="AE1214" s="39"/>
      <c r="AT1214" s="21" t="s">
        <v>163</v>
      </c>
      <c r="AU1214" s="21" t="s">
        <v>88</v>
      </c>
    </row>
    <row r="1215" spans="1:65" s="14" customFormat="1" ht="11.25">
      <c r="B1215" s="218"/>
      <c r="C1215" s="219"/>
      <c r="D1215" s="201" t="s">
        <v>320</v>
      </c>
      <c r="E1215" s="219"/>
      <c r="F1215" s="221" t="s">
        <v>1704</v>
      </c>
      <c r="G1215" s="219"/>
      <c r="H1215" s="222">
        <v>115.848</v>
      </c>
      <c r="I1215" s="223"/>
      <c r="J1215" s="219"/>
      <c r="K1215" s="219"/>
      <c r="L1215" s="224"/>
      <c r="M1215" s="225"/>
      <c r="N1215" s="226"/>
      <c r="O1215" s="226"/>
      <c r="P1215" s="226"/>
      <c r="Q1215" s="226"/>
      <c r="R1215" s="226"/>
      <c r="S1215" s="226"/>
      <c r="T1215" s="227"/>
      <c r="AT1215" s="228" t="s">
        <v>320</v>
      </c>
      <c r="AU1215" s="228" t="s">
        <v>88</v>
      </c>
      <c r="AV1215" s="14" t="s">
        <v>88</v>
      </c>
      <c r="AW1215" s="14" t="s">
        <v>4</v>
      </c>
      <c r="AX1215" s="14" t="s">
        <v>86</v>
      </c>
      <c r="AY1215" s="228" t="s">
        <v>151</v>
      </c>
    </row>
    <row r="1216" spans="1:65" s="2" customFormat="1" ht="33" customHeight="1">
      <c r="A1216" s="39"/>
      <c r="B1216" s="40"/>
      <c r="C1216" s="183" t="s">
        <v>1705</v>
      </c>
      <c r="D1216" s="183" t="s">
        <v>154</v>
      </c>
      <c r="E1216" s="184" t="s">
        <v>1706</v>
      </c>
      <c r="F1216" s="185" t="s">
        <v>1707</v>
      </c>
      <c r="G1216" s="186" t="s">
        <v>657</v>
      </c>
      <c r="H1216" s="187">
        <v>10</v>
      </c>
      <c r="I1216" s="188"/>
      <c r="J1216" s="189">
        <f>ROUND(I1216*H1216,2)</f>
        <v>0</v>
      </c>
      <c r="K1216" s="185" t="s">
        <v>158</v>
      </c>
      <c r="L1216" s="44"/>
      <c r="M1216" s="190" t="s">
        <v>32</v>
      </c>
      <c r="N1216" s="191" t="s">
        <v>49</v>
      </c>
      <c r="O1216" s="69"/>
      <c r="P1216" s="192">
        <f>O1216*H1216</f>
        <v>0</v>
      </c>
      <c r="Q1216" s="192">
        <v>1.08E-3</v>
      </c>
      <c r="R1216" s="192">
        <f>Q1216*H1216</f>
        <v>1.0800000000000001E-2</v>
      </c>
      <c r="S1216" s="192">
        <v>0</v>
      </c>
      <c r="T1216" s="193">
        <f>S1216*H1216</f>
        <v>0</v>
      </c>
      <c r="U1216" s="39"/>
      <c r="V1216" s="39"/>
      <c r="W1216" s="39"/>
      <c r="X1216" s="39"/>
      <c r="Y1216" s="39"/>
      <c r="Z1216" s="39"/>
      <c r="AA1216" s="39"/>
      <c r="AB1216" s="39"/>
      <c r="AC1216" s="39"/>
      <c r="AD1216" s="39"/>
      <c r="AE1216" s="39"/>
      <c r="AR1216" s="194" t="s">
        <v>373</v>
      </c>
      <c r="AT1216" s="194" t="s">
        <v>154</v>
      </c>
      <c r="AU1216" s="194" t="s">
        <v>88</v>
      </c>
      <c r="AY1216" s="21" t="s">
        <v>151</v>
      </c>
      <c r="BE1216" s="195">
        <f>IF(N1216="základní",J1216,0)</f>
        <v>0</v>
      </c>
      <c r="BF1216" s="195">
        <f>IF(N1216="snížená",J1216,0)</f>
        <v>0</v>
      </c>
      <c r="BG1216" s="195">
        <f>IF(N1216="zákl. přenesená",J1216,0)</f>
        <v>0</v>
      </c>
      <c r="BH1216" s="195">
        <f>IF(N1216="sníž. přenesená",J1216,0)</f>
        <v>0</v>
      </c>
      <c r="BI1216" s="195">
        <f>IF(N1216="nulová",J1216,0)</f>
        <v>0</v>
      </c>
      <c r="BJ1216" s="21" t="s">
        <v>86</v>
      </c>
      <c r="BK1216" s="195">
        <f>ROUND(I1216*H1216,2)</f>
        <v>0</v>
      </c>
      <c r="BL1216" s="21" t="s">
        <v>373</v>
      </c>
      <c r="BM1216" s="194" t="s">
        <v>1708</v>
      </c>
    </row>
    <row r="1217" spans="1:65" s="2" customFormat="1" ht="11.25">
      <c r="A1217" s="39"/>
      <c r="B1217" s="40"/>
      <c r="C1217" s="41"/>
      <c r="D1217" s="196" t="s">
        <v>161</v>
      </c>
      <c r="E1217" s="41"/>
      <c r="F1217" s="197" t="s">
        <v>1709</v>
      </c>
      <c r="G1217" s="41"/>
      <c r="H1217" s="41"/>
      <c r="I1217" s="198"/>
      <c r="J1217" s="41"/>
      <c r="K1217" s="41"/>
      <c r="L1217" s="44"/>
      <c r="M1217" s="199"/>
      <c r="N1217" s="200"/>
      <c r="O1217" s="69"/>
      <c r="P1217" s="69"/>
      <c r="Q1217" s="69"/>
      <c r="R1217" s="69"/>
      <c r="S1217" s="69"/>
      <c r="T1217" s="70"/>
      <c r="U1217" s="39"/>
      <c r="V1217" s="39"/>
      <c r="W1217" s="39"/>
      <c r="X1217" s="39"/>
      <c r="Y1217" s="39"/>
      <c r="Z1217" s="39"/>
      <c r="AA1217" s="39"/>
      <c r="AB1217" s="39"/>
      <c r="AC1217" s="39"/>
      <c r="AD1217" s="39"/>
      <c r="AE1217" s="39"/>
      <c r="AT1217" s="21" t="s">
        <v>161</v>
      </c>
      <c r="AU1217" s="21" t="s">
        <v>88</v>
      </c>
    </row>
    <row r="1218" spans="1:65" s="13" customFormat="1" ht="11.25">
      <c r="B1218" s="208"/>
      <c r="C1218" s="209"/>
      <c r="D1218" s="201" t="s">
        <v>320</v>
      </c>
      <c r="E1218" s="210" t="s">
        <v>32</v>
      </c>
      <c r="F1218" s="211" t="s">
        <v>1710</v>
      </c>
      <c r="G1218" s="209"/>
      <c r="H1218" s="210" t="s">
        <v>32</v>
      </c>
      <c r="I1218" s="212"/>
      <c r="J1218" s="209"/>
      <c r="K1218" s="209"/>
      <c r="L1218" s="213"/>
      <c r="M1218" s="214"/>
      <c r="N1218" s="215"/>
      <c r="O1218" s="215"/>
      <c r="P1218" s="215"/>
      <c r="Q1218" s="215"/>
      <c r="R1218" s="215"/>
      <c r="S1218" s="215"/>
      <c r="T1218" s="216"/>
      <c r="AT1218" s="217" t="s">
        <v>320</v>
      </c>
      <c r="AU1218" s="217" t="s">
        <v>88</v>
      </c>
      <c r="AV1218" s="13" t="s">
        <v>86</v>
      </c>
      <c r="AW1218" s="13" t="s">
        <v>39</v>
      </c>
      <c r="AX1218" s="13" t="s">
        <v>78</v>
      </c>
      <c r="AY1218" s="217" t="s">
        <v>151</v>
      </c>
    </row>
    <row r="1219" spans="1:65" s="14" customFormat="1" ht="11.25">
      <c r="B1219" s="218"/>
      <c r="C1219" s="219"/>
      <c r="D1219" s="201" t="s">
        <v>320</v>
      </c>
      <c r="E1219" s="220" t="s">
        <v>32</v>
      </c>
      <c r="F1219" s="221" t="s">
        <v>1338</v>
      </c>
      <c r="G1219" s="219"/>
      <c r="H1219" s="222">
        <v>2</v>
      </c>
      <c r="I1219" s="223"/>
      <c r="J1219" s="219"/>
      <c r="K1219" s="219"/>
      <c r="L1219" s="224"/>
      <c r="M1219" s="225"/>
      <c r="N1219" s="226"/>
      <c r="O1219" s="226"/>
      <c r="P1219" s="226"/>
      <c r="Q1219" s="226"/>
      <c r="R1219" s="226"/>
      <c r="S1219" s="226"/>
      <c r="T1219" s="227"/>
      <c r="AT1219" s="228" t="s">
        <v>320</v>
      </c>
      <c r="AU1219" s="228" t="s">
        <v>88</v>
      </c>
      <c r="AV1219" s="14" t="s">
        <v>88</v>
      </c>
      <c r="AW1219" s="14" t="s">
        <v>39</v>
      </c>
      <c r="AX1219" s="14" t="s">
        <v>78</v>
      </c>
      <c r="AY1219" s="228" t="s">
        <v>151</v>
      </c>
    </row>
    <row r="1220" spans="1:65" s="13" customFormat="1" ht="11.25">
      <c r="B1220" s="208"/>
      <c r="C1220" s="209"/>
      <c r="D1220" s="201" t="s">
        <v>320</v>
      </c>
      <c r="E1220" s="210" t="s">
        <v>32</v>
      </c>
      <c r="F1220" s="211" t="s">
        <v>1711</v>
      </c>
      <c r="G1220" s="209"/>
      <c r="H1220" s="210" t="s">
        <v>32</v>
      </c>
      <c r="I1220" s="212"/>
      <c r="J1220" s="209"/>
      <c r="K1220" s="209"/>
      <c r="L1220" s="213"/>
      <c r="M1220" s="214"/>
      <c r="N1220" s="215"/>
      <c r="O1220" s="215"/>
      <c r="P1220" s="215"/>
      <c r="Q1220" s="215"/>
      <c r="R1220" s="215"/>
      <c r="S1220" s="215"/>
      <c r="T1220" s="216"/>
      <c r="AT1220" s="217" t="s">
        <v>320</v>
      </c>
      <c r="AU1220" s="217" t="s">
        <v>88</v>
      </c>
      <c r="AV1220" s="13" t="s">
        <v>86</v>
      </c>
      <c r="AW1220" s="13" t="s">
        <v>39</v>
      </c>
      <c r="AX1220" s="13" t="s">
        <v>78</v>
      </c>
      <c r="AY1220" s="217" t="s">
        <v>151</v>
      </c>
    </row>
    <row r="1221" spans="1:65" s="14" customFormat="1" ht="11.25">
      <c r="B1221" s="218"/>
      <c r="C1221" s="219"/>
      <c r="D1221" s="201" t="s">
        <v>320</v>
      </c>
      <c r="E1221" s="220" t="s">
        <v>32</v>
      </c>
      <c r="F1221" s="221" t="s">
        <v>1660</v>
      </c>
      <c r="G1221" s="219"/>
      <c r="H1221" s="222">
        <v>4</v>
      </c>
      <c r="I1221" s="223"/>
      <c r="J1221" s="219"/>
      <c r="K1221" s="219"/>
      <c r="L1221" s="224"/>
      <c r="M1221" s="225"/>
      <c r="N1221" s="226"/>
      <c r="O1221" s="226"/>
      <c r="P1221" s="226"/>
      <c r="Q1221" s="226"/>
      <c r="R1221" s="226"/>
      <c r="S1221" s="226"/>
      <c r="T1221" s="227"/>
      <c r="AT1221" s="228" t="s">
        <v>320</v>
      </c>
      <c r="AU1221" s="228" t="s">
        <v>88</v>
      </c>
      <c r="AV1221" s="14" t="s">
        <v>88</v>
      </c>
      <c r="AW1221" s="14" t="s">
        <v>39</v>
      </c>
      <c r="AX1221" s="14" t="s">
        <v>78</v>
      </c>
      <c r="AY1221" s="228" t="s">
        <v>151</v>
      </c>
    </row>
    <row r="1222" spans="1:65" s="13" customFormat="1" ht="11.25">
      <c r="B1222" s="208"/>
      <c r="C1222" s="209"/>
      <c r="D1222" s="201" t="s">
        <v>320</v>
      </c>
      <c r="E1222" s="210" t="s">
        <v>32</v>
      </c>
      <c r="F1222" s="211" t="s">
        <v>1712</v>
      </c>
      <c r="G1222" s="209"/>
      <c r="H1222" s="210" t="s">
        <v>32</v>
      </c>
      <c r="I1222" s="212"/>
      <c r="J1222" s="209"/>
      <c r="K1222" s="209"/>
      <c r="L1222" s="213"/>
      <c r="M1222" s="214"/>
      <c r="N1222" s="215"/>
      <c r="O1222" s="215"/>
      <c r="P1222" s="215"/>
      <c r="Q1222" s="215"/>
      <c r="R1222" s="215"/>
      <c r="S1222" s="215"/>
      <c r="T1222" s="216"/>
      <c r="AT1222" s="217" t="s">
        <v>320</v>
      </c>
      <c r="AU1222" s="217" t="s">
        <v>88</v>
      </c>
      <c r="AV1222" s="13" t="s">
        <v>86</v>
      </c>
      <c r="AW1222" s="13" t="s">
        <v>39</v>
      </c>
      <c r="AX1222" s="13" t="s">
        <v>78</v>
      </c>
      <c r="AY1222" s="217" t="s">
        <v>151</v>
      </c>
    </row>
    <row r="1223" spans="1:65" s="14" customFormat="1" ht="11.25">
      <c r="B1223" s="218"/>
      <c r="C1223" s="219"/>
      <c r="D1223" s="201" t="s">
        <v>320</v>
      </c>
      <c r="E1223" s="220" t="s">
        <v>32</v>
      </c>
      <c r="F1223" s="221" t="s">
        <v>1378</v>
      </c>
      <c r="G1223" s="219"/>
      <c r="H1223" s="222">
        <v>3</v>
      </c>
      <c r="I1223" s="223"/>
      <c r="J1223" s="219"/>
      <c r="K1223" s="219"/>
      <c r="L1223" s="224"/>
      <c r="M1223" s="225"/>
      <c r="N1223" s="226"/>
      <c r="O1223" s="226"/>
      <c r="P1223" s="226"/>
      <c r="Q1223" s="226"/>
      <c r="R1223" s="226"/>
      <c r="S1223" s="226"/>
      <c r="T1223" s="227"/>
      <c r="AT1223" s="228" t="s">
        <v>320</v>
      </c>
      <c r="AU1223" s="228" t="s">
        <v>88</v>
      </c>
      <c r="AV1223" s="14" t="s">
        <v>88</v>
      </c>
      <c r="AW1223" s="14" t="s">
        <v>39</v>
      </c>
      <c r="AX1223" s="14" t="s">
        <v>78</v>
      </c>
      <c r="AY1223" s="228" t="s">
        <v>151</v>
      </c>
    </row>
    <row r="1224" spans="1:65" s="13" customFormat="1" ht="11.25">
      <c r="B1224" s="208"/>
      <c r="C1224" s="209"/>
      <c r="D1224" s="201" t="s">
        <v>320</v>
      </c>
      <c r="E1224" s="210" t="s">
        <v>32</v>
      </c>
      <c r="F1224" s="211" t="s">
        <v>1713</v>
      </c>
      <c r="G1224" s="209"/>
      <c r="H1224" s="210" t="s">
        <v>32</v>
      </c>
      <c r="I1224" s="212"/>
      <c r="J1224" s="209"/>
      <c r="K1224" s="209"/>
      <c r="L1224" s="213"/>
      <c r="M1224" s="214"/>
      <c r="N1224" s="215"/>
      <c r="O1224" s="215"/>
      <c r="P1224" s="215"/>
      <c r="Q1224" s="215"/>
      <c r="R1224" s="215"/>
      <c r="S1224" s="215"/>
      <c r="T1224" s="216"/>
      <c r="AT1224" s="217" t="s">
        <v>320</v>
      </c>
      <c r="AU1224" s="217" t="s">
        <v>88</v>
      </c>
      <c r="AV1224" s="13" t="s">
        <v>86</v>
      </c>
      <c r="AW1224" s="13" t="s">
        <v>39</v>
      </c>
      <c r="AX1224" s="13" t="s">
        <v>78</v>
      </c>
      <c r="AY1224" s="217" t="s">
        <v>151</v>
      </c>
    </row>
    <row r="1225" spans="1:65" s="14" customFormat="1" ht="11.25">
      <c r="B1225" s="218"/>
      <c r="C1225" s="219"/>
      <c r="D1225" s="201" t="s">
        <v>320</v>
      </c>
      <c r="E1225" s="220" t="s">
        <v>32</v>
      </c>
      <c r="F1225" s="221" t="s">
        <v>661</v>
      </c>
      <c r="G1225" s="219"/>
      <c r="H1225" s="222">
        <v>1</v>
      </c>
      <c r="I1225" s="223"/>
      <c r="J1225" s="219"/>
      <c r="K1225" s="219"/>
      <c r="L1225" s="224"/>
      <c r="M1225" s="225"/>
      <c r="N1225" s="226"/>
      <c r="O1225" s="226"/>
      <c r="P1225" s="226"/>
      <c r="Q1225" s="226"/>
      <c r="R1225" s="226"/>
      <c r="S1225" s="226"/>
      <c r="T1225" s="227"/>
      <c r="AT1225" s="228" t="s">
        <v>320</v>
      </c>
      <c r="AU1225" s="228" t="s">
        <v>88</v>
      </c>
      <c r="AV1225" s="14" t="s">
        <v>88</v>
      </c>
      <c r="AW1225" s="14" t="s">
        <v>39</v>
      </c>
      <c r="AX1225" s="14" t="s">
        <v>78</v>
      </c>
      <c r="AY1225" s="228" t="s">
        <v>151</v>
      </c>
    </row>
    <row r="1226" spans="1:65" s="15" customFormat="1" ht="11.25">
      <c r="B1226" s="229"/>
      <c r="C1226" s="230"/>
      <c r="D1226" s="201" t="s">
        <v>320</v>
      </c>
      <c r="E1226" s="231" t="s">
        <v>32</v>
      </c>
      <c r="F1226" s="232" t="s">
        <v>323</v>
      </c>
      <c r="G1226" s="230"/>
      <c r="H1226" s="233">
        <v>10</v>
      </c>
      <c r="I1226" s="234"/>
      <c r="J1226" s="230"/>
      <c r="K1226" s="230"/>
      <c r="L1226" s="235"/>
      <c r="M1226" s="236"/>
      <c r="N1226" s="237"/>
      <c r="O1226" s="237"/>
      <c r="P1226" s="237"/>
      <c r="Q1226" s="237"/>
      <c r="R1226" s="237"/>
      <c r="S1226" s="237"/>
      <c r="T1226" s="238"/>
      <c r="AT1226" s="239" t="s">
        <v>320</v>
      </c>
      <c r="AU1226" s="239" t="s">
        <v>88</v>
      </c>
      <c r="AV1226" s="15" t="s">
        <v>159</v>
      </c>
      <c r="AW1226" s="15" t="s">
        <v>39</v>
      </c>
      <c r="AX1226" s="15" t="s">
        <v>86</v>
      </c>
      <c r="AY1226" s="239" t="s">
        <v>151</v>
      </c>
    </row>
    <row r="1227" spans="1:65" s="2" customFormat="1" ht="16.5" customHeight="1">
      <c r="A1227" s="39"/>
      <c r="B1227" s="40"/>
      <c r="C1227" s="251" t="s">
        <v>1714</v>
      </c>
      <c r="D1227" s="251" t="s">
        <v>445</v>
      </c>
      <c r="E1227" s="252" t="s">
        <v>1715</v>
      </c>
      <c r="F1227" s="253" t="s">
        <v>1716</v>
      </c>
      <c r="G1227" s="254" t="s">
        <v>657</v>
      </c>
      <c r="H1227" s="255">
        <v>6</v>
      </c>
      <c r="I1227" s="256"/>
      <c r="J1227" s="257">
        <f>ROUND(I1227*H1227,2)</f>
        <v>0</v>
      </c>
      <c r="K1227" s="253" t="s">
        <v>158</v>
      </c>
      <c r="L1227" s="258"/>
      <c r="M1227" s="259" t="s">
        <v>32</v>
      </c>
      <c r="N1227" s="260" t="s">
        <v>49</v>
      </c>
      <c r="O1227" s="69"/>
      <c r="P1227" s="192">
        <f>O1227*H1227</f>
        <v>0</v>
      </c>
      <c r="Q1227" s="192">
        <v>1.89E-3</v>
      </c>
      <c r="R1227" s="192">
        <f>Q1227*H1227</f>
        <v>1.1339999999999999E-2</v>
      </c>
      <c r="S1227" s="192">
        <v>0</v>
      </c>
      <c r="T1227" s="193">
        <f>S1227*H1227</f>
        <v>0</v>
      </c>
      <c r="U1227" s="39"/>
      <c r="V1227" s="39"/>
      <c r="W1227" s="39"/>
      <c r="X1227" s="39"/>
      <c r="Y1227" s="39"/>
      <c r="Z1227" s="39"/>
      <c r="AA1227" s="39"/>
      <c r="AB1227" s="39"/>
      <c r="AC1227" s="39"/>
      <c r="AD1227" s="39"/>
      <c r="AE1227" s="39"/>
      <c r="AR1227" s="194" t="s">
        <v>539</v>
      </c>
      <c r="AT1227" s="194" t="s">
        <v>445</v>
      </c>
      <c r="AU1227" s="194" t="s">
        <v>88</v>
      </c>
      <c r="AY1227" s="21" t="s">
        <v>151</v>
      </c>
      <c r="BE1227" s="195">
        <f>IF(N1227="základní",J1227,0)</f>
        <v>0</v>
      </c>
      <c r="BF1227" s="195">
        <f>IF(N1227="snížená",J1227,0)</f>
        <v>0</v>
      </c>
      <c r="BG1227" s="195">
        <f>IF(N1227="zákl. přenesená",J1227,0)</f>
        <v>0</v>
      </c>
      <c r="BH1227" s="195">
        <f>IF(N1227="sníž. přenesená",J1227,0)</f>
        <v>0</v>
      </c>
      <c r="BI1227" s="195">
        <f>IF(N1227="nulová",J1227,0)</f>
        <v>0</v>
      </c>
      <c r="BJ1227" s="21" t="s">
        <v>86</v>
      </c>
      <c r="BK1227" s="195">
        <f>ROUND(I1227*H1227,2)</f>
        <v>0</v>
      </c>
      <c r="BL1227" s="21" t="s">
        <v>373</v>
      </c>
      <c r="BM1227" s="194" t="s">
        <v>1717</v>
      </c>
    </row>
    <row r="1228" spans="1:65" s="2" customFormat="1" ht="19.5">
      <c r="A1228" s="39"/>
      <c r="B1228" s="40"/>
      <c r="C1228" s="41"/>
      <c r="D1228" s="201" t="s">
        <v>163</v>
      </c>
      <c r="E1228" s="41"/>
      <c r="F1228" s="202" t="s">
        <v>1666</v>
      </c>
      <c r="G1228" s="41"/>
      <c r="H1228" s="41"/>
      <c r="I1228" s="198"/>
      <c r="J1228" s="41"/>
      <c r="K1228" s="41"/>
      <c r="L1228" s="44"/>
      <c r="M1228" s="199"/>
      <c r="N1228" s="200"/>
      <c r="O1228" s="69"/>
      <c r="P1228" s="69"/>
      <c r="Q1228" s="69"/>
      <c r="R1228" s="69"/>
      <c r="S1228" s="69"/>
      <c r="T1228" s="70"/>
      <c r="U1228" s="39"/>
      <c r="V1228" s="39"/>
      <c r="W1228" s="39"/>
      <c r="X1228" s="39"/>
      <c r="Y1228" s="39"/>
      <c r="Z1228" s="39"/>
      <c r="AA1228" s="39"/>
      <c r="AB1228" s="39"/>
      <c r="AC1228" s="39"/>
      <c r="AD1228" s="39"/>
      <c r="AE1228" s="39"/>
      <c r="AT1228" s="21" t="s">
        <v>163</v>
      </c>
      <c r="AU1228" s="21" t="s">
        <v>88</v>
      </c>
    </row>
    <row r="1229" spans="1:65" s="13" customFormat="1" ht="11.25">
      <c r="B1229" s="208"/>
      <c r="C1229" s="209"/>
      <c r="D1229" s="201" t="s">
        <v>320</v>
      </c>
      <c r="E1229" s="210" t="s">
        <v>32</v>
      </c>
      <c r="F1229" s="211" t="s">
        <v>1710</v>
      </c>
      <c r="G1229" s="209"/>
      <c r="H1229" s="210" t="s">
        <v>32</v>
      </c>
      <c r="I1229" s="212"/>
      <c r="J1229" s="209"/>
      <c r="K1229" s="209"/>
      <c r="L1229" s="213"/>
      <c r="M1229" s="214"/>
      <c r="N1229" s="215"/>
      <c r="O1229" s="215"/>
      <c r="P1229" s="215"/>
      <c r="Q1229" s="215"/>
      <c r="R1229" s="215"/>
      <c r="S1229" s="215"/>
      <c r="T1229" s="216"/>
      <c r="AT1229" s="217" t="s">
        <v>320</v>
      </c>
      <c r="AU1229" s="217" t="s">
        <v>88</v>
      </c>
      <c r="AV1229" s="13" t="s">
        <v>86</v>
      </c>
      <c r="AW1229" s="13" t="s">
        <v>39</v>
      </c>
      <c r="AX1229" s="13" t="s">
        <v>78</v>
      </c>
      <c r="AY1229" s="217" t="s">
        <v>151</v>
      </c>
    </row>
    <row r="1230" spans="1:65" s="14" customFormat="1" ht="11.25">
      <c r="B1230" s="218"/>
      <c r="C1230" s="219"/>
      <c r="D1230" s="201" t="s">
        <v>320</v>
      </c>
      <c r="E1230" s="220" t="s">
        <v>32</v>
      </c>
      <c r="F1230" s="221" t="s">
        <v>1338</v>
      </c>
      <c r="G1230" s="219"/>
      <c r="H1230" s="222">
        <v>2</v>
      </c>
      <c r="I1230" s="223"/>
      <c r="J1230" s="219"/>
      <c r="K1230" s="219"/>
      <c r="L1230" s="224"/>
      <c r="M1230" s="225"/>
      <c r="N1230" s="226"/>
      <c r="O1230" s="226"/>
      <c r="P1230" s="226"/>
      <c r="Q1230" s="226"/>
      <c r="R1230" s="226"/>
      <c r="S1230" s="226"/>
      <c r="T1230" s="227"/>
      <c r="AT1230" s="228" t="s">
        <v>320</v>
      </c>
      <c r="AU1230" s="228" t="s">
        <v>88</v>
      </c>
      <c r="AV1230" s="14" t="s">
        <v>88</v>
      </c>
      <c r="AW1230" s="14" t="s">
        <v>39</v>
      </c>
      <c r="AX1230" s="14" t="s">
        <v>78</v>
      </c>
      <c r="AY1230" s="228" t="s">
        <v>151</v>
      </c>
    </row>
    <row r="1231" spans="1:65" s="13" customFormat="1" ht="11.25">
      <c r="B1231" s="208"/>
      <c r="C1231" s="209"/>
      <c r="D1231" s="201" t="s">
        <v>320</v>
      </c>
      <c r="E1231" s="210" t="s">
        <v>32</v>
      </c>
      <c r="F1231" s="211" t="s">
        <v>1711</v>
      </c>
      <c r="G1231" s="209"/>
      <c r="H1231" s="210" t="s">
        <v>32</v>
      </c>
      <c r="I1231" s="212"/>
      <c r="J1231" s="209"/>
      <c r="K1231" s="209"/>
      <c r="L1231" s="213"/>
      <c r="M1231" s="214"/>
      <c r="N1231" s="215"/>
      <c r="O1231" s="215"/>
      <c r="P1231" s="215"/>
      <c r="Q1231" s="215"/>
      <c r="R1231" s="215"/>
      <c r="S1231" s="215"/>
      <c r="T1231" s="216"/>
      <c r="AT1231" s="217" t="s">
        <v>320</v>
      </c>
      <c r="AU1231" s="217" t="s">
        <v>88</v>
      </c>
      <c r="AV1231" s="13" t="s">
        <v>86</v>
      </c>
      <c r="AW1231" s="13" t="s">
        <v>39</v>
      </c>
      <c r="AX1231" s="13" t="s">
        <v>78</v>
      </c>
      <c r="AY1231" s="217" t="s">
        <v>151</v>
      </c>
    </row>
    <row r="1232" spans="1:65" s="14" customFormat="1" ht="11.25">
      <c r="B1232" s="218"/>
      <c r="C1232" s="219"/>
      <c r="D1232" s="201" t="s">
        <v>320</v>
      </c>
      <c r="E1232" s="220" t="s">
        <v>32</v>
      </c>
      <c r="F1232" s="221" t="s">
        <v>1660</v>
      </c>
      <c r="G1232" s="219"/>
      <c r="H1232" s="222">
        <v>4</v>
      </c>
      <c r="I1232" s="223"/>
      <c r="J1232" s="219"/>
      <c r="K1232" s="219"/>
      <c r="L1232" s="224"/>
      <c r="M1232" s="225"/>
      <c r="N1232" s="226"/>
      <c r="O1232" s="226"/>
      <c r="P1232" s="226"/>
      <c r="Q1232" s="226"/>
      <c r="R1232" s="226"/>
      <c r="S1232" s="226"/>
      <c r="T1232" s="227"/>
      <c r="AT1232" s="228" t="s">
        <v>320</v>
      </c>
      <c r="AU1232" s="228" t="s">
        <v>88</v>
      </c>
      <c r="AV1232" s="14" t="s">
        <v>88</v>
      </c>
      <c r="AW1232" s="14" t="s">
        <v>39</v>
      </c>
      <c r="AX1232" s="14" t="s">
        <v>78</v>
      </c>
      <c r="AY1232" s="228" t="s">
        <v>151</v>
      </c>
    </row>
    <row r="1233" spans="1:65" s="15" customFormat="1" ht="11.25">
      <c r="B1233" s="229"/>
      <c r="C1233" s="230"/>
      <c r="D1233" s="201" t="s">
        <v>320</v>
      </c>
      <c r="E1233" s="231" t="s">
        <v>32</v>
      </c>
      <c r="F1233" s="232" t="s">
        <v>323</v>
      </c>
      <c r="G1233" s="230"/>
      <c r="H1233" s="233">
        <v>6</v>
      </c>
      <c r="I1233" s="234"/>
      <c r="J1233" s="230"/>
      <c r="K1233" s="230"/>
      <c r="L1233" s="235"/>
      <c r="M1233" s="236"/>
      <c r="N1233" s="237"/>
      <c r="O1233" s="237"/>
      <c r="P1233" s="237"/>
      <c r="Q1233" s="237"/>
      <c r="R1233" s="237"/>
      <c r="S1233" s="237"/>
      <c r="T1233" s="238"/>
      <c r="AT1233" s="239" t="s">
        <v>320</v>
      </c>
      <c r="AU1233" s="239" t="s">
        <v>88</v>
      </c>
      <c r="AV1233" s="15" t="s">
        <v>159</v>
      </c>
      <c r="AW1233" s="15" t="s">
        <v>39</v>
      </c>
      <c r="AX1233" s="15" t="s">
        <v>86</v>
      </c>
      <c r="AY1233" s="239" t="s">
        <v>151</v>
      </c>
    </row>
    <row r="1234" spans="1:65" s="2" customFormat="1" ht="16.5" customHeight="1">
      <c r="A1234" s="39"/>
      <c r="B1234" s="40"/>
      <c r="C1234" s="251" t="s">
        <v>1718</v>
      </c>
      <c r="D1234" s="251" t="s">
        <v>445</v>
      </c>
      <c r="E1234" s="252" t="s">
        <v>1719</v>
      </c>
      <c r="F1234" s="253" t="s">
        <v>1720</v>
      </c>
      <c r="G1234" s="254" t="s">
        <v>657</v>
      </c>
      <c r="H1234" s="255">
        <v>3</v>
      </c>
      <c r="I1234" s="256"/>
      <c r="J1234" s="257">
        <f>ROUND(I1234*H1234,2)</f>
        <v>0</v>
      </c>
      <c r="K1234" s="253" t="s">
        <v>158</v>
      </c>
      <c r="L1234" s="258"/>
      <c r="M1234" s="259" t="s">
        <v>32</v>
      </c>
      <c r="N1234" s="260" t="s">
        <v>49</v>
      </c>
      <c r="O1234" s="69"/>
      <c r="P1234" s="192">
        <f>O1234*H1234</f>
        <v>0</v>
      </c>
      <c r="Q1234" s="192">
        <v>2.0200000000000001E-3</v>
      </c>
      <c r="R1234" s="192">
        <f>Q1234*H1234</f>
        <v>6.0600000000000003E-3</v>
      </c>
      <c r="S1234" s="192">
        <v>0</v>
      </c>
      <c r="T1234" s="193">
        <f>S1234*H1234</f>
        <v>0</v>
      </c>
      <c r="U1234" s="39"/>
      <c r="V1234" s="39"/>
      <c r="W1234" s="39"/>
      <c r="X1234" s="39"/>
      <c r="Y1234" s="39"/>
      <c r="Z1234" s="39"/>
      <c r="AA1234" s="39"/>
      <c r="AB1234" s="39"/>
      <c r="AC1234" s="39"/>
      <c r="AD1234" s="39"/>
      <c r="AE1234" s="39"/>
      <c r="AR1234" s="194" t="s">
        <v>539</v>
      </c>
      <c r="AT1234" s="194" t="s">
        <v>445</v>
      </c>
      <c r="AU1234" s="194" t="s">
        <v>88</v>
      </c>
      <c r="AY1234" s="21" t="s">
        <v>151</v>
      </c>
      <c r="BE1234" s="195">
        <f>IF(N1234="základní",J1234,0)</f>
        <v>0</v>
      </c>
      <c r="BF1234" s="195">
        <f>IF(N1234="snížená",J1234,0)</f>
        <v>0</v>
      </c>
      <c r="BG1234" s="195">
        <f>IF(N1234="zákl. přenesená",J1234,0)</f>
        <v>0</v>
      </c>
      <c r="BH1234" s="195">
        <f>IF(N1234="sníž. přenesená",J1234,0)</f>
        <v>0</v>
      </c>
      <c r="BI1234" s="195">
        <f>IF(N1234="nulová",J1234,0)</f>
        <v>0</v>
      </c>
      <c r="BJ1234" s="21" t="s">
        <v>86</v>
      </c>
      <c r="BK1234" s="195">
        <f>ROUND(I1234*H1234,2)</f>
        <v>0</v>
      </c>
      <c r="BL1234" s="21" t="s">
        <v>373</v>
      </c>
      <c r="BM1234" s="194" t="s">
        <v>1721</v>
      </c>
    </row>
    <row r="1235" spans="1:65" s="2" customFormat="1" ht="19.5">
      <c r="A1235" s="39"/>
      <c r="B1235" s="40"/>
      <c r="C1235" s="41"/>
      <c r="D1235" s="201" t="s">
        <v>163</v>
      </c>
      <c r="E1235" s="41"/>
      <c r="F1235" s="202" t="s">
        <v>1666</v>
      </c>
      <c r="G1235" s="41"/>
      <c r="H1235" s="41"/>
      <c r="I1235" s="198"/>
      <c r="J1235" s="41"/>
      <c r="K1235" s="41"/>
      <c r="L1235" s="44"/>
      <c r="M1235" s="199"/>
      <c r="N1235" s="200"/>
      <c r="O1235" s="69"/>
      <c r="P1235" s="69"/>
      <c r="Q1235" s="69"/>
      <c r="R1235" s="69"/>
      <c r="S1235" s="69"/>
      <c r="T1235" s="70"/>
      <c r="U1235" s="39"/>
      <c r="V1235" s="39"/>
      <c r="W1235" s="39"/>
      <c r="X1235" s="39"/>
      <c r="Y1235" s="39"/>
      <c r="Z1235" s="39"/>
      <c r="AA1235" s="39"/>
      <c r="AB1235" s="39"/>
      <c r="AC1235" s="39"/>
      <c r="AD1235" s="39"/>
      <c r="AE1235" s="39"/>
      <c r="AT1235" s="21" t="s">
        <v>163</v>
      </c>
      <c r="AU1235" s="21" t="s">
        <v>88</v>
      </c>
    </row>
    <row r="1236" spans="1:65" s="13" customFormat="1" ht="11.25">
      <c r="B1236" s="208"/>
      <c r="C1236" s="209"/>
      <c r="D1236" s="201" t="s">
        <v>320</v>
      </c>
      <c r="E1236" s="210" t="s">
        <v>32</v>
      </c>
      <c r="F1236" s="211" t="s">
        <v>1712</v>
      </c>
      <c r="G1236" s="209"/>
      <c r="H1236" s="210" t="s">
        <v>32</v>
      </c>
      <c r="I1236" s="212"/>
      <c r="J1236" s="209"/>
      <c r="K1236" s="209"/>
      <c r="L1236" s="213"/>
      <c r="M1236" s="214"/>
      <c r="N1236" s="215"/>
      <c r="O1236" s="215"/>
      <c r="P1236" s="215"/>
      <c r="Q1236" s="215"/>
      <c r="R1236" s="215"/>
      <c r="S1236" s="215"/>
      <c r="T1236" s="216"/>
      <c r="AT1236" s="217" t="s">
        <v>320</v>
      </c>
      <c r="AU1236" s="217" t="s">
        <v>88</v>
      </c>
      <c r="AV1236" s="13" t="s">
        <v>86</v>
      </c>
      <c r="AW1236" s="13" t="s">
        <v>39</v>
      </c>
      <c r="AX1236" s="13" t="s">
        <v>78</v>
      </c>
      <c r="AY1236" s="217" t="s">
        <v>151</v>
      </c>
    </row>
    <row r="1237" spans="1:65" s="14" customFormat="1" ht="11.25">
      <c r="B1237" s="218"/>
      <c r="C1237" s="219"/>
      <c r="D1237" s="201" t="s">
        <v>320</v>
      </c>
      <c r="E1237" s="220" t="s">
        <v>32</v>
      </c>
      <c r="F1237" s="221" t="s">
        <v>1378</v>
      </c>
      <c r="G1237" s="219"/>
      <c r="H1237" s="222">
        <v>3</v>
      </c>
      <c r="I1237" s="223"/>
      <c r="J1237" s="219"/>
      <c r="K1237" s="219"/>
      <c r="L1237" s="224"/>
      <c r="M1237" s="225"/>
      <c r="N1237" s="226"/>
      <c r="O1237" s="226"/>
      <c r="P1237" s="226"/>
      <c r="Q1237" s="226"/>
      <c r="R1237" s="226"/>
      <c r="S1237" s="226"/>
      <c r="T1237" s="227"/>
      <c r="AT1237" s="228" t="s">
        <v>320</v>
      </c>
      <c r="AU1237" s="228" t="s">
        <v>88</v>
      </c>
      <c r="AV1237" s="14" t="s">
        <v>88</v>
      </c>
      <c r="AW1237" s="14" t="s">
        <v>39</v>
      </c>
      <c r="AX1237" s="14" t="s">
        <v>78</v>
      </c>
      <c r="AY1237" s="228" t="s">
        <v>151</v>
      </c>
    </row>
    <row r="1238" spans="1:65" s="15" customFormat="1" ht="11.25">
      <c r="B1238" s="229"/>
      <c r="C1238" s="230"/>
      <c r="D1238" s="201" t="s">
        <v>320</v>
      </c>
      <c r="E1238" s="231" t="s">
        <v>32</v>
      </c>
      <c r="F1238" s="232" t="s">
        <v>323</v>
      </c>
      <c r="G1238" s="230"/>
      <c r="H1238" s="233">
        <v>3</v>
      </c>
      <c r="I1238" s="234"/>
      <c r="J1238" s="230"/>
      <c r="K1238" s="230"/>
      <c r="L1238" s="235"/>
      <c r="M1238" s="236"/>
      <c r="N1238" s="237"/>
      <c r="O1238" s="237"/>
      <c r="P1238" s="237"/>
      <c r="Q1238" s="237"/>
      <c r="R1238" s="237"/>
      <c r="S1238" s="237"/>
      <c r="T1238" s="238"/>
      <c r="AT1238" s="239" t="s">
        <v>320</v>
      </c>
      <c r="AU1238" s="239" t="s">
        <v>88</v>
      </c>
      <c r="AV1238" s="15" t="s">
        <v>159</v>
      </c>
      <c r="AW1238" s="15" t="s">
        <v>39</v>
      </c>
      <c r="AX1238" s="15" t="s">
        <v>86</v>
      </c>
      <c r="AY1238" s="239" t="s">
        <v>151</v>
      </c>
    </row>
    <row r="1239" spans="1:65" s="2" customFormat="1" ht="16.5" customHeight="1">
      <c r="A1239" s="39"/>
      <c r="B1239" s="40"/>
      <c r="C1239" s="251" t="s">
        <v>1722</v>
      </c>
      <c r="D1239" s="251" t="s">
        <v>445</v>
      </c>
      <c r="E1239" s="252" t="s">
        <v>1723</v>
      </c>
      <c r="F1239" s="253" t="s">
        <v>1724</v>
      </c>
      <c r="G1239" s="254" t="s">
        <v>657</v>
      </c>
      <c r="H1239" s="255">
        <v>1</v>
      </c>
      <c r="I1239" s="256"/>
      <c r="J1239" s="257">
        <f>ROUND(I1239*H1239,2)</f>
        <v>0</v>
      </c>
      <c r="K1239" s="253" t="s">
        <v>158</v>
      </c>
      <c r="L1239" s="258"/>
      <c r="M1239" s="259" t="s">
        <v>32</v>
      </c>
      <c r="N1239" s="260" t="s">
        <v>49</v>
      </c>
      <c r="O1239" s="69"/>
      <c r="P1239" s="192">
        <f>O1239*H1239</f>
        <v>0</v>
      </c>
      <c r="Q1239" s="192">
        <v>3.0000000000000001E-3</v>
      </c>
      <c r="R1239" s="192">
        <f>Q1239*H1239</f>
        <v>3.0000000000000001E-3</v>
      </c>
      <c r="S1239" s="192">
        <v>0</v>
      </c>
      <c r="T1239" s="193">
        <f>S1239*H1239</f>
        <v>0</v>
      </c>
      <c r="U1239" s="39"/>
      <c r="V1239" s="39"/>
      <c r="W1239" s="39"/>
      <c r="X1239" s="39"/>
      <c r="Y1239" s="39"/>
      <c r="Z1239" s="39"/>
      <c r="AA1239" s="39"/>
      <c r="AB1239" s="39"/>
      <c r="AC1239" s="39"/>
      <c r="AD1239" s="39"/>
      <c r="AE1239" s="39"/>
      <c r="AR1239" s="194" t="s">
        <v>539</v>
      </c>
      <c r="AT1239" s="194" t="s">
        <v>445</v>
      </c>
      <c r="AU1239" s="194" t="s">
        <v>88</v>
      </c>
      <c r="AY1239" s="21" t="s">
        <v>151</v>
      </c>
      <c r="BE1239" s="195">
        <f>IF(N1239="základní",J1239,0)</f>
        <v>0</v>
      </c>
      <c r="BF1239" s="195">
        <f>IF(N1239="snížená",J1239,0)</f>
        <v>0</v>
      </c>
      <c r="BG1239" s="195">
        <f>IF(N1239="zákl. přenesená",J1239,0)</f>
        <v>0</v>
      </c>
      <c r="BH1239" s="195">
        <f>IF(N1239="sníž. přenesená",J1239,0)</f>
        <v>0</v>
      </c>
      <c r="BI1239" s="195">
        <f>IF(N1239="nulová",J1239,0)</f>
        <v>0</v>
      </c>
      <c r="BJ1239" s="21" t="s">
        <v>86</v>
      </c>
      <c r="BK1239" s="195">
        <f>ROUND(I1239*H1239,2)</f>
        <v>0</v>
      </c>
      <c r="BL1239" s="21" t="s">
        <v>373</v>
      </c>
      <c r="BM1239" s="194" t="s">
        <v>1725</v>
      </c>
    </row>
    <row r="1240" spans="1:65" s="2" customFormat="1" ht="19.5">
      <c r="A1240" s="39"/>
      <c r="B1240" s="40"/>
      <c r="C1240" s="41"/>
      <c r="D1240" s="201" t="s">
        <v>163</v>
      </c>
      <c r="E1240" s="41"/>
      <c r="F1240" s="202" t="s">
        <v>1666</v>
      </c>
      <c r="G1240" s="41"/>
      <c r="H1240" s="41"/>
      <c r="I1240" s="198"/>
      <c r="J1240" s="41"/>
      <c r="K1240" s="41"/>
      <c r="L1240" s="44"/>
      <c r="M1240" s="199"/>
      <c r="N1240" s="200"/>
      <c r="O1240" s="69"/>
      <c r="P1240" s="69"/>
      <c r="Q1240" s="69"/>
      <c r="R1240" s="69"/>
      <c r="S1240" s="69"/>
      <c r="T1240" s="70"/>
      <c r="U1240" s="39"/>
      <c r="V1240" s="39"/>
      <c r="W1240" s="39"/>
      <c r="X1240" s="39"/>
      <c r="Y1240" s="39"/>
      <c r="Z1240" s="39"/>
      <c r="AA1240" s="39"/>
      <c r="AB1240" s="39"/>
      <c r="AC1240" s="39"/>
      <c r="AD1240" s="39"/>
      <c r="AE1240" s="39"/>
      <c r="AT1240" s="21" t="s">
        <v>163</v>
      </c>
      <c r="AU1240" s="21" t="s">
        <v>88</v>
      </c>
    </row>
    <row r="1241" spans="1:65" s="13" customFormat="1" ht="11.25">
      <c r="B1241" s="208"/>
      <c r="C1241" s="209"/>
      <c r="D1241" s="201" t="s">
        <v>320</v>
      </c>
      <c r="E1241" s="210" t="s">
        <v>32</v>
      </c>
      <c r="F1241" s="211" t="s">
        <v>1713</v>
      </c>
      <c r="G1241" s="209"/>
      <c r="H1241" s="210" t="s">
        <v>32</v>
      </c>
      <c r="I1241" s="212"/>
      <c r="J1241" s="209"/>
      <c r="K1241" s="209"/>
      <c r="L1241" s="213"/>
      <c r="M1241" s="214"/>
      <c r="N1241" s="215"/>
      <c r="O1241" s="215"/>
      <c r="P1241" s="215"/>
      <c r="Q1241" s="215"/>
      <c r="R1241" s="215"/>
      <c r="S1241" s="215"/>
      <c r="T1241" s="216"/>
      <c r="AT1241" s="217" t="s">
        <v>320</v>
      </c>
      <c r="AU1241" s="217" t="s">
        <v>88</v>
      </c>
      <c r="AV1241" s="13" t="s">
        <v>86</v>
      </c>
      <c r="AW1241" s="13" t="s">
        <v>39</v>
      </c>
      <c r="AX1241" s="13" t="s">
        <v>78</v>
      </c>
      <c r="AY1241" s="217" t="s">
        <v>151</v>
      </c>
    </row>
    <row r="1242" spans="1:65" s="14" customFormat="1" ht="11.25">
      <c r="B1242" s="218"/>
      <c r="C1242" s="219"/>
      <c r="D1242" s="201" t="s">
        <v>320</v>
      </c>
      <c r="E1242" s="220" t="s">
        <v>32</v>
      </c>
      <c r="F1242" s="221" t="s">
        <v>661</v>
      </c>
      <c r="G1242" s="219"/>
      <c r="H1242" s="222">
        <v>1</v>
      </c>
      <c r="I1242" s="223"/>
      <c r="J1242" s="219"/>
      <c r="K1242" s="219"/>
      <c r="L1242" s="224"/>
      <c r="M1242" s="225"/>
      <c r="N1242" s="226"/>
      <c r="O1242" s="226"/>
      <c r="P1242" s="226"/>
      <c r="Q1242" s="226"/>
      <c r="R1242" s="226"/>
      <c r="S1242" s="226"/>
      <c r="T1242" s="227"/>
      <c r="AT1242" s="228" t="s">
        <v>320</v>
      </c>
      <c r="AU1242" s="228" t="s">
        <v>88</v>
      </c>
      <c r="AV1242" s="14" t="s">
        <v>88</v>
      </c>
      <c r="AW1242" s="14" t="s">
        <v>39</v>
      </c>
      <c r="AX1242" s="14" t="s">
        <v>78</v>
      </c>
      <c r="AY1242" s="228" t="s">
        <v>151</v>
      </c>
    </row>
    <row r="1243" spans="1:65" s="15" customFormat="1" ht="11.25">
      <c r="B1243" s="229"/>
      <c r="C1243" s="230"/>
      <c r="D1243" s="201" t="s">
        <v>320</v>
      </c>
      <c r="E1243" s="231" t="s">
        <v>32</v>
      </c>
      <c r="F1243" s="232" t="s">
        <v>323</v>
      </c>
      <c r="G1243" s="230"/>
      <c r="H1243" s="233">
        <v>1</v>
      </c>
      <c r="I1243" s="234"/>
      <c r="J1243" s="230"/>
      <c r="K1243" s="230"/>
      <c r="L1243" s="235"/>
      <c r="M1243" s="236"/>
      <c r="N1243" s="237"/>
      <c r="O1243" s="237"/>
      <c r="P1243" s="237"/>
      <c r="Q1243" s="237"/>
      <c r="R1243" s="237"/>
      <c r="S1243" s="237"/>
      <c r="T1243" s="238"/>
      <c r="AT1243" s="239" t="s">
        <v>320</v>
      </c>
      <c r="AU1243" s="239" t="s">
        <v>88</v>
      </c>
      <c r="AV1243" s="15" t="s">
        <v>159</v>
      </c>
      <c r="AW1243" s="15" t="s">
        <v>39</v>
      </c>
      <c r="AX1243" s="15" t="s">
        <v>86</v>
      </c>
      <c r="AY1243" s="239" t="s">
        <v>151</v>
      </c>
    </row>
    <row r="1244" spans="1:65" s="2" customFormat="1" ht="24.2" customHeight="1">
      <c r="A1244" s="39"/>
      <c r="B1244" s="40"/>
      <c r="C1244" s="183" t="s">
        <v>1726</v>
      </c>
      <c r="D1244" s="183" t="s">
        <v>154</v>
      </c>
      <c r="E1244" s="184" t="s">
        <v>1727</v>
      </c>
      <c r="F1244" s="185" t="s">
        <v>1728</v>
      </c>
      <c r="G1244" s="186" t="s">
        <v>209</v>
      </c>
      <c r="H1244" s="187">
        <v>6.12</v>
      </c>
      <c r="I1244" s="188"/>
      <c r="J1244" s="189">
        <f>ROUND(I1244*H1244,2)</f>
        <v>0</v>
      </c>
      <c r="K1244" s="185" t="s">
        <v>158</v>
      </c>
      <c r="L1244" s="44"/>
      <c r="M1244" s="190" t="s">
        <v>32</v>
      </c>
      <c r="N1244" s="191" t="s">
        <v>49</v>
      </c>
      <c r="O1244" s="69"/>
      <c r="P1244" s="192">
        <f>O1244*H1244</f>
        <v>0</v>
      </c>
      <c r="Q1244" s="192">
        <v>1.0869999999999999E-2</v>
      </c>
      <c r="R1244" s="192">
        <f>Q1244*H1244</f>
        <v>6.6524399999999997E-2</v>
      </c>
      <c r="S1244" s="192">
        <v>0</v>
      </c>
      <c r="T1244" s="193">
        <f>S1244*H1244</f>
        <v>0</v>
      </c>
      <c r="U1244" s="39"/>
      <c r="V1244" s="39"/>
      <c r="W1244" s="39"/>
      <c r="X1244" s="39"/>
      <c r="Y1244" s="39"/>
      <c r="Z1244" s="39"/>
      <c r="AA1244" s="39"/>
      <c r="AB1244" s="39"/>
      <c r="AC1244" s="39"/>
      <c r="AD1244" s="39"/>
      <c r="AE1244" s="39"/>
      <c r="AR1244" s="194" t="s">
        <v>373</v>
      </c>
      <c r="AT1244" s="194" t="s">
        <v>154</v>
      </c>
      <c r="AU1244" s="194" t="s">
        <v>88</v>
      </c>
      <c r="AY1244" s="21" t="s">
        <v>151</v>
      </c>
      <c r="BE1244" s="195">
        <f>IF(N1244="základní",J1244,0)</f>
        <v>0</v>
      </c>
      <c r="BF1244" s="195">
        <f>IF(N1244="snížená",J1244,0)</f>
        <v>0</v>
      </c>
      <c r="BG1244" s="195">
        <f>IF(N1244="zákl. přenesená",J1244,0)</f>
        <v>0</v>
      </c>
      <c r="BH1244" s="195">
        <f>IF(N1244="sníž. přenesená",J1244,0)</f>
        <v>0</v>
      </c>
      <c r="BI1244" s="195">
        <f>IF(N1244="nulová",J1244,0)</f>
        <v>0</v>
      </c>
      <c r="BJ1244" s="21" t="s">
        <v>86</v>
      </c>
      <c r="BK1244" s="195">
        <f>ROUND(I1244*H1244,2)</f>
        <v>0</v>
      </c>
      <c r="BL1244" s="21" t="s">
        <v>373</v>
      </c>
      <c r="BM1244" s="194" t="s">
        <v>1729</v>
      </c>
    </row>
    <row r="1245" spans="1:65" s="2" customFormat="1" ht="11.25">
      <c r="A1245" s="39"/>
      <c r="B1245" s="40"/>
      <c r="C1245" s="41"/>
      <c r="D1245" s="196" t="s">
        <v>161</v>
      </c>
      <c r="E1245" s="41"/>
      <c r="F1245" s="197" t="s">
        <v>1730</v>
      </c>
      <c r="G1245" s="41"/>
      <c r="H1245" s="41"/>
      <c r="I1245" s="198"/>
      <c r="J1245" s="41"/>
      <c r="K1245" s="41"/>
      <c r="L1245" s="44"/>
      <c r="M1245" s="199"/>
      <c r="N1245" s="200"/>
      <c r="O1245" s="69"/>
      <c r="P1245" s="69"/>
      <c r="Q1245" s="69"/>
      <c r="R1245" s="69"/>
      <c r="S1245" s="69"/>
      <c r="T1245" s="70"/>
      <c r="U1245" s="39"/>
      <c r="V1245" s="39"/>
      <c r="W1245" s="39"/>
      <c r="X1245" s="39"/>
      <c r="Y1245" s="39"/>
      <c r="Z1245" s="39"/>
      <c r="AA1245" s="39"/>
      <c r="AB1245" s="39"/>
      <c r="AC1245" s="39"/>
      <c r="AD1245" s="39"/>
      <c r="AE1245" s="39"/>
      <c r="AT1245" s="21" t="s">
        <v>161</v>
      </c>
      <c r="AU1245" s="21" t="s">
        <v>88</v>
      </c>
    </row>
    <row r="1246" spans="1:65" s="13" customFormat="1" ht="11.25">
      <c r="B1246" s="208"/>
      <c r="C1246" s="209"/>
      <c r="D1246" s="201" t="s">
        <v>320</v>
      </c>
      <c r="E1246" s="210" t="s">
        <v>32</v>
      </c>
      <c r="F1246" s="211" t="s">
        <v>1731</v>
      </c>
      <c r="G1246" s="209"/>
      <c r="H1246" s="210" t="s">
        <v>32</v>
      </c>
      <c r="I1246" s="212"/>
      <c r="J1246" s="209"/>
      <c r="K1246" s="209"/>
      <c r="L1246" s="213"/>
      <c r="M1246" s="214"/>
      <c r="N1246" s="215"/>
      <c r="O1246" s="215"/>
      <c r="P1246" s="215"/>
      <c r="Q1246" s="215"/>
      <c r="R1246" s="215"/>
      <c r="S1246" s="215"/>
      <c r="T1246" s="216"/>
      <c r="AT1246" s="217" t="s">
        <v>320</v>
      </c>
      <c r="AU1246" s="217" t="s">
        <v>88</v>
      </c>
      <c r="AV1246" s="13" t="s">
        <v>86</v>
      </c>
      <c r="AW1246" s="13" t="s">
        <v>39</v>
      </c>
      <c r="AX1246" s="13" t="s">
        <v>78</v>
      </c>
      <c r="AY1246" s="217" t="s">
        <v>151</v>
      </c>
    </row>
    <row r="1247" spans="1:65" s="14" customFormat="1" ht="11.25">
      <c r="B1247" s="218"/>
      <c r="C1247" s="219"/>
      <c r="D1247" s="201" t="s">
        <v>320</v>
      </c>
      <c r="E1247" s="220" t="s">
        <v>32</v>
      </c>
      <c r="F1247" s="221" t="s">
        <v>1732</v>
      </c>
      <c r="G1247" s="219"/>
      <c r="H1247" s="222">
        <v>6.12</v>
      </c>
      <c r="I1247" s="223"/>
      <c r="J1247" s="219"/>
      <c r="K1247" s="219"/>
      <c r="L1247" s="224"/>
      <c r="M1247" s="225"/>
      <c r="N1247" s="226"/>
      <c r="O1247" s="226"/>
      <c r="P1247" s="226"/>
      <c r="Q1247" s="226"/>
      <c r="R1247" s="226"/>
      <c r="S1247" s="226"/>
      <c r="T1247" s="227"/>
      <c r="AT1247" s="228" t="s">
        <v>320</v>
      </c>
      <c r="AU1247" s="228" t="s">
        <v>88</v>
      </c>
      <c r="AV1247" s="14" t="s">
        <v>88</v>
      </c>
      <c r="AW1247" s="14" t="s">
        <v>39</v>
      </c>
      <c r="AX1247" s="14" t="s">
        <v>78</v>
      </c>
      <c r="AY1247" s="228" t="s">
        <v>151</v>
      </c>
    </row>
    <row r="1248" spans="1:65" s="15" customFormat="1" ht="11.25">
      <c r="B1248" s="229"/>
      <c r="C1248" s="230"/>
      <c r="D1248" s="201" t="s">
        <v>320</v>
      </c>
      <c r="E1248" s="231" t="s">
        <v>32</v>
      </c>
      <c r="F1248" s="232" t="s">
        <v>323</v>
      </c>
      <c r="G1248" s="230"/>
      <c r="H1248" s="233">
        <v>6.12</v>
      </c>
      <c r="I1248" s="234"/>
      <c r="J1248" s="230"/>
      <c r="K1248" s="230"/>
      <c r="L1248" s="235"/>
      <c r="M1248" s="236"/>
      <c r="N1248" s="237"/>
      <c r="O1248" s="237"/>
      <c r="P1248" s="237"/>
      <c r="Q1248" s="237"/>
      <c r="R1248" s="237"/>
      <c r="S1248" s="237"/>
      <c r="T1248" s="238"/>
      <c r="AT1248" s="239" t="s">
        <v>320</v>
      </c>
      <c r="AU1248" s="239" t="s">
        <v>88</v>
      </c>
      <c r="AV1248" s="15" t="s">
        <v>159</v>
      </c>
      <c r="AW1248" s="15" t="s">
        <v>39</v>
      </c>
      <c r="AX1248" s="15" t="s">
        <v>86</v>
      </c>
      <c r="AY1248" s="239" t="s">
        <v>151</v>
      </c>
    </row>
    <row r="1249" spans="1:65" s="2" customFormat="1" ht="24.2" customHeight="1">
      <c r="A1249" s="39"/>
      <c r="B1249" s="40"/>
      <c r="C1249" s="183" t="s">
        <v>1733</v>
      </c>
      <c r="D1249" s="183" t="s">
        <v>154</v>
      </c>
      <c r="E1249" s="184" t="s">
        <v>1734</v>
      </c>
      <c r="F1249" s="185" t="s">
        <v>1735</v>
      </c>
      <c r="G1249" s="186" t="s">
        <v>213</v>
      </c>
      <c r="H1249" s="187">
        <v>40.799999999999997</v>
      </c>
      <c r="I1249" s="188"/>
      <c r="J1249" s="189">
        <f>ROUND(I1249*H1249,2)</f>
        <v>0</v>
      </c>
      <c r="K1249" s="185" t="s">
        <v>158</v>
      </c>
      <c r="L1249" s="44"/>
      <c r="M1249" s="190" t="s">
        <v>32</v>
      </c>
      <c r="N1249" s="191" t="s">
        <v>49</v>
      </c>
      <c r="O1249" s="69"/>
      <c r="P1249" s="192">
        <f>O1249*H1249</f>
        <v>0</v>
      </c>
      <c r="Q1249" s="192">
        <v>0</v>
      </c>
      <c r="R1249" s="192">
        <f>Q1249*H1249</f>
        <v>0</v>
      </c>
      <c r="S1249" s="192">
        <v>0</v>
      </c>
      <c r="T1249" s="193">
        <f>S1249*H1249</f>
        <v>0</v>
      </c>
      <c r="U1249" s="39"/>
      <c r="V1249" s="39"/>
      <c r="W1249" s="39"/>
      <c r="X1249" s="39"/>
      <c r="Y1249" s="39"/>
      <c r="Z1249" s="39"/>
      <c r="AA1249" s="39"/>
      <c r="AB1249" s="39"/>
      <c r="AC1249" s="39"/>
      <c r="AD1249" s="39"/>
      <c r="AE1249" s="39"/>
      <c r="AR1249" s="194" t="s">
        <v>373</v>
      </c>
      <c r="AT1249" s="194" t="s">
        <v>154</v>
      </c>
      <c r="AU1249" s="194" t="s">
        <v>88</v>
      </c>
      <c r="AY1249" s="21" t="s">
        <v>151</v>
      </c>
      <c r="BE1249" s="195">
        <f>IF(N1249="základní",J1249,0)</f>
        <v>0</v>
      </c>
      <c r="BF1249" s="195">
        <f>IF(N1249="snížená",J1249,0)</f>
        <v>0</v>
      </c>
      <c r="BG1249" s="195">
        <f>IF(N1249="zákl. přenesená",J1249,0)</f>
        <v>0</v>
      </c>
      <c r="BH1249" s="195">
        <f>IF(N1249="sníž. přenesená",J1249,0)</f>
        <v>0</v>
      </c>
      <c r="BI1249" s="195">
        <f>IF(N1249="nulová",J1249,0)</f>
        <v>0</v>
      </c>
      <c r="BJ1249" s="21" t="s">
        <v>86</v>
      </c>
      <c r="BK1249" s="195">
        <f>ROUND(I1249*H1249,2)</f>
        <v>0</v>
      </c>
      <c r="BL1249" s="21" t="s">
        <v>373</v>
      </c>
      <c r="BM1249" s="194" t="s">
        <v>1736</v>
      </c>
    </row>
    <row r="1250" spans="1:65" s="2" customFormat="1" ht="11.25">
      <c r="A1250" s="39"/>
      <c r="B1250" s="40"/>
      <c r="C1250" s="41"/>
      <c r="D1250" s="196" t="s">
        <v>161</v>
      </c>
      <c r="E1250" s="41"/>
      <c r="F1250" s="197" t="s">
        <v>1737</v>
      </c>
      <c r="G1250" s="41"/>
      <c r="H1250" s="41"/>
      <c r="I1250" s="198"/>
      <c r="J1250" s="41"/>
      <c r="K1250" s="41"/>
      <c r="L1250" s="44"/>
      <c r="M1250" s="199"/>
      <c r="N1250" s="200"/>
      <c r="O1250" s="69"/>
      <c r="P1250" s="69"/>
      <c r="Q1250" s="69"/>
      <c r="R1250" s="69"/>
      <c r="S1250" s="69"/>
      <c r="T1250" s="70"/>
      <c r="U1250" s="39"/>
      <c r="V1250" s="39"/>
      <c r="W1250" s="39"/>
      <c r="X1250" s="39"/>
      <c r="Y1250" s="39"/>
      <c r="Z1250" s="39"/>
      <c r="AA1250" s="39"/>
      <c r="AB1250" s="39"/>
      <c r="AC1250" s="39"/>
      <c r="AD1250" s="39"/>
      <c r="AE1250" s="39"/>
      <c r="AT1250" s="21" t="s">
        <v>161</v>
      </c>
      <c r="AU1250" s="21" t="s">
        <v>88</v>
      </c>
    </row>
    <row r="1251" spans="1:65" s="13" customFormat="1" ht="11.25">
      <c r="B1251" s="208"/>
      <c r="C1251" s="209"/>
      <c r="D1251" s="201" t="s">
        <v>320</v>
      </c>
      <c r="E1251" s="210" t="s">
        <v>32</v>
      </c>
      <c r="F1251" s="211" t="s">
        <v>1731</v>
      </c>
      <c r="G1251" s="209"/>
      <c r="H1251" s="210" t="s">
        <v>32</v>
      </c>
      <c r="I1251" s="212"/>
      <c r="J1251" s="209"/>
      <c r="K1251" s="209"/>
      <c r="L1251" s="213"/>
      <c r="M1251" s="214"/>
      <c r="N1251" s="215"/>
      <c r="O1251" s="215"/>
      <c r="P1251" s="215"/>
      <c r="Q1251" s="215"/>
      <c r="R1251" s="215"/>
      <c r="S1251" s="215"/>
      <c r="T1251" s="216"/>
      <c r="AT1251" s="217" t="s">
        <v>320</v>
      </c>
      <c r="AU1251" s="217" t="s">
        <v>88</v>
      </c>
      <c r="AV1251" s="13" t="s">
        <v>86</v>
      </c>
      <c r="AW1251" s="13" t="s">
        <v>39</v>
      </c>
      <c r="AX1251" s="13" t="s">
        <v>78</v>
      </c>
      <c r="AY1251" s="217" t="s">
        <v>151</v>
      </c>
    </row>
    <row r="1252" spans="1:65" s="14" customFormat="1" ht="11.25">
      <c r="B1252" s="218"/>
      <c r="C1252" s="219"/>
      <c r="D1252" s="201" t="s">
        <v>320</v>
      </c>
      <c r="E1252" s="220" t="s">
        <v>32</v>
      </c>
      <c r="F1252" s="221" t="s">
        <v>1738</v>
      </c>
      <c r="G1252" s="219"/>
      <c r="H1252" s="222">
        <v>40.799999999999997</v>
      </c>
      <c r="I1252" s="223"/>
      <c r="J1252" s="219"/>
      <c r="K1252" s="219"/>
      <c r="L1252" s="224"/>
      <c r="M1252" s="225"/>
      <c r="N1252" s="226"/>
      <c r="O1252" s="226"/>
      <c r="P1252" s="226"/>
      <c r="Q1252" s="226"/>
      <c r="R1252" s="226"/>
      <c r="S1252" s="226"/>
      <c r="T1252" s="227"/>
      <c r="AT1252" s="228" t="s">
        <v>320</v>
      </c>
      <c r="AU1252" s="228" t="s">
        <v>88</v>
      </c>
      <c r="AV1252" s="14" t="s">
        <v>88</v>
      </c>
      <c r="AW1252" s="14" t="s">
        <v>39</v>
      </c>
      <c r="AX1252" s="14" t="s">
        <v>78</v>
      </c>
      <c r="AY1252" s="228" t="s">
        <v>151</v>
      </c>
    </row>
    <row r="1253" spans="1:65" s="15" customFormat="1" ht="11.25">
      <c r="B1253" s="229"/>
      <c r="C1253" s="230"/>
      <c r="D1253" s="201" t="s">
        <v>320</v>
      </c>
      <c r="E1253" s="231" t="s">
        <v>32</v>
      </c>
      <c r="F1253" s="232" t="s">
        <v>323</v>
      </c>
      <c r="G1253" s="230"/>
      <c r="H1253" s="233">
        <v>40.799999999999997</v>
      </c>
      <c r="I1253" s="234"/>
      <c r="J1253" s="230"/>
      <c r="K1253" s="230"/>
      <c r="L1253" s="235"/>
      <c r="M1253" s="236"/>
      <c r="N1253" s="237"/>
      <c r="O1253" s="237"/>
      <c r="P1253" s="237"/>
      <c r="Q1253" s="237"/>
      <c r="R1253" s="237"/>
      <c r="S1253" s="237"/>
      <c r="T1253" s="238"/>
      <c r="AT1253" s="239" t="s">
        <v>320</v>
      </c>
      <c r="AU1253" s="239" t="s">
        <v>88</v>
      </c>
      <c r="AV1253" s="15" t="s">
        <v>159</v>
      </c>
      <c r="AW1253" s="15" t="s">
        <v>39</v>
      </c>
      <c r="AX1253" s="15" t="s">
        <v>86</v>
      </c>
      <c r="AY1253" s="239" t="s">
        <v>151</v>
      </c>
    </row>
    <row r="1254" spans="1:65" s="2" customFormat="1" ht="37.9" customHeight="1">
      <c r="A1254" s="39"/>
      <c r="B1254" s="40"/>
      <c r="C1254" s="183" t="s">
        <v>1739</v>
      </c>
      <c r="D1254" s="183" t="s">
        <v>154</v>
      </c>
      <c r="E1254" s="184" t="s">
        <v>1740</v>
      </c>
      <c r="F1254" s="185" t="s">
        <v>1741</v>
      </c>
      <c r="G1254" s="186" t="s">
        <v>209</v>
      </c>
      <c r="H1254" s="187">
        <v>106.959</v>
      </c>
      <c r="I1254" s="188"/>
      <c r="J1254" s="189">
        <f>ROUND(I1254*H1254,2)</f>
        <v>0</v>
      </c>
      <c r="K1254" s="185" t="s">
        <v>158</v>
      </c>
      <c r="L1254" s="44"/>
      <c r="M1254" s="190" t="s">
        <v>32</v>
      </c>
      <c r="N1254" s="191" t="s">
        <v>49</v>
      </c>
      <c r="O1254" s="69"/>
      <c r="P1254" s="192">
        <f>O1254*H1254</f>
        <v>0</v>
      </c>
      <c r="Q1254" s="192">
        <v>4.2999999999999999E-4</v>
      </c>
      <c r="R1254" s="192">
        <f>Q1254*H1254</f>
        <v>4.5992369999999998E-2</v>
      </c>
      <c r="S1254" s="192">
        <v>0</v>
      </c>
      <c r="T1254" s="193">
        <f>S1254*H1254</f>
        <v>0</v>
      </c>
      <c r="U1254" s="39"/>
      <c r="V1254" s="39"/>
      <c r="W1254" s="39"/>
      <c r="X1254" s="39"/>
      <c r="Y1254" s="39"/>
      <c r="Z1254" s="39"/>
      <c r="AA1254" s="39"/>
      <c r="AB1254" s="39"/>
      <c r="AC1254" s="39"/>
      <c r="AD1254" s="39"/>
      <c r="AE1254" s="39"/>
      <c r="AR1254" s="194" t="s">
        <v>373</v>
      </c>
      <c r="AT1254" s="194" t="s">
        <v>154</v>
      </c>
      <c r="AU1254" s="194" t="s">
        <v>88</v>
      </c>
      <c r="AY1254" s="21" t="s">
        <v>151</v>
      </c>
      <c r="BE1254" s="195">
        <f>IF(N1254="základní",J1254,0)</f>
        <v>0</v>
      </c>
      <c r="BF1254" s="195">
        <f>IF(N1254="snížená",J1254,0)</f>
        <v>0</v>
      </c>
      <c r="BG1254" s="195">
        <f>IF(N1254="zákl. přenesená",J1254,0)</f>
        <v>0</v>
      </c>
      <c r="BH1254" s="195">
        <f>IF(N1254="sníž. přenesená",J1254,0)</f>
        <v>0</v>
      </c>
      <c r="BI1254" s="195">
        <f>IF(N1254="nulová",J1254,0)</f>
        <v>0</v>
      </c>
      <c r="BJ1254" s="21" t="s">
        <v>86</v>
      </c>
      <c r="BK1254" s="195">
        <f>ROUND(I1254*H1254,2)</f>
        <v>0</v>
      </c>
      <c r="BL1254" s="21" t="s">
        <v>373</v>
      </c>
      <c r="BM1254" s="194" t="s">
        <v>1742</v>
      </c>
    </row>
    <row r="1255" spans="1:65" s="2" customFormat="1" ht="11.25">
      <c r="A1255" s="39"/>
      <c r="B1255" s="40"/>
      <c r="C1255" s="41"/>
      <c r="D1255" s="196" t="s">
        <v>161</v>
      </c>
      <c r="E1255" s="41"/>
      <c r="F1255" s="197" t="s">
        <v>1743</v>
      </c>
      <c r="G1255" s="41"/>
      <c r="H1255" s="41"/>
      <c r="I1255" s="198"/>
      <c r="J1255" s="41"/>
      <c r="K1255" s="41"/>
      <c r="L1255" s="44"/>
      <c r="M1255" s="199"/>
      <c r="N1255" s="200"/>
      <c r="O1255" s="69"/>
      <c r="P1255" s="69"/>
      <c r="Q1255" s="69"/>
      <c r="R1255" s="69"/>
      <c r="S1255" s="69"/>
      <c r="T1255" s="70"/>
      <c r="U1255" s="39"/>
      <c r="V1255" s="39"/>
      <c r="W1255" s="39"/>
      <c r="X1255" s="39"/>
      <c r="Y1255" s="39"/>
      <c r="Z1255" s="39"/>
      <c r="AA1255" s="39"/>
      <c r="AB1255" s="39"/>
      <c r="AC1255" s="39"/>
      <c r="AD1255" s="39"/>
      <c r="AE1255" s="39"/>
      <c r="AT1255" s="21" t="s">
        <v>161</v>
      </c>
      <c r="AU1255" s="21" t="s">
        <v>88</v>
      </c>
    </row>
    <row r="1256" spans="1:65" s="2" customFormat="1" ht="19.5">
      <c r="A1256" s="39"/>
      <c r="B1256" s="40"/>
      <c r="C1256" s="41"/>
      <c r="D1256" s="201" t="s">
        <v>163</v>
      </c>
      <c r="E1256" s="41"/>
      <c r="F1256" s="202" t="s">
        <v>1744</v>
      </c>
      <c r="G1256" s="41"/>
      <c r="H1256" s="41"/>
      <c r="I1256" s="198"/>
      <c r="J1256" s="41"/>
      <c r="K1256" s="41"/>
      <c r="L1256" s="44"/>
      <c r="M1256" s="199"/>
      <c r="N1256" s="200"/>
      <c r="O1256" s="69"/>
      <c r="P1256" s="69"/>
      <c r="Q1256" s="69"/>
      <c r="R1256" s="69"/>
      <c r="S1256" s="69"/>
      <c r="T1256" s="70"/>
      <c r="U1256" s="39"/>
      <c r="V1256" s="39"/>
      <c r="W1256" s="39"/>
      <c r="X1256" s="39"/>
      <c r="Y1256" s="39"/>
      <c r="Z1256" s="39"/>
      <c r="AA1256" s="39"/>
      <c r="AB1256" s="39"/>
      <c r="AC1256" s="39"/>
      <c r="AD1256" s="39"/>
      <c r="AE1256" s="39"/>
      <c r="AT1256" s="21" t="s">
        <v>163</v>
      </c>
      <c r="AU1256" s="21" t="s">
        <v>88</v>
      </c>
    </row>
    <row r="1257" spans="1:65" s="13" customFormat="1" ht="11.25">
      <c r="B1257" s="208"/>
      <c r="C1257" s="209"/>
      <c r="D1257" s="201" t="s">
        <v>320</v>
      </c>
      <c r="E1257" s="210" t="s">
        <v>32</v>
      </c>
      <c r="F1257" s="211" t="s">
        <v>1679</v>
      </c>
      <c r="G1257" s="209"/>
      <c r="H1257" s="210" t="s">
        <v>32</v>
      </c>
      <c r="I1257" s="212"/>
      <c r="J1257" s="209"/>
      <c r="K1257" s="209"/>
      <c r="L1257" s="213"/>
      <c r="M1257" s="214"/>
      <c r="N1257" s="215"/>
      <c r="O1257" s="215"/>
      <c r="P1257" s="215"/>
      <c r="Q1257" s="215"/>
      <c r="R1257" s="215"/>
      <c r="S1257" s="215"/>
      <c r="T1257" s="216"/>
      <c r="AT1257" s="217" t="s">
        <v>320</v>
      </c>
      <c r="AU1257" s="217" t="s">
        <v>88</v>
      </c>
      <c r="AV1257" s="13" t="s">
        <v>86</v>
      </c>
      <c r="AW1257" s="13" t="s">
        <v>39</v>
      </c>
      <c r="AX1257" s="13" t="s">
        <v>78</v>
      </c>
      <c r="AY1257" s="217" t="s">
        <v>151</v>
      </c>
    </row>
    <row r="1258" spans="1:65" s="14" customFormat="1" ht="11.25">
      <c r="B1258" s="218"/>
      <c r="C1258" s="219"/>
      <c r="D1258" s="201" t="s">
        <v>320</v>
      </c>
      <c r="E1258" s="220" t="s">
        <v>32</v>
      </c>
      <c r="F1258" s="221" t="s">
        <v>1745</v>
      </c>
      <c r="G1258" s="219"/>
      <c r="H1258" s="222">
        <v>106.959</v>
      </c>
      <c r="I1258" s="223"/>
      <c r="J1258" s="219"/>
      <c r="K1258" s="219"/>
      <c r="L1258" s="224"/>
      <c r="M1258" s="225"/>
      <c r="N1258" s="226"/>
      <c r="O1258" s="226"/>
      <c r="P1258" s="226"/>
      <c r="Q1258" s="226"/>
      <c r="R1258" s="226"/>
      <c r="S1258" s="226"/>
      <c r="T1258" s="227"/>
      <c r="AT1258" s="228" t="s">
        <v>320</v>
      </c>
      <c r="AU1258" s="228" t="s">
        <v>88</v>
      </c>
      <c r="AV1258" s="14" t="s">
        <v>88</v>
      </c>
      <c r="AW1258" s="14" t="s">
        <v>39</v>
      </c>
      <c r="AX1258" s="14" t="s">
        <v>78</v>
      </c>
      <c r="AY1258" s="228" t="s">
        <v>151</v>
      </c>
    </row>
    <row r="1259" spans="1:65" s="15" customFormat="1" ht="11.25">
      <c r="B1259" s="229"/>
      <c r="C1259" s="230"/>
      <c r="D1259" s="201" t="s">
        <v>320</v>
      </c>
      <c r="E1259" s="231" t="s">
        <v>32</v>
      </c>
      <c r="F1259" s="232" t="s">
        <v>323</v>
      </c>
      <c r="G1259" s="230"/>
      <c r="H1259" s="233">
        <v>106.959</v>
      </c>
      <c r="I1259" s="234"/>
      <c r="J1259" s="230"/>
      <c r="K1259" s="230"/>
      <c r="L1259" s="235"/>
      <c r="M1259" s="236"/>
      <c r="N1259" s="237"/>
      <c r="O1259" s="237"/>
      <c r="P1259" s="237"/>
      <c r="Q1259" s="237"/>
      <c r="R1259" s="237"/>
      <c r="S1259" s="237"/>
      <c r="T1259" s="238"/>
      <c r="AT1259" s="239" t="s">
        <v>320</v>
      </c>
      <c r="AU1259" s="239" t="s">
        <v>88</v>
      </c>
      <c r="AV1259" s="15" t="s">
        <v>159</v>
      </c>
      <c r="AW1259" s="15" t="s">
        <v>39</v>
      </c>
      <c r="AX1259" s="15" t="s">
        <v>86</v>
      </c>
      <c r="AY1259" s="239" t="s">
        <v>151</v>
      </c>
    </row>
    <row r="1260" spans="1:65" s="2" customFormat="1" ht="21.75" customHeight="1">
      <c r="A1260" s="39"/>
      <c r="B1260" s="40"/>
      <c r="C1260" s="251" t="s">
        <v>1746</v>
      </c>
      <c r="D1260" s="251" t="s">
        <v>445</v>
      </c>
      <c r="E1260" s="252" t="s">
        <v>1747</v>
      </c>
      <c r="F1260" s="253" t="s">
        <v>1748</v>
      </c>
      <c r="G1260" s="254" t="s">
        <v>209</v>
      </c>
      <c r="H1260" s="255">
        <v>124.661</v>
      </c>
      <c r="I1260" s="256"/>
      <c r="J1260" s="257">
        <f>ROUND(I1260*H1260,2)</f>
        <v>0</v>
      </c>
      <c r="K1260" s="253" t="s">
        <v>158</v>
      </c>
      <c r="L1260" s="258"/>
      <c r="M1260" s="259" t="s">
        <v>32</v>
      </c>
      <c r="N1260" s="260" t="s">
        <v>49</v>
      </c>
      <c r="O1260" s="69"/>
      <c r="P1260" s="192">
        <f>O1260*H1260</f>
        <v>0</v>
      </c>
      <c r="Q1260" s="192">
        <v>2.2300000000000002E-3</v>
      </c>
      <c r="R1260" s="192">
        <f>Q1260*H1260</f>
        <v>0.27799403</v>
      </c>
      <c r="S1260" s="192">
        <v>0</v>
      </c>
      <c r="T1260" s="193">
        <f>S1260*H1260</f>
        <v>0</v>
      </c>
      <c r="U1260" s="39"/>
      <c r="V1260" s="39"/>
      <c r="W1260" s="39"/>
      <c r="X1260" s="39"/>
      <c r="Y1260" s="39"/>
      <c r="Z1260" s="39"/>
      <c r="AA1260" s="39"/>
      <c r="AB1260" s="39"/>
      <c r="AC1260" s="39"/>
      <c r="AD1260" s="39"/>
      <c r="AE1260" s="39"/>
      <c r="AR1260" s="194" t="s">
        <v>539</v>
      </c>
      <c r="AT1260" s="194" t="s">
        <v>445</v>
      </c>
      <c r="AU1260" s="194" t="s">
        <v>88</v>
      </c>
      <c r="AY1260" s="21" t="s">
        <v>151</v>
      </c>
      <c r="BE1260" s="195">
        <f>IF(N1260="základní",J1260,0)</f>
        <v>0</v>
      </c>
      <c r="BF1260" s="195">
        <f>IF(N1260="snížená",J1260,0)</f>
        <v>0</v>
      </c>
      <c r="BG1260" s="195">
        <f>IF(N1260="zákl. přenesená",J1260,0)</f>
        <v>0</v>
      </c>
      <c r="BH1260" s="195">
        <f>IF(N1260="sníž. přenesená",J1260,0)</f>
        <v>0</v>
      </c>
      <c r="BI1260" s="195">
        <f>IF(N1260="nulová",J1260,0)</f>
        <v>0</v>
      </c>
      <c r="BJ1260" s="21" t="s">
        <v>86</v>
      </c>
      <c r="BK1260" s="195">
        <f>ROUND(I1260*H1260,2)</f>
        <v>0</v>
      </c>
      <c r="BL1260" s="21" t="s">
        <v>373</v>
      </c>
      <c r="BM1260" s="194" t="s">
        <v>1749</v>
      </c>
    </row>
    <row r="1261" spans="1:65" s="2" customFormat="1" ht="29.25">
      <c r="A1261" s="39"/>
      <c r="B1261" s="40"/>
      <c r="C1261" s="41"/>
      <c r="D1261" s="201" t="s">
        <v>163</v>
      </c>
      <c r="E1261" s="41"/>
      <c r="F1261" s="202" t="s">
        <v>1750</v>
      </c>
      <c r="G1261" s="41"/>
      <c r="H1261" s="41"/>
      <c r="I1261" s="198"/>
      <c r="J1261" s="41"/>
      <c r="K1261" s="41"/>
      <c r="L1261" s="44"/>
      <c r="M1261" s="199"/>
      <c r="N1261" s="200"/>
      <c r="O1261" s="69"/>
      <c r="P1261" s="69"/>
      <c r="Q1261" s="69"/>
      <c r="R1261" s="69"/>
      <c r="S1261" s="69"/>
      <c r="T1261" s="70"/>
      <c r="U1261" s="39"/>
      <c r="V1261" s="39"/>
      <c r="W1261" s="39"/>
      <c r="X1261" s="39"/>
      <c r="Y1261" s="39"/>
      <c r="Z1261" s="39"/>
      <c r="AA1261" s="39"/>
      <c r="AB1261" s="39"/>
      <c r="AC1261" s="39"/>
      <c r="AD1261" s="39"/>
      <c r="AE1261" s="39"/>
      <c r="AT1261" s="21" t="s">
        <v>163</v>
      </c>
      <c r="AU1261" s="21" t="s">
        <v>88</v>
      </c>
    </row>
    <row r="1262" spans="1:65" s="14" customFormat="1" ht="11.25">
      <c r="B1262" s="218"/>
      <c r="C1262" s="219"/>
      <c r="D1262" s="201" t="s">
        <v>320</v>
      </c>
      <c r="E1262" s="219"/>
      <c r="F1262" s="221" t="s">
        <v>1751</v>
      </c>
      <c r="G1262" s="219"/>
      <c r="H1262" s="222">
        <v>124.661</v>
      </c>
      <c r="I1262" s="223"/>
      <c r="J1262" s="219"/>
      <c r="K1262" s="219"/>
      <c r="L1262" s="224"/>
      <c r="M1262" s="225"/>
      <c r="N1262" s="226"/>
      <c r="O1262" s="226"/>
      <c r="P1262" s="226"/>
      <c r="Q1262" s="226"/>
      <c r="R1262" s="226"/>
      <c r="S1262" s="226"/>
      <c r="T1262" s="227"/>
      <c r="AT1262" s="228" t="s">
        <v>320</v>
      </c>
      <c r="AU1262" s="228" t="s">
        <v>88</v>
      </c>
      <c r="AV1262" s="14" t="s">
        <v>88</v>
      </c>
      <c r="AW1262" s="14" t="s">
        <v>4</v>
      </c>
      <c r="AX1262" s="14" t="s">
        <v>86</v>
      </c>
      <c r="AY1262" s="228" t="s">
        <v>151</v>
      </c>
    </row>
    <row r="1263" spans="1:65" s="2" customFormat="1" ht="24.2" customHeight="1">
      <c r="A1263" s="39"/>
      <c r="B1263" s="40"/>
      <c r="C1263" s="183" t="s">
        <v>1752</v>
      </c>
      <c r="D1263" s="183" t="s">
        <v>154</v>
      </c>
      <c r="E1263" s="184" t="s">
        <v>1753</v>
      </c>
      <c r="F1263" s="185" t="s">
        <v>1754</v>
      </c>
      <c r="G1263" s="186" t="s">
        <v>657</v>
      </c>
      <c r="H1263" s="187">
        <v>10</v>
      </c>
      <c r="I1263" s="188"/>
      <c r="J1263" s="189">
        <f>ROUND(I1263*H1263,2)</f>
        <v>0</v>
      </c>
      <c r="K1263" s="185" t="s">
        <v>158</v>
      </c>
      <c r="L1263" s="44"/>
      <c r="M1263" s="190" t="s">
        <v>32</v>
      </c>
      <c r="N1263" s="191" t="s">
        <v>49</v>
      </c>
      <c r="O1263" s="69"/>
      <c r="P1263" s="192">
        <f>O1263*H1263</f>
        <v>0</v>
      </c>
      <c r="Q1263" s="192">
        <v>1.1E-4</v>
      </c>
      <c r="R1263" s="192">
        <f>Q1263*H1263</f>
        <v>1.1000000000000001E-3</v>
      </c>
      <c r="S1263" s="192">
        <v>0</v>
      </c>
      <c r="T1263" s="193">
        <f>S1263*H1263</f>
        <v>0</v>
      </c>
      <c r="U1263" s="39"/>
      <c r="V1263" s="39"/>
      <c r="W1263" s="39"/>
      <c r="X1263" s="39"/>
      <c r="Y1263" s="39"/>
      <c r="Z1263" s="39"/>
      <c r="AA1263" s="39"/>
      <c r="AB1263" s="39"/>
      <c r="AC1263" s="39"/>
      <c r="AD1263" s="39"/>
      <c r="AE1263" s="39"/>
      <c r="AR1263" s="194" t="s">
        <v>159</v>
      </c>
      <c r="AT1263" s="194" t="s">
        <v>154</v>
      </c>
      <c r="AU1263" s="194" t="s">
        <v>88</v>
      </c>
      <c r="AY1263" s="21" t="s">
        <v>151</v>
      </c>
      <c r="BE1263" s="195">
        <f>IF(N1263="základní",J1263,0)</f>
        <v>0</v>
      </c>
      <c r="BF1263" s="195">
        <f>IF(N1263="snížená",J1263,0)</f>
        <v>0</v>
      </c>
      <c r="BG1263" s="195">
        <f>IF(N1263="zákl. přenesená",J1263,0)</f>
        <v>0</v>
      </c>
      <c r="BH1263" s="195">
        <f>IF(N1263="sníž. přenesená",J1263,0)</f>
        <v>0</v>
      </c>
      <c r="BI1263" s="195">
        <f>IF(N1263="nulová",J1263,0)</f>
        <v>0</v>
      </c>
      <c r="BJ1263" s="21" t="s">
        <v>86</v>
      </c>
      <c r="BK1263" s="195">
        <f>ROUND(I1263*H1263,2)</f>
        <v>0</v>
      </c>
      <c r="BL1263" s="21" t="s">
        <v>159</v>
      </c>
      <c r="BM1263" s="194" t="s">
        <v>1755</v>
      </c>
    </row>
    <row r="1264" spans="1:65" s="2" customFormat="1" ht="11.25">
      <c r="A1264" s="39"/>
      <c r="B1264" s="40"/>
      <c r="C1264" s="41"/>
      <c r="D1264" s="196" t="s">
        <v>161</v>
      </c>
      <c r="E1264" s="41"/>
      <c r="F1264" s="197" t="s">
        <v>1756</v>
      </c>
      <c r="G1264" s="41"/>
      <c r="H1264" s="41"/>
      <c r="I1264" s="198"/>
      <c r="J1264" s="41"/>
      <c r="K1264" s="41"/>
      <c r="L1264" s="44"/>
      <c r="M1264" s="199"/>
      <c r="N1264" s="200"/>
      <c r="O1264" s="69"/>
      <c r="P1264" s="69"/>
      <c r="Q1264" s="69"/>
      <c r="R1264" s="69"/>
      <c r="S1264" s="69"/>
      <c r="T1264" s="70"/>
      <c r="U1264" s="39"/>
      <c r="V1264" s="39"/>
      <c r="W1264" s="39"/>
      <c r="X1264" s="39"/>
      <c r="Y1264" s="39"/>
      <c r="Z1264" s="39"/>
      <c r="AA1264" s="39"/>
      <c r="AB1264" s="39"/>
      <c r="AC1264" s="39"/>
      <c r="AD1264" s="39"/>
      <c r="AE1264" s="39"/>
      <c r="AT1264" s="21" t="s">
        <v>161</v>
      </c>
      <c r="AU1264" s="21" t="s">
        <v>88</v>
      </c>
    </row>
    <row r="1265" spans="1:65" s="13" customFormat="1" ht="11.25">
      <c r="B1265" s="208"/>
      <c r="C1265" s="209"/>
      <c r="D1265" s="201" t="s">
        <v>320</v>
      </c>
      <c r="E1265" s="210" t="s">
        <v>32</v>
      </c>
      <c r="F1265" s="211" t="s">
        <v>1710</v>
      </c>
      <c r="G1265" s="209"/>
      <c r="H1265" s="210" t="s">
        <v>32</v>
      </c>
      <c r="I1265" s="212"/>
      <c r="J1265" s="209"/>
      <c r="K1265" s="209"/>
      <c r="L1265" s="213"/>
      <c r="M1265" s="214"/>
      <c r="N1265" s="215"/>
      <c r="O1265" s="215"/>
      <c r="P1265" s="215"/>
      <c r="Q1265" s="215"/>
      <c r="R1265" s="215"/>
      <c r="S1265" s="215"/>
      <c r="T1265" s="216"/>
      <c r="AT1265" s="217" t="s">
        <v>320</v>
      </c>
      <c r="AU1265" s="217" t="s">
        <v>88</v>
      </c>
      <c r="AV1265" s="13" t="s">
        <v>86</v>
      </c>
      <c r="AW1265" s="13" t="s">
        <v>39</v>
      </c>
      <c r="AX1265" s="13" t="s">
        <v>78</v>
      </c>
      <c r="AY1265" s="217" t="s">
        <v>151</v>
      </c>
    </row>
    <row r="1266" spans="1:65" s="14" customFormat="1" ht="11.25">
      <c r="B1266" s="218"/>
      <c r="C1266" s="219"/>
      <c r="D1266" s="201" t="s">
        <v>320</v>
      </c>
      <c r="E1266" s="220" t="s">
        <v>32</v>
      </c>
      <c r="F1266" s="221" t="s">
        <v>1338</v>
      </c>
      <c r="G1266" s="219"/>
      <c r="H1266" s="222">
        <v>2</v>
      </c>
      <c r="I1266" s="223"/>
      <c r="J1266" s="219"/>
      <c r="K1266" s="219"/>
      <c r="L1266" s="224"/>
      <c r="M1266" s="225"/>
      <c r="N1266" s="226"/>
      <c r="O1266" s="226"/>
      <c r="P1266" s="226"/>
      <c r="Q1266" s="226"/>
      <c r="R1266" s="226"/>
      <c r="S1266" s="226"/>
      <c r="T1266" s="227"/>
      <c r="AT1266" s="228" t="s">
        <v>320</v>
      </c>
      <c r="AU1266" s="228" t="s">
        <v>88</v>
      </c>
      <c r="AV1266" s="14" t="s">
        <v>88</v>
      </c>
      <c r="AW1266" s="14" t="s">
        <v>39</v>
      </c>
      <c r="AX1266" s="14" t="s">
        <v>78</v>
      </c>
      <c r="AY1266" s="228" t="s">
        <v>151</v>
      </c>
    </row>
    <row r="1267" spans="1:65" s="13" customFormat="1" ht="11.25">
      <c r="B1267" s="208"/>
      <c r="C1267" s="209"/>
      <c r="D1267" s="201" t="s">
        <v>320</v>
      </c>
      <c r="E1267" s="210" t="s">
        <v>32</v>
      </c>
      <c r="F1267" s="211" t="s">
        <v>1711</v>
      </c>
      <c r="G1267" s="209"/>
      <c r="H1267" s="210" t="s">
        <v>32</v>
      </c>
      <c r="I1267" s="212"/>
      <c r="J1267" s="209"/>
      <c r="K1267" s="209"/>
      <c r="L1267" s="213"/>
      <c r="M1267" s="214"/>
      <c r="N1267" s="215"/>
      <c r="O1267" s="215"/>
      <c r="P1267" s="215"/>
      <c r="Q1267" s="215"/>
      <c r="R1267" s="215"/>
      <c r="S1267" s="215"/>
      <c r="T1267" s="216"/>
      <c r="AT1267" s="217" t="s">
        <v>320</v>
      </c>
      <c r="AU1267" s="217" t="s">
        <v>88</v>
      </c>
      <c r="AV1267" s="13" t="s">
        <v>86</v>
      </c>
      <c r="AW1267" s="13" t="s">
        <v>39</v>
      </c>
      <c r="AX1267" s="13" t="s">
        <v>78</v>
      </c>
      <c r="AY1267" s="217" t="s">
        <v>151</v>
      </c>
    </row>
    <row r="1268" spans="1:65" s="14" customFormat="1" ht="11.25">
      <c r="B1268" s="218"/>
      <c r="C1268" s="219"/>
      <c r="D1268" s="201" t="s">
        <v>320</v>
      </c>
      <c r="E1268" s="220" t="s">
        <v>32</v>
      </c>
      <c r="F1268" s="221" t="s">
        <v>1660</v>
      </c>
      <c r="G1268" s="219"/>
      <c r="H1268" s="222">
        <v>4</v>
      </c>
      <c r="I1268" s="223"/>
      <c r="J1268" s="219"/>
      <c r="K1268" s="219"/>
      <c r="L1268" s="224"/>
      <c r="M1268" s="225"/>
      <c r="N1268" s="226"/>
      <c r="O1268" s="226"/>
      <c r="P1268" s="226"/>
      <c r="Q1268" s="226"/>
      <c r="R1268" s="226"/>
      <c r="S1268" s="226"/>
      <c r="T1268" s="227"/>
      <c r="AT1268" s="228" t="s">
        <v>320</v>
      </c>
      <c r="AU1268" s="228" t="s">
        <v>88</v>
      </c>
      <c r="AV1268" s="14" t="s">
        <v>88</v>
      </c>
      <c r="AW1268" s="14" t="s">
        <v>39</v>
      </c>
      <c r="AX1268" s="14" t="s">
        <v>78</v>
      </c>
      <c r="AY1268" s="228" t="s">
        <v>151</v>
      </c>
    </row>
    <row r="1269" spans="1:65" s="13" customFormat="1" ht="11.25">
      <c r="B1269" s="208"/>
      <c r="C1269" s="209"/>
      <c r="D1269" s="201" t="s">
        <v>320</v>
      </c>
      <c r="E1269" s="210" t="s">
        <v>32</v>
      </c>
      <c r="F1269" s="211" t="s">
        <v>1712</v>
      </c>
      <c r="G1269" s="209"/>
      <c r="H1269" s="210" t="s">
        <v>32</v>
      </c>
      <c r="I1269" s="212"/>
      <c r="J1269" s="209"/>
      <c r="K1269" s="209"/>
      <c r="L1269" s="213"/>
      <c r="M1269" s="214"/>
      <c r="N1269" s="215"/>
      <c r="O1269" s="215"/>
      <c r="P1269" s="215"/>
      <c r="Q1269" s="215"/>
      <c r="R1269" s="215"/>
      <c r="S1269" s="215"/>
      <c r="T1269" s="216"/>
      <c r="AT1269" s="217" t="s">
        <v>320</v>
      </c>
      <c r="AU1269" s="217" t="s">
        <v>88</v>
      </c>
      <c r="AV1269" s="13" t="s">
        <v>86</v>
      </c>
      <c r="AW1269" s="13" t="s">
        <v>39</v>
      </c>
      <c r="AX1269" s="13" t="s">
        <v>78</v>
      </c>
      <c r="AY1269" s="217" t="s">
        <v>151</v>
      </c>
    </row>
    <row r="1270" spans="1:65" s="14" customFormat="1" ht="11.25">
      <c r="B1270" s="218"/>
      <c r="C1270" s="219"/>
      <c r="D1270" s="201" t="s">
        <v>320</v>
      </c>
      <c r="E1270" s="220" t="s">
        <v>32</v>
      </c>
      <c r="F1270" s="221" t="s">
        <v>1378</v>
      </c>
      <c r="G1270" s="219"/>
      <c r="H1270" s="222">
        <v>3</v>
      </c>
      <c r="I1270" s="223"/>
      <c r="J1270" s="219"/>
      <c r="K1270" s="219"/>
      <c r="L1270" s="224"/>
      <c r="M1270" s="225"/>
      <c r="N1270" s="226"/>
      <c r="O1270" s="226"/>
      <c r="P1270" s="226"/>
      <c r="Q1270" s="226"/>
      <c r="R1270" s="226"/>
      <c r="S1270" s="226"/>
      <c r="T1270" s="227"/>
      <c r="AT1270" s="228" t="s">
        <v>320</v>
      </c>
      <c r="AU1270" s="228" t="s">
        <v>88</v>
      </c>
      <c r="AV1270" s="14" t="s">
        <v>88</v>
      </c>
      <c r="AW1270" s="14" t="s">
        <v>39</v>
      </c>
      <c r="AX1270" s="14" t="s">
        <v>78</v>
      </c>
      <c r="AY1270" s="228" t="s">
        <v>151</v>
      </c>
    </row>
    <row r="1271" spans="1:65" s="13" customFormat="1" ht="11.25">
      <c r="B1271" s="208"/>
      <c r="C1271" s="209"/>
      <c r="D1271" s="201" t="s">
        <v>320</v>
      </c>
      <c r="E1271" s="210" t="s">
        <v>32</v>
      </c>
      <c r="F1271" s="211" t="s">
        <v>1713</v>
      </c>
      <c r="G1271" s="209"/>
      <c r="H1271" s="210" t="s">
        <v>32</v>
      </c>
      <c r="I1271" s="212"/>
      <c r="J1271" s="209"/>
      <c r="K1271" s="209"/>
      <c r="L1271" s="213"/>
      <c r="M1271" s="214"/>
      <c r="N1271" s="215"/>
      <c r="O1271" s="215"/>
      <c r="P1271" s="215"/>
      <c r="Q1271" s="215"/>
      <c r="R1271" s="215"/>
      <c r="S1271" s="215"/>
      <c r="T1271" s="216"/>
      <c r="AT1271" s="217" t="s">
        <v>320</v>
      </c>
      <c r="AU1271" s="217" t="s">
        <v>88</v>
      </c>
      <c r="AV1271" s="13" t="s">
        <v>86</v>
      </c>
      <c r="AW1271" s="13" t="s">
        <v>39</v>
      </c>
      <c r="AX1271" s="13" t="s">
        <v>78</v>
      </c>
      <c r="AY1271" s="217" t="s">
        <v>151</v>
      </c>
    </row>
    <row r="1272" spans="1:65" s="14" customFormat="1" ht="11.25">
      <c r="B1272" s="218"/>
      <c r="C1272" s="219"/>
      <c r="D1272" s="201" t="s">
        <v>320</v>
      </c>
      <c r="E1272" s="220" t="s">
        <v>32</v>
      </c>
      <c r="F1272" s="221" t="s">
        <v>661</v>
      </c>
      <c r="G1272" s="219"/>
      <c r="H1272" s="222">
        <v>1</v>
      </c>
      <c r="I1272" s="223"/>
      <c r="J1272" s="219"/>
      <c r="K1272" s="219"/>
      <c r="L1272" s="224"/>
      <c r="M1272" s="225"/>
      <c r="N1272" s="226"/>
      <c r="O1272" s="226"/>
      <c r="P1272" s="226"/>
      <c r="Q1272" s="226"/>
      <c r="R1272" s="226"/>
      <c r="S1272" s="226"/>
      <c r="T1272" s="227"/>
      <c r="AT1272" s="228" t="s">
        <v>320</v>
      </c>
      <c r="AU1272" s="228" t="s">
        <v>88</v>
      </c>
      <c r="AV1272" s="14" t="s">
        <v>88</v>
      </c>
      <c r="AW1272" s="14" t="s">
        <v>39</v>
      </c>
      <c r="AX1272" s="14" t="s">
        <v>78</v>
      </c>
      <c r="AY1272" s="228" t="s">
        <v>151</v>
      </c>
    </row>
    <row r="1273" spans="1:65" s="15" customFormat="1" ht="11.25">
      <c r="B1273" s="229"/>
      <c r="C1273" s="230"/>
      <c r="D1273" s="201" t="s">
        <v>320</v>
      </c>
      <c r="E1273" s="231" t="s">
        <v>32</v>
      </c>
      <c r="F1273" s="232" t="s">
        <v>323</v>
      </c>
      <c r="G1273" s="230"/>
      <c r="H1273" s="233">
        <v>10</v>
      </c>
      <c r="I1273" s="234"/>
      <c r="J1273" s="230"/>
      <c r="K1273" s="230"/>
      <c r="L1273" s="235"/>
      <c r="M1273" s="236"/>
      <c r="N1273" s="237"/>
      <c r="O1273" s="237"/>
      <c r="P1273" s="237"/>
      <c r="Q1273" s="237"/>
      <c r="R1273" s="237"/>
      <c r="S1273" s="237"/>
      <c r="T1273" s="238"/>
      <c r="AT1273" s="239" t="s">
        <v>320</v>
      </c>
      <c r="AU1273" s="239" t="s">
        <v>88</v>
      </c>
      <c r="AV1273" s="15" t="s">
        <v>159</v>
      </c>
      <c r="AW1273" s="15" t="s">
        <v>39</v>
      </c>
      <c r="AX1273" s="15" t="s">
        <v>86</v>
      </c>
      <c r="AY1273" s="239" t="s">
        <v>151</v>
      </c>
    </row>
    <row r="1274" spans="1:65" s="2" customFormat="1" ht="16.5" customHeight="1">
      <c r="A1274" s="39"/>
      <c r="B1274" s="40"/>
      <c r="C1274" s="251" t="s">
        <v>1757</v>
      </c>
      <c r="D1274" s="251" t="s">
        <v>445</v>
      </c>
      <c r="E1274" s="252" t="s">
        <v>1758</v>
      </c>
      <c r="F1274" s="253" t="s">
        <v>1759</v>
      </c>
      <c r="G1274" s="254" t="s">
        <v>657</v>
      </c>
      <c r="H1274" s="255">
        <v>6</v>
      </c>
      <c r="I1274" s="256"/>
      <c r="J1274" s="257">
        <f>ROUND(I1274*H1274,2)</f>
        <v>0</v>
      </c>
      <c r="K1274" s="253" t="s">
        <v>158</v>
      </c>
      <c r="L1274" s="258"/>
      <c r="M1274" s="259" t="s">
        <v>32</v>
      </c>
      <c r="N1274" s="260" t="s">
        <v>49</v>
      </c>
      <c r="O1274" s="69"/>
      <c r="P1274" s="192">
        <f>O1274*H1274</f>
        <v>0</v>
      </c>
      <c r="Q1274" s="192">
        <v>2.9999999999999997E-4</v>
      </c>
      <c r="R1274" s="192">
        <f>Q1274*H1274</f>
        <v>1.8E-3</v>
      </c>
      <c r="S1274" s="192">
        <v>0</v>
      </c>
      <c r="T1274" s="193">
        <f>S1274*H1274</f>
        <v>0</v>
      </c>
      <c r="U1274" s="39"/>
      <c r="V1274" s="39"/>
      <c r="W1274" s="39"/>
      <c r="X1274" s="39"/>
      <c r="Y1274" s="39"/>
      <c r="Z1274" s="39"/>
      <c r="AA1274" s="39"/>
      <c r="AB1274" s="39"/>
      <c r="AC1274" s="39"/>
      <c r="AD1274" s="39"/>
      <c r="AE1274" s="39"/>
      <c r="AR1274" s="194" t="s">
        <v>539</v>
      </c>
      <c r="AT1274" s="194" t="s">
        <v>445</v>
      </c>
      <c r="AU1274" s="194" t="s">
        <v>88</v>
      </c>
      <c r="AY1274" s="21" t="s">
        <v>151</v>
      </c>
      <c r="BE1274" s="195">
        <f>IF(N1274="základní",J1274,0)</f>
        <v>0</v>
      </c>
      <c r="BF1274" s="195">
        <f>IF(N1274="snížená",J1274,0)</f>
        <v>0</v>
      </c>
      <c r="BG1274" s="195">
        <f>IF(N1274="zákl. přenesená",J1274,0)</f>
        <v>0</v>
      </c>
      <c r="BH1274" s="195">
        <f>IF(N1274="sníž. přenesená",J1274,0)</f>
        <v>0</v>
      </c>
      <c r="BI1274" s="195">
        <f>IF(N1274="nulová",J1274,0)</f>
        <v>0</v>
      </c>
      <c r="BJ1274" s="21" t="s">
        <v>86</v>
      </c>
      <c r="BK1274" s="195">
        <f>ROUND(I1274*H1274,2)</f>
        <v>0</v>
      </c>
      <c r="BL1274" s="21" t="s">
        <v>373</v>
      </c>
      <c r="BM1274" s="194" t="s">
        <v>1760</v>
      </c>
    </row>
    <row r="1275" spans="1:65" s="2" customFormat="1" ht="19.5">
      <c r="A1275" s="39"/>
      <c r="B1275" s="40"/>
      <c r="C1275" s="41"/>
      <c r="D1275" s="201" t="s">
        <v>163</v>
      </c>
      <c r="E1275" s="41"/>
      <c r="F1275" s="202" t="s">
        <v>1666</v>
      </c>
      <c r="G1275" s="41"/>
      <c r="H1275" s="41"/>
      <c r="I1275" s="198"/>
      <c r="J1275" s="41"/>
      <c r="K1275" s="41"/>
      <c r="L1275" s="44"/>
      <c r="M1275" s="199"/>
      <c r="N1275" s="200"/>
      <c r="O1275" s="69"/>
      <c r="P1275" s="69"/>
      <c r="Q1275" s="69"/>
      <c r="R1275" s="69"/>
      <c r="S1275" s="69"/>
      <c r="T1275" s="70"/>
      <c r="U1275" s="39"/>
      <c r="V1275" s="39"/>
      <c r="W1275" s="39"/>
      <c r="X1275" s="39"/>
      <c r="Y1275" s="39"/>
      <c r="Z1275" s="39"/>
      <c r="AA1275" s="39"/>
      <c r="AB1275" s="39"/>
      <c r="AC1275" s="39"/>
      <c r="AD1275" s="39"/>
      <c r="AE1275" s="39"/>
      <c r="AT1275" s="21" t="s">
        <v>163</v>
      </c>
      <c r="AU1275" s="21" t="s">
        <v>88</v>
      </c>
    </row>
    <row r="1276" spans="1:65" s="13" customFormat="1" ht="11.25">
      <c r="B1276" s="208"/>
      <c r="C1276" s="209"/>
      <c r="D1276" s="201" t="s">
        <v>320</v>
      </c>
      <c r="E1276" s="210" t="s">
        <v>32</v>
      </c>
      <c r="F1276" s="211" t="s">
        <v>1710</v>
      </c>
      <c r="G1276" s="209"/>
      <c r="H1276" s="210" t="s">
        <v>32</v>
      </c>
      <c r="I1276" s="212"/>
      <c r="J1276" s="209"/>
      <c r="K1276" s="209"/>
      <c r="L1276" s="213"/>
      <c r="M1276" s="214"/>
      <c r="N1276" s="215"/>
      <c r="O1276" s="215"/>
      <c r="P1276" s="215"/>
      <c r="Q1276" s="215"/>
      <c r="R1276" s="215"/>
      <c r="S1276" s="215"/>
      <c r="T1276" s="216"/>
      <c r="AT1276" s="217" t="s">
        <v>320</v>
      </c>
      <c r="AU1276" s="217" t="s">
        <v>88</v>
      </c>
      <c r="AV1276" s="13" t="s">
        <v>86</v>
      </c>
      <c r="AW1276" s="13" t="s">
        <v>39</v>
      </c>
      <c r="AX1276" s="13" t="s">
        <v>78</v>
      </c>
      <c r="AY1276" s="217" t="s">
        <v>151</v>
      </c>
    </row>
    <row r="1277" spans="1:65" s="14" customFormat="1" ht="11.25">
      <c r="B1277" s="218"/>
      <c r="C1277" s="219"/>
      <c r="D1277" s="201" t="s">
        <v>320</v>
      </c>
      <c r="E1277" s="220" t="s">
        <v>32</v>
      </c>
      <c r="F1277" s="221" t="s">
        <v>1338</v>
      </c>
      <c r="G1277" s="219"/>
      <c r="H1277" s="222">
        <v>2</v>
      </c>
      <c r="I1277" s="223"/>
      <c r="J1277" s="219"/>
      <c r="K1277" s="219"/>
      <c r="L1277" s="224"/>
      <c r="M1277" s="225"/>
      <c r="N1277" s="226"/>
      <c r="O1277" s="226"/>
      <c r="P1277" s="226"/>
      <c r="Q1277" s="226"/>
      <c r="R1277" s="226"/>
      <c r="S1277" s="226"/>
      <c r="T1277" s="227"/>
      <c r="AT1277" s="228" t="s">
        <v>320</v>
      </c>
      <c r="AU1277" s="228" t="s">
        <v>88</v>
      </c>
      <c r="AV1277" s="14" t="s">
        <v>88</v>
      </c>
      <c r="AW1277" s="14" t="s">
        <v>39</v>
      </c>
      <c r="AX1277" s="14" t="s">
        <v>78</v>
      </c>
      <c r="AY1277" s="228" t="s">
        <v>151</v>
      </c>
    </row>
    <row r="1278" spans="1:65" s="13" customFormat="1" ht="11.25">
      <c r="B1278" s="208"/>
      <c r="C1278" s="209"/>
      <c r="D1278" s="201" t="s">
        <v>320</v>
      </c>
      <c r="E1278" s="210" t="s">
        <v>32</v>
      </c>
      <c r="F1278" s="211" t="s">
        <v>1711</v>
      </c>
      <c r="G1278" s="209"/>
      <c r="H1278" s="210" t="s">
        <v>32</v>
      </c>
      <c r="I1278" s="212"/>
      <c r="J1278" s="209"/>
      <c r="K1278" s="209"/>
      <c r="L1278" s="213"/>
      <c r="M1278" s="214"/>
      <c r="N1278" s="215"/>
      <c r="O1278" s="215"/>
      <c r="P1278" s="215"/>
      <c r="Q1278" s="215"/>
      <c r="R1278" s="215"/>
      <c r="S1278" s="215"/>
      <c r="T1278" s="216"/>
      <c r="AT1278" s="217" t="s">
        <v>320</v>
      </c>
      <c r="AU1278" s="217" t="s">
        <v>88</v>
      </c>
      <c r="AV1278" s="13" t="s">
        <v>86</v>
      </c>
      <c r="AW1278" s="13" t="s">
        <v>39</v>
      </c>
      <c r="AX1278" s="13" t="s">
        <v>78</v>
      </c>
      <c r="AY1278" s="217" t="s">
        <v>151</v>
      </c>
    </row>
    <row r="1279" spans="1:65" s="14" customFormat="1" ht="11.25">
      <c r="B1279" s="218"/>
      <c r="C1279" s="219"/>
      <c r="D1279" s="201" t="s">
        <v>320</v>
      </c>
      <c r="E1279" s="220" t="s">
        <v>32</v>
      </c>
      <c r="F1279" s="221" t="s">
        <v>1660</v>
      </c>
      <c r="G1279" s="219"/>
      <c r="H1279" s="222">
        <v>4</v>
      </c>
      <c r="I1279" s="223"/>
      <c r="J1279" s="219"/>
      <c r="K1279" s="219"/>
      <c r="L1279" s="224"/>
      <c r="M1279" s="225"/>
      <c r="N1279" s="226"/>
      <c r="O1279" s="226"/>
      <c r="P1279" s="226"/>
      <c r="Q1279" s="226"/>
      <c r="R1279" s="226"/>
      <c r="S1279" s="226"/>
      <c r="T1279" s="227"/>
      <c r="AT1279" s="228" t="s">
        <v>320</v>
      </c>
      <c r="AU1279" s="228" t="s">
        <v>88</v>
      </c>
      <c r="AV1279" s="14" t="s">
        <v>88</v>
      </c>
      <c r="AW1279" s="14" t="s">
        <v>39</v>
      </c>
      <c r="AX1279" s="14" t="s">
        <v>78</v>
      </c>
      <c r="AY1279" s="228" t="s">
        <v>151</v>
      </c>
    </row>
    <row r="1280" spans="1:65" s="15" customFormat="1" ht="11.25">
      <c r="B1280" s="229"/>
      <c r="C1280" s="230"/>
      <c r="D1280" s="201" t="s">
        <v>320</v>
      </c>
      <c r="E1280" s="231" t="s">
        <v>32</v>
      </c>
      <c r="F1280" s="232" t="s">
        <v>323</v>
      </c>
      <c r="G1280" s="230"/>
      <c r="H1280" s="233">
        <v>6</v>
      </c>
      <c r="I1280" s="234"/>
      <c r="J1280" s="230"/>
      <c r="K1280" s="230"/>
      <c r="L1280" s="235"/>
      <c r="M1280" s="236"/>
      <c r="N1280" s="237"/>
      <c r="O1280" s="237"/>
      <c r="P1280" s="237"/>
      <c r="Q1280" s="237"/>
      <c r="R1280" s="237"/>
      <c r="S1280" s="237"/>
      <c r="T1280" s="238"/>
      <c r="AT1280" s="239" t="s">
        <v>320</v>
      </c>
      <c r="AU1280" s="239" t="s">
        <v>88</v>
      </c>
      <c r="AV1280" s="15" t="s">
        <v>159</v>
      </c>
      <c r="AW1280" s="15" t="s">
        <v>39</v>
      </c>
      <c r="AX1280" s="15" t="s">
        <v>86</v>
      </c>
      <c r="AY1280" s="239" t="s">
        <v>151</v>
      </c>
    </row>
    <row r="1281" spans="1:65" s="2" customFormat="1" ht="16.5" customHeight="1">
      <c r="A1281" s="39"/>
      <c r="B1281" s="40"/>
      <c r="C1281" s="251" t="s">
        <v>1761</v>
      </c>
      <c r="D1281" s="251" t="s">
        <v>445</v>
      </c>
      <c r="E1281" s="252" t="s">
        <v>1762</v>
      </c>
      <c r="F1281" s="253" t="s">
        <v>1763</v>
      </c>
      <c r="G1281" s="254" t="s">
        <v>657</v>
      </c>
      <c r="H1281" s="255">
        <v>3</v>
      </c>
      <c r="I1281" s="256"/>
      <c r="J1281" s="257">
        <f>ROUND(I1281*H1281,2)</f>
        <v>0</v>
      </c>
      <c r="K1281" s="253" t="s">
        <v>158</v>
      </c>
      <c r="L1281" s="258"/>
      <c r="M1281" s="259" t="s">
        <v>32</v>
      </c>
      <c r="N1281" s="260" t="s">
        <v>49</v>
      </c>
      <c r="O1281" s="69"/>
      <c r="P1281" s="192">
        <f>O1281*H1281</f>
        <v>0</v>
      </c>
      <c r="Q1281" s="192">
        <v>2.3000000000000001E-4</v>
      </c>
      <c r="R1281" s="192">
        <f>Q1281*H1281</f>
        <v>6.9000000000000008E-4</v>
      </c>
      <c r="S1281" s="192">
        <v>0</v>
      </c>
      <c r="T1281" s="193">
        <f>S1281*H1281</f>
        <v>0</v>
      </c>
      <c r="U1281" s="39"/>
      <c r="V1281" s="39"/>
      <c r="W1281" s="39"/>
      <c r="X1281" s="39"/>
      <c r="Y1281" s="39"/>
      <c r="Z1281" s="39"/>
      <c r="AA1281" s="39"/>
      <c r="AB1281" s="39"/>
      <c r="AC1281" s="39"/>
      <c r="AD1281" s="39"/>
      <c r="AE1281" s="39"/>
      <c r="AR1281" s="194" t="s">
        <v>202</v>
      </c>
      <c r="AT1281" s="194" t="s">
        <v>445</v>
      </c>
      <c r="AU1281" s="194" t="s">
        <v>88</v>
      </c>
      <c r="AY1281" s="21" t="s">
        <v>151</v>
      </c>
      <c r="BE1281" s="195">
        <f>IF(N1281="základní",J1281,0)</f>
        <v>0</v>
      </c>
      <c r="BF1281" s="195">
        <f>IF(N1281="snížená",J1281,0)</f>
        <v>0</v>
      </c>
      <c r="BG1281" s="195">
        <f>IF(N1281="zákl. přenesená",J1281,0)</f>
        <v>0</v>
      </c>
      <c r="BH1281" s="195">
        <f>IF(N1281="sníž. přenesená",J1281,0)</f>
        <v>0</v>
      </c>
      <c r="BI1281" s="195">
        <f>IF(N1281="nulová",J1281,0)</f>
        <v>0</v>
      </c>
      <c r="BJ1281" s="21" t="s">
        <v>86</v>
      </c>
      <c r="BK1281" s="195">
        <f>ROUND(I1281*H1281,2)</f>
        <v>0</v>
      </c>
      <c r="BL1281" s="21" t="s">
        <v>159</v>
      </c>
      <c r="BM1281" s="194" t="s">
        <v>1764</v>
      </c>
    </row>
    <row r="1282" spans="1:65" s="2" customFormat="1" ht="19.5">
      <c r="A1282" s="39"/>
      <c r="B1282" s="40"/>
      <c r="C1282" s="41"/>
      <c r="D1282" s="201" t="s">
        <v>163</v>
      </c>
      <c r="E1282" s="41"/>
      <c r="F1282" s="202" t="s">
        <v>1666</v>
      </c>
      <c r="G1282" s="41"/>
      <c r="H1282" s="41"/>
      <c r="I1282" s="198"/>
      <c r="J1282" s="41"/>
      <c r="K1282" s="41"/>
      <c r="L1282" s="44"/>
      <c r="M1282" s="199"/>
      <c r="N1282" s="200"/>
      <c r="O1282" s="69"/>
      <c r="P1282" s="69"/>
      <c r="Q1282" s="69"/>
      <c r="R1282" s="69"/>
      <c r="S1282" s="69"/>
      <c r="T1282" s="70"/>
      <c r="U1282" s="39"/>
      <c r="V1282" s="39"/>
      <c r="W1282" s="39"/>
      <c r="X1282" s="39"/>
      <c r="Y1282" s="39"/>
      <c r="Z1282" s="39"/>
      <c r="AA1282" s="39"/>
      <c r="AB1282" s="39"/>
      <c r="AC1282" s="39"/>
      <c r="AD1282" s="39"/>
      <c r="AE1282" s="39"/>
      <c r="AT1282" s="21" t="s">
        <v>163</v>
      </c>
      <c r="AU1282" s="21" t="s">
        <v>88</v>
      </c>
    </row>
    <row r="1283" spans="1:65" s="13" customFormat="1" ht="11.25">
      <c r="B1283" s="208"/>
      <c r="C1283" s="209"/>
      <c r="D1283" s="201" t="s">
        <v>320</v>
      </c>
      <c r="E1283" s="210" t="s">
        <v>32</v>
      </c>
      <c r="F1283" s="211" t="s">
        <v>1712</v>
      </c>
      <c r="G1283" s="209"/>
      <c r="H1283" s="210" t="s">
        <v>32</v>
      </c>
      <c r="I1283" s="212"/>
      <c r="J1283" s="209"/>
      <c r="K1283" s="209"/>
      <c r="L1283" s="213"/>
      <c r="M1283" s="214"/>
      <c r="N1283" s="215"/>
      <c r="O1283" s="215"/>
      <c r="P1283" s="215"/>
      <c r="Q1283" s="215"/>
      <c r="R1283" s="215"/>
      <c r="S1283" s="215"/>
      <c r="T1283" s="216"/>
      <c r="AT1283" s="217" t="s">
        <v>320</v>
      </c>
      <c r="AU1283" s="217" t="s">
        <v>88</v>
      </c>
      <c r="AV1283" s="13" t="s">
        <v>86</v>
      </c>
      <c r="AW1283" s="13" t="s">
        <v>39</v>
      </c>
      <c r="AX1283" s="13" t="s">
        <v>78</v>
      </c>
      <c r="AY1283" s="217" t="s">
        <v>151</v>
      </c>
    </row>
    <row r="1284" spans="1:65" s="14" customFormat="1" ht="11.25">
      <c r="B1284" s="218"/>
      <c r="C1284" s="219"/>
      <c r="D1284" s="201" t="s">
        <v>320</v>
      </c>
      <c r="E1284" s="220" t="s">
        <v>32</v>
      </c>
      <c r="F1284" s="221" t="s">
        <v>1378</v>
      </c>
      <c r="G1284" s="219"/>
      <c r="H1284" s="222">
        <v>3</v>
      </c>
      <c r="I1284" s="223"/>
      <c r="J1284" s="219"/>
      <c r="K1284" s="219"/>
      <c r="L1284" s="224"/>
      <c r="M1284" s="225"/>
      <c r="N1284" s="226"/>
      <c r="O1284" s="226"/>
      <c r="P1284" s="226"/>
      <c r="Q1284" s="226"/>
      <c r="R1284" s="226"/>
      <c r="S1284" s="226"/>
      <c r="T1284" s="227"/>
      <c r="AT1284" s="228" t="s">
        <v>320</v>
      </c>
      <c r="AU1284" s="228" t="s">
        <v>88</v>
      </c>
      <c r="AV1284" s="14" t="s">
        <v>88</v>
      </c>
      <c r="AW1284" s="14" t="s">
        <v>39</v>
      </c>
      <c r="AX1284" s="14" t="s">
        <v>78</v>
      </c>
      <c r="AY1284" s="228" t="s">
        <v>151</v>
      </c>
    </row>
    <row r="1285" spans="1:65" s="15" customFormat="1" ht="11.25">
      <c r="B1285" s="229"/>
      <c r="C1285" s="230"/>
      <c r="D1285" s="201" t="s">
        <v>320</v>
      </c>
      <c r="E1285" s="231" t="s">
        <v>32</v>
      </c>
      <c r="F1285" s="232" t="s">
        <v>323</v>
      </c>
      <c r="G1285" s="230"/>
      <c r="H1285" s="233">
        <v>3</v>
      </c>
      <c r="I1285" s="234"/>
      <c r="J1285" s="230"/>
      <c r="K1285" s="230"/>
      <c r="L1285" s="235"/>
      <c r="M1285" s="236"/>
      <c r="N1285" s="237"/>
      <c r="O1285" s="237"/>
      <c r="P1285" s="237"/>
      <c r="Q1285" s="237"/>
      <c r="R1285" s="237"/>
      <c r="S1285" s="237"/>
      <c r="T1285" s="238"/>
      <c r="AT1285" s="239" t="s">
        <v>320</v>
      </c>
      <c r="AU1285" s="239" t="s">
        <v>88</v>
      </c>
      <c r="AV1285" s="15" t="s">
        <v>159</v>
      </c>
      <c r="AW1285" s="15" t="s">
        <v>39</v>
      </c>
      <c r="AX1285" s="15" t="s">
        <v>86</v>
      </c>
      <c r="AY1285" s="239" t="s">
        <v>151</v>
      </c>
    </row>
    <row r="1286" spans="1:65" s="2" customFormat="1" ht="16.5" customHeight="1">
      <c r="A1286" s="39"/>
      <c r="B1286" s="40"/>
      <c r="C1286" s="251" t="s">
        <v>1765</v>
      </c>
      <c r="D1286" s="251" t="s">
        <v>445</v>
      </c>
      <c r="E1286" s="252" t="s">
        <v>1766</v>
      </c>
      <c r="F1286" s="253" t="s">
        <v>1767</v>
      </c>
      <c r="G1286" s="254" t="s">
        <v>657</v>
      </c>
      <c r="H1286" s="255">
        <v>1</v>
      </c>
      <c r="I1286" s="256"/>
      <c r="J1286" s="257">
        <f>ROUND(I1286*H1286,2)</f>
        <v>0</v>
      </c>
      <c r="K1286" s="253" t="s">
        <v>158</v>
      </c>
      <c r="L1286" s="258"/>
      <c r="M1286" s="259" t="s">
        <v>32</v>
      </c>
      <c r="N1286" s="260" t="s">
        <v>49</v>
      </c>
      <c r="O1286" s="69"/>
      <c r="P1286" s="192">
        <f>O1286*H1286</f>
        <v>0</v>
      </c>
      <c r="Q1286" s="192">
        <v>2.5999999999999998E-4</v>
      </c>
      <c r="R1286" s="192">
        <f>Q1286*H1286</f>
        <v>2.5999999999999998E-4</v>
      </c>
      <c r="S1286" s="192">
        <v>0</v>
      </c>
      <c r="T1286" s="193">
        <f>S1286*H1286</f>
        <v>0</v>
      </c>
      <c r="U1286" s="39"/>
      <c r="V1286" s="39"/>
      <c r="W1286" s="39"/>
      <c r="X1286" s="39"/>
      <c r="Y1286" s="39"/>
      <c r="Z1286" s="39"/>
      <c r="AA1286" s="39"/>
      <c r="AB1286" s="39"/>
      <c r="AC1286" s="39"/>
      <c r="AD1286" s="39"/>
      <c r="AE1286" s="39"/>
      <c r="AR1286" s="194" t="s">
        <v>202</v>
      </c>
      <c r="AT1286" s="194" t="s">
        <v>445</v>
      </c>
      <c r="AU1286" s="194" t="s">
        <v>88</v>
      </c>
      <c r="AY1286" s="21" t="s">
        <v>151</v>
      </c>
      <c r="BE1286" s="195">
        <f>IF(N1286="základní",J1286,0)</f>
        <v>0</v>
      </c>
      <c r="BF1286" s="195">
        <f>IF(N1286="snížená",J1286,0)</f>
        <v>0</v>
      </c>
      <c r="BG1286" s="195">
        <f>IF(N1286="zákl. přenesená",J1286,0)</f>
        <v>0</v>
      </c>
      <c r="BH1286" s="195">
        <f>IF(N1286="sníž. přenesená",J1286,0)</f>
        <v>0</v>
      </c>
      <c r="BI1286" s="195">
        <f>IF(N1286="nulová",J1286,0)</f>
        <v>0</v>
      </c>
      <c r="BJ1286" s="21" t="s">
        <v>86</v>
      </c>
      <c r="BK1286" s="195">
        <f>ROUND(I1286*H1286,2)</f>
        <v>0</v>
      </c>
      <c r="BL1286" s="21" t="s">
        <v>159</v>
      </c>
      <c r="BM1286" s="194" t="s">
        <v>1768</v>
      </c>
    </row>
    <row r="1287" spans="1:65" s="2" customFormat="1" ht="19.5">
      <c r="A1287" s="39"/>
      <c r="B1287" s="40"/>
      <c r="C1287" s="41"/>
      <c r="D1287" s="201" t="s">
        <v>163</v>
      </c>
      <c r="E1287" s="41"/>
      <c r="F1287" s="202" t="s">
        <v>1666</v>
      </c>
      <c r="G1287" s="41"/>
      <c r="H1287" s="41"/>
      <c r="I1287" s="198"/>
      <c r="J1287" s="41"/>
      <c r="K1287" s="41"/>
      <c r="L1287" s="44"/>
      <c r="M1287" s="199"/>
      <c r="N1287" s="200"/>
      <c r="O1287" s="69"/>
      <c r="P1287" s="69"/>
      <c r="Q1287" s="69"/>
      <c r="R1287" s="69"/>
      <c r="S1287" s="69"/>
      <c r="T1287" s="70"/>
      <c r="U1287" s="39"/>
      <c r="V1287" s="39"/>
      <c r="W1287" s="39"/>
      <c r="X1287" s="39"/>
      <c r="Y1287" s="39"/>
      <c r="Z1287" s="39"/>
      <c r="AA1287" s="39"/>
      <c r="AB1287" s="39"/>
      <c r="AC1287" s="39"/>
      <c r="AD1287" s="39"/>
      <c r="AE1287" s="39"/>
      <c r="AT1287" s="21" t="s">
        <v>163</v>
      </c>
      <c r="AU1287" s="21" t="s">
        <v>88</v>
      </c>
    </row>
    <row r="1288" spans="1:65" s="13" customFormat="1" ht="11.25">
      <c r="B1288" s="208"/>
      <c r="C1288" s="209"/>
      <c r="D1288" s="201" t="s">
        <v>320</v>
      </c>
      <c r="E1288" s="210" t="s">
        <v>32</v>
      </c>
      <c r="F1288" s="211" t="s">
        <v>1713</v>
      </c>
      <c r="G1288" s="209"/>
      <c r="H1288" s="210" t="s">
        <v>32</v>
      </c>
      <c r="I1288" s="212"/>
      <c r="J1288" s="209"/>
      <c r="K1288" s="209"/>
      <c r="L1288" s="213"/>
      <c r="M1288" s="214"/>
      <c r="N1288" s="215"/>
      <c r="O1288" s="215"/>
      <c r="P1288" s="215"/>
      <c r="Q1288" s="215"/>
      <c r="R1288" s="215"/>
      <c r="S1288" s="215"/>
      <c r="T1288" s="216"/>
      <c r="AT1288" s="217" t="s">
        <v>320</v>
      </c>
      <c r="AU1288" s="217" t="s">
        <v>88</v>
      </c>
      <c r="AV1288" s="13" t="s">
        <v>86</v>
      </c>
      <c r="AW1288" s="13" t="s">
        <v>39</v>
      </c>
      <c r="AX1288" s="13" t="s">
        <v>78</v>
      </c>
      <c r="AY1288" s="217" t="s">
        <v>151</v>
      </c>
    </row>
    <row r="1289" spans="1:65" s="14" customFormat="1" ht="11.25">
      <c r="B1289" s="218"/>
      <c r="C1289" s="219"/>
      <c r="D1289" s="201" t="s">
        <v>320</v>
      </c>
      <c r="E1289" s="220" t="s">
        <v>32</v>
      </c>
      <c r="F1289" s="221" t="s">
        <v>661</v>
      </c>
      <c r="G1289" s="219"/>
      <c r="H1289" s="222">
        <v>1</v>
      </c>
      <c r="I1289" s="223"/>
      <c r="J1289" s="219"/>
      <c r="K1289" s="219"/>
      <c r="L1289" s="224"/>
      <c r="M1289" s="225"/>
      <c r="N1289" s="226"/>
      <c r="O1289" s="226"/>
      <c r="P1289" s="226"/>
      <c r="Q1289" s="226"/>
      <c r="R1289" s="226"/>
      <c r="S1289" s="226"/>
      <c r="T1289" s="227"/>
      <c r="AT1289" s="228" t="s">
        <v>320</v>
      </c>
      <c r="AU1289" s="228" t="s">
        <v>88</v>
      </c>
      <c r="AV1289" s="14" t="s">
        <v>88</v>
      </c>
      <c r="AW1289" s="14" t="s">
        <v>39</v>
      </c>
      <c r="AX1289" s="14" t="s">
        <v>78</v>
      </c>
      <c r="AY1289" s="228" t="s">
        <v>151</v>
      </c>
    </row>
    <row r="1290" spans="1:65" s="15" customFormat="1" ht="11.25">
      <c r="B1290" s="229"/>
      <c r="C1290" s="230"/>
      <c r="D1290" s="201" t="s">
        <v>320</v>
      </c>
      <c r="E1290" s="231" t="s">
        <v>32</v>
      </c>
      <c r="F1290" s="232" t="s">
        <v>323</v>
      </c>
      <c r="G1290" s="230"/>
      <c r="H1290" s="233">
        <v>1</v>
      </c>
      <c r="I1290" s="234"/>
      <c r="J1290" s="230"/>
      <c r="K1290" s="230"/>
      <c r="L1290" s="235"/>
      <c r="M1290" s="236"/>
      <c r="N1290" s="237"/>
      <c r="O1290" s="237"/>
      <c r="P1290" s="237"/>
      <c r="Q1290" s="237"/>
      <c r="R1290" s="237"/>
      <c r="S1290" s="237"/>
      <c r="T1290" s="238"/>
      <c r="AT1290" s="239" t="s">
        <v>320</v>
      </c>
      <c r="AU1290" s="239" t="s">
        <v>88</v>
      </c>
      <c r="AV1290" s="15" t="s">
        <v>159</v>
      </c>
      <c r="AW1290" s="15" t="s">
        <v>39</v>
      </c>
      <c r="AX1290" s="15" t="s">
        <v>86</v>
      </c>
      <c r="AY1290" s="239" t="s">
        <v>151</v>
      </c>
    </row>
    <row r="1291" spans="1:65" s="2" customFormat="1" ht="21.75" customHeight="1">
      <c r="A1291" s="39"/>
      <c r="B1291" s="40"/>
      <c r="C1291" s="183" t="s">
        <v>1769</v>
      </c>
      <c r="D1291" s="183" t="s">
        <v>154</v>
      </c>
      <c r="E1291" s="184" t="s">
        <v>1770</v>
      </c>
      <c r="F1291" s="185" t="s">
        <v>1771</v>
      </c>
      <c r="G1291" s="186" t="s">
        <v>209</v>
      </c>
      <c r="H1291" s="187">
        <v>106.959</v>
      </c>
      <c r="I1291" s="188"/>
      <c r="J1291" s="189">
        <f>ROUND(I1291*H1291,2)</f>
        <v>0</v>
      </c>
      <c r="K1291" s="185" t="s">
        <v>158</v>
      </c>
      <c r="L1291" s="44"/>
      <c r="M1291" s="190" t="s">
        <v>32</v>
      </c>
      <c r="N1291" s="191" t="s">
        <v>49</v>
      </c>
      <c r="O1291" s="69"/>
      <c r="P1291" s="192">
        <f>O1291*H1291</f>
        <v>0</v>
      </c>
      <c r="Q1291" s="192">
        <v>0</v>
      </c>
      <c r="R1291" s="192">
        <f>Q1291*H1291</f>
        <v>0</v>
      </c>
      <c r="S1291" s="192">
        <v>0</v>
      </c>
      <c r="T1291" s="193">
        <f>S1291*H1291</f>
        <v>0</v>
      </c>
      <c r="U1291" s="39"/>
      <c r="V1291" s="39"/>
      <c r="W1291" s="39"/>
      <c r="X1291" s="39"/>
      <c r="Y1291" s="39"/>
      <c r="Z1291" s="39"/>
      <c r="AA1291" s="39"/>
      <c r="AB1291" s="39"/>
      <c r="AC1291" s="39"/>
      <c r="AD1291" s="39"/>
      <c r="AE1291" s="39"/>
      <c r="AR1291" s="194" t="s">
        <v>373</v>
      </c>
      <c r="AT1291" s="194" t="s">
        <v>154</v>
      </c>
      <c r="AU1291" s="194" t="s">
        <v>88</v>
      </c>
      <c r="AY1291" s="21" t="s">
        <v>151</v>
      </c>
      <c r="BE1291" s="195">
        <f>IF(N1291="základní",J1291,0)</f>
        <v>0</v>
      </c>
      <c r="BF1291" s="195">
        <f>IF(N1291="snížená",J1291,0)</f>
        <v>0</v>
      </c>
      <c r="BG1291" s="195">
        <f>IF(N1291="zákl. přenesená",J1291,0)</f>
        <v>0</v>
      </c>
      <c r="BH1291" s="195">
        <f>IF(N1291="sníž. přenesená",J1291,0)</f>
        <v>0</v>
      </c>
      <c r="BI1291" s="195">
        <f>IF(N1291="nulová",J1291,0)</f>
        <v>0</v>
      </c>
      <c r="BJ1291" s="21" t="s">
        <v>86</v>
      </c>
      <c r="BK1291" s="195">
        <f>ROUND(I1291*H1291,2)</f>
        <v>0</v>
      </c>
      <c r="BL1291" s="21" t="s">
        <v>373</v>
      </c>
      <c r="BM1291" s="194" t="s">
        <v>1772</v>
      </c>
    </row>
    <row r="1292" spans="1:65" s="2" customFormat="1" ht="11.25">
      <c r="A1292" s="39"/>
      <c r="B1292" s="40"/>
      <c r="C1292" s="41"/>
      <c r="D1292" s="196" t="s">
        <v>161</v>
      </c>
      <c r="E1292" s="41"/>
      <c r="F1292" s="197" t="s">
        <v>1773</v>
      </c>
      <c r="G1292" s="41"/>
      <c r="H1292" s="41"/>
      <c r="I1292" s="198"/>
      <c r="J1292" s="41"/>
      <c r="K1292" s="41"/>
      <c r="L1292" s="44"/>
      <c r="M1292" s="199"/>
      <c r="N1292" s="200"/>
      <c r="O1292" s="69"/>
      <c r="P1292" s="69"/>
      <c r="Q1292" s="69"/>
      <c r="R1292" s="69"/>
      <c r="S1292" s="69"/>
      <c r="T1292" s="70"/>
      <c r="U1292" s="39"/>
      <c r="V1292" s="39"/>
      <c r="W1292" s="39"/>
      <c r="X1292" s="39"/>
      <c r="Y1292" s="39"/>
      <c r="Z1292" s="39"/>
      <c r="AA1292" s="39"/>
      <c r="AB1292" s="39"/>
      <c r="AC1292" s="39"/>
      <c r="AD1292" s="39"/>
      <c r="AE1292" s="39"/>
      <c r="AT1292" s="21" t="s">
        <v>161</v>
      </c>
      <c r="AU1292" s="21" t="s">
        <v>88</v>
      </c>
    </row>
    <row r="1293" spans="1:65" s="2" customFormat="1" ht="19.5">
      <c r="A1293" s="39"/>
      <c r="B1293" s="40"/>
      <c r="C1293" s="41"/>
      <c r="D1293" s="201" t="s">
        <v>163</v>
      </c>
      <c r="E1293" s="41"/>
      <c r="F1293" s="202" t="s">
        <v>1774</v>
      </c>
      <c r="G1293" s="41"/>
      <c r="H1293" s="41"/>
      <c r="I1293" s="198"/>
      <c r="J1293" s="41"/>
      <c r="K1293" s="41"/>
      <c r="L1293" s="44"/>
      <c r="M1293" s="199"/>
      <c r="N1293" s="200"/>
      <c r="O1293" s="69"/>
      <c r="P1293" s="69"/>
      <c r="Q1293" s="69"/>
      <c r="R1293" s="69"/>
      <c r="S1293" s="69"/>
      <c r="T1293" s="70"/>
      <c r="U1293" s="39"/>
      <c r="V1293" s="39"/>
      <c r="W1293" s="39"/>
      <c r="X1293" s="39"/>
      <c r="Y1293" s="39"/>
      <c r="Z1293" s="39"/>
      <c r="AA1293" s="39"/>
      <c r="AB1293" s="39"/>
      <c r="AC1293" s="39"/>
      <c r="AD1293" s="39"/>
      <c r="AE1293" s="39"/>
      <c r="AT1293" s="21" t="s">
        <v>163</v>
      </c>
      <c r="AU1293" s="21" t="s">
        <v>88</v>
      </c>
    </row>
    <row r="1294" spans="1:65" s="13" customFormat="1" ht="11.25">
      <c r="B1294" s="208"/>
      <c r="C1294" s="209"/>
      <c r="D1294" s="201" t="s">
        <v>320</v>
      </c>
      <c r="E1294" s="210" t="s">
        <v>32</v>
      </c>
      <c r="F1294" s="211" t="s">
        <v>1679</v>
      </c>
      <c r="G1294" s="209"/>
      <c r="H1294" s="210" t="s">
        <v>32</v>
      </c>
      <c r="I1294" s="212"/>
      <c r="J1294" s="209"/>
      <c r="K1294" s="209"/>
      <c r="L1294" s="213"/>
      <c r="M1294" s="214"/>
      <c r="N1294" s="215"/>
      <c r="O1294" s="215"/>
      <c r="P1294" s="215"/>
      <c r="Q1294" s="215"/>
      <c r="R1294" s="215"/>
      <c r="S1294" s="215"/>
      <c r="T1294" s="216"/>
      <c r="AT1294" s="217" t="s">
        <v>320</v>
      </c>
      <c r="AU1294" s="217" t="s">
        <v>88</v>
      </c>
      <c r="AV1294" s="13" t="s">
        <v>86</v>
      </c>
      <c r="AW1294" s="13" t="s">
        <v>39</v>
      </c>
      <c r="AX1294" s="13" t="s">
        <v>78</v>
      </c>
      <c r="AY1294" s="217" t="s">
        <v>151</v>
      </c>
    </row>
    <row r="1295" spans="1:65" s="14" customFormat="1" ht="11.25">
      <c r="B1295" s="218"/>
      <c r="C1295" s="219"/>
      <c r="D1295" s="201" t="s">
        <v>320</v>
      </c>
      <c r="E1295" s="220" t="s">
        <v>32</v>
      </c>
      <c r="F1295" s="221" t="s">
        <v>1745</v>
      </c>
      <c r="G1295" s="219"/>
      <c r="H1295" s="222">
        <v>106.959</v>
      </c>
      <c r="I1295" s="223"/>
      <c r="J1295" s="219"/>
      <c r="K1295" s="219"/>
      <c r="L1295" s="224"/>
      <c r="M1295" s="225"/>
      <c r="N1295" s="226"/>
      <c r="O1295" s="226"/>
      <c r="P1295" s="226"/>
      <c r="Q1295" s="226"/>
      <c r="R1295" s="226"/>
      <c r="S1295" s="226"/>
      <c r="T1295" s="227"/>
      <c r="AT1295" s="228" t="s">
        <v>320</v>
      </c>
      <c r="AU1295" s="228" t="s">
        <v>88</v>
      </c>
      <c r="AV1295" s="14" t="s">
        <v>88</v>
      </c>
      <c r="AW1295" s="14" t="s">
        <v>39</v>
      </c>
      <c r="AX1295" s="14" t="s">
        <v>78</v>
      </c>
      <c r="AY1295" s="228" t="s">
        <v>151</v>
      </c>
    </row>
    <row r="1296" spans="1:65" s="15" customFormat="1" ht="11.25">
      <c r="B1296" s="229"/>
      <c r="C1296" s="230"/>
      <c r="D1296" s="201" t="s">
        <v>320</v>
      </c>
      <c r="E1296" s="231" t="s">
        <v>32</v>
      </c>
      <c r="F1296" s="232" t="s">
        <v>323</v>
      </c>
      <c r="G1296" s="230"/>
      <c r="H1296" s="233">
        <v>106.959</v>
      </c>
      <c r="I1296" s="234"/>
      <c r="J1296" s="230"/>
      <c r="K1296" s="230"/>
      <c r="L1296" s="235"/>
      <c r="M1296" s="236"/>
      <c r="N1296" s="237"/>
      <c r="O1296" s="237"/>
      <c r="P1296" s="237"/>
      <c r="Q1296" s="237"/>
      <c r="R1296" s="237"/>
      <c r="S1296" s="237"/>
      <c r="T1296" s="238"/>
      <c r="AT1296" s="239" t="s">
        <v>320</v>
      </c>
      <c r="AU1296" s="239" t="s">
        <v>88</v>
      </c>
      <c r="AV1296" s="15" t="s">
        <v>159</v>
      </c>
      <c r="AW1296" s="15" t="s">
        <v>39</v>
      </c>
      <c r="AX1296" s="15" t="s">
        <v>86</v>
      </c>
      <c r="AY1296" s="239" t="s">
        <v>151</v>
      </c>
    </row>
    <row r="1297" spans="1:65" s="2" customFormat="1" ht="16.5" customHeight="1">
      <c r="A1297" s="39"/>
      <c r="B1297" s="40"/>
      <c r="C1297" s="251" t="s">
        <v>1775</v>
      </c>
      <c r="D1297" s="251" t="s">
        <v>445</v>
      </c>
      <c r="E1297" s="252" t="s">
        <v>1776</v>
      </c>
      <c r="F1297" s="253" t="s">
        <v>1777</v>
      </c>
      <c r="G1297" s="254" t="s">
        <v>209</v>
      </c>
      <c r="H1297" s="255">
        <v>123.538</v>
      </c>
      <c r="I1297" s="256"/>
      <c r="J1297" s="257">
        <f>ROUND(I1297*H1297,2)</f>
        <v>0</v>
      </c>
      <c r="K1297" s="253" t="s">
        <v>158</v>
      </c>
      <c r="L1297" s="258"/>
      <c r="M1297" s="259" t="s">
        <v>32</v>
      </c>
      <c r="N1297" s="260" t="s">
        <v>49</v>
      </c>
      <c r="O1297" s="69"/>
      <c r="P1297" s="192">
        <f>O1297*H1297</f>
        <v>0</v>
      </c>
      <c r="Q1297" s="192">
        <v>2.9999999999999997E-4</v>
      </c>
      <c r="R1297" s="192">
        <f>Q1297*H1297</f>
        <v>3.7061399999999994E-2</v>
      </c>
      <c r="S1297" s="192">
        <v>0</v>
      </c>
      <c r="T1297" s="193">
        <f>S1297*H1297</f>
        <v>0</v>
      </c>
      <c r="U1297" s="39"/>
      <c r="V1297" s="39"/>
      <c r="W1297" s="39"/>
      <c r="X1297" s="39"/>
      <c r="Y1297" s="39"/>
      <c r="Z1297" s="39"/>
      <c r="AA1297" s="39"/>
      <c r="AB1297" s="39"/>
      <c r="AC1297" s="39"/>
      <c r="AD1297" s="39"/>
      <c r="AE1297" s="39"/>
      <c r="AR1297" s="194" t="s">
        <v>539</v>
      </c>
      <c r="AT1297" s="194" t="s">
        <v>445</v>
      </c>
      <c r="AU1297" s="194" t="s">
        <v>88</v>
      </c>
      <c r="AY1297" s="21" t="s">
        <v>151</v>
      </c>
      <c r="BE1297" s="195">
        <f>IF(N1297="základní",J1297,0)</f>
        <v>0</v>
      </c>
      <c r="BF1297" s="195">
        <f>IF(N1297="snížená",J1297,0)</f>
        <v>0</v>
      </c>
      <c r="BG1297" s="195">
        <f>IF(N1297="zákl. přenesená",J1297,0)</f>
        <v>0</v>
      </c>
      <c r="BH1297" s="195">
        <f>IF(N1297="sníž. přenesená",J1297,0)</f>
        <v>0</v>
      </c>
      <c r="BI1297" s="195">
        <f>IF(N1297="nulová",J1297,0)</f>
        <v>0</v>
      </c>
      <c r="BJ1297" s="21" t="s">
        <v>86</v>
      </c>
      <c r="BK1297" s="195">
        <f>ROUND(I1297*H1297,2)</f>
        <v>0</v>
      </c>
      <c r="BL1297" s="21" t="s">
        <v>373</v>
      </c>
      <c r="BM1297" s="194" t="s">
        <v>1778</v>
      </c>
    </row>
    <row r="1298" spans="1:65" s="2" customFormat="1" ht="29.25">
      <c r="A1298" s="39"/>
      <c r="B1298" s="40"/>
      <c r="C1298" s="41"/>
      <c r="D1298" s="201" t="s">
        <v>163</v>
      </c>
      <c r="E1298" s="41"/>
      <c r="F1298" s="202" t="s">
        <v>1779</v>
      </c>
      <c r="G1298" s="41"/>
      <c r="H1298" s="41"/>
      <c r="I1298" s="198"/>
      <c r="J1298" s="41"/>
      <c r="K1298" s="41"/>
      <c r="L1298" s="44"/>
      <c r="M1298" s="199"/>
      <c r="N1298" s="200"/>
      <c r="O1298" s="69"/>
      <c r="P1298" s="69"/>
      <c r="Q1298" s="69"/>
      <c r="R1298" s="69"/>
      <c r="S1298" s="69"/>
      <c r="T1298" s="70"/>
      <c r="U1298" s="39"/>
      <c r="V1298" s="39"/>
      <c r="W1298" s="39"/>
      <c r="X1298" s="39"/>
      <c r="Y1298" s="39"/>
      <c r="Z1298" s="39"/>
      <c r="AA1298" s="39"/>
      <c r="AB1298" s="39"/>
      <c r="AC1298" s="39"/>
      <c r="AD1298" s="39"/>
      <c r="AE1298" s="39"/>
      <c r="AT1298" s="21" t="s">
        <v>163</v>
      </c>
      <c r="AU1298" s="21" t="s">
        <v>88</v>
      </c>
    </row>
    <row r="1299" spans="1:65" s="14" customFormat="1" ht="11.25">
      <c r="B1299" s="218"/>
      <c r="C1299" s="219"/>
      <c r="D1299" s="201" t="s">
        <v>320</v>
      </c>
      <c r="E1299" s="219"/>
      <c r="F1299" s="221" t="s">
        <v>1780</v>
      </c>
      <c r="G1299" s="219"/>
      <c r="H1299" s="222">
        <v>123.538</v>
      </c>
      <c r="I1299" s="223"/>
      <c r="J1299" s="219"/>
      <c r="K1299" s="219"/>
      <c r="L1299" s="224"/>
      <c r="M1299" s="225"/>
      <c r="N1299" s="226"/>
      <c r="O1299" s="226"/>
      <c r="P1299" s="226"/>
      <c r="Q1299" s="226"/>
      <c r="R1299" s="226"/>
      <c r="S1299" s="226"/>
      <c r="T1299" s="227"/>
      <c r="AT1299" s="228" t="s">
        <v>320</v>
      </c>
      <c r="AU1299" s="228" t="s">
        <v>88</v>
      </c>
      <c r="AV1299" s="14" t="s">
        <v>88</v>
      </c>
      <c r="AW1299" s="14" t="s">
        <v>4</v>
      </c>
      <c r="AX1299" s="14" t="s">
        <v>86</v>
      </c>
      <c r="AY1299" s="228" t="s">
        <v>151</v>
      </c>
    </row>
    <row r="1300" spans="1:65" s="2" customFormat="1" ht="24.2" customHeight="1">
      <c r="A1300" s="39"/>
      <c r="B1300" s="40"/>
      <c r="C1300" s="183" t="s">
        <v>1781</v>
      </c>
      <c r="D1300" s="183" t="s">
        <v>154</v>
      </c>
      <c r="E1300" s="184" t="s">
        <v>1782</v>
      </c>
      <c r="F1300" s="185" t="s">
        <v>1783</v>
      </c>
      <c r="G1300" s="186" t="s">
        <v>209</v>
      </c>
      <c r="H1300" s="187">
        <v>82.488</v>
      </c>
      <c r="I1300" s="188"/>
      <c r="J1300" s="189">
        <f>ROUND(I1300*H1300,2)</f>
        <v>0</v>
      </c>
      <c r="K1300" s="185" t="s">
        <v>158</v>
      </c>
      <c r="L1300" s="44"/>
      <c r="M1300" s="190" t="s">
        <v>32</v>
      </c>
      <c r="N1300" s="191" t="s">
        <v>49</v>
      </c>
      <c r="O1300" s="69"/>
      <c r="P1300" s="192">
        <f>O1300*H1300</f>
        <v>0</v>
      </c>
      <c r="Q1300" s="192">
        <v>0</v>
      </c>
      <c r="R1300" s="192">
        <f>Q1300*H1300</f>
        <v>0</v>
      </c>
      <c r="S1300" s="192">
        <v>0</v>
      </c>
      <c r="T1300" s="193">
        <f>S1300*H1300</f>
        <v>0</v>
      </c>
      <c r="U1300" s="39"/>
      <c r="V1300" s="39"/>
      <c r="W1300" s="39"/>
      <c r="X1300" s="39"/>
      <c r="Y1300" s="39"/>
      <c r="Z1300" s="39"/>
      <c r="AA1300" s="39"/>
      <c r="AB1300" s="39"/>
      <c r="AC1300" s="39"/>
      <c r="AD1300" s="39"/>
      <c r="AE1300" s="39"/>
      <c r="AR1300" s="194" t="s">
        <v>373</v>
      </c>
      <c r="AT1300" s="194" t="s">
        <v>154</v>
      </c>
      <c r="AU1300" s="194" t="s">
        <v>88</v>
      </c>
      <c r="AY1300" s="21" t="s">
        <v>151</v>
      </c>
      <c r="BE1300" s="195">
        <f>IF(N1300="základní",J1300,0)</f>
        <v>0</v>
      </c>
      <c r="BF1300" s="195">
        <f>IF(N1300="snížená",J1300,0)</f>
        <v>0</v>
      </c>
      <c r="BG1300" s="195">
        <f>IF(N1300="zákl. přenesená",J1300,0)</f>
        <v>0</v>
      </c>
      <c r="BH1300" s="195">
        <f>IF(N1300="sníž. přenesená",J1300,0)</f>
        <v>0</v>
      </c>
      <c r="BI1300" s="195">
        <f>IF(N1300="nulová",J1300,0)</f>
        <v>0</v>
      </c>
      <c r="BJ1300" s="21" t="s">
        <v>86</v>
      </c>
      <c r="BK1300" s="195">
        <f>ROUND(I1300*H1300,2)</f>
        <v>0</v>
      </c>
      <c r="BL1300" s="21" t="s">
        <v>373</v>
      </c>
      <c r="BM1300" s="194" t="s">
        <v>1784</v>
      </c>
    </row>
    <row r="1301" spans="1:65" s="2" customFormat="1" ht="11.25">
      <c r="A1301" s="39"/>
      <c r="B1301" s="40"/>
      <c r="C1301" s="41"/>
      <c r="D1301" s="196" t="s">
        <v>161</v>
      </c>
      <c r="E1301" s="41"/>
      <c r="F1301" s="197" t="s">
        <v>1785</v>
      </c>
      <c r="G1301" s="41"/>
      <c r="H1301" s="41"/>
      <c r="I1301" s="198"/>
      <c r="J1301" s="41"/>
      <c r="K1301" s="41"/>
      <c r="L1301" s="44"/>
      <c r="M1301" s="199"/>
      <c r="N1301" s="200"/>
      <c r="O1301" s="69"/>
      <c r="P1301" s="69"/>
      <c r="Q1301" s="69"/>
      <c r="R1301" s="69"/>
      <c r="S1301" s="69"/>
      <c r="T1301" s="70"/>
      <c r="U1301" s="39"/>
      <c r="V1301" s="39"/>
      <c r="W1301" s="39"/>
      <c r="X1301" s="39"/>
      <c r="Y1301" s="39"/>
      <c r="Z1301" s="39"/>
      <c r="AA1301" s="39"/>
      <c r="AB1301" s="39"/>
      <c r="AC1301" s="39"/>
      <c r="AD1301" s="39"/>
      <c r="AE1301" s="39"/>
      <c r="AT1301" s="21" t="s">
        <v>161</v>
      </c>
      <c r="AU1301" s="21" t="s">
        <v>88</v>
      </c>
    </row>
    <row r="1302" spans="1:65" s="2" customFormat="1" ht="19.5">
      <c r="A1302" s="39"/>
      <c r="B1302" s="40"/>
      <c r="C1302" s="41"/>
      <c r="D1302" s="201" t="s">
        <v>163</v>
      </c>
      <c r="E1302" s="41"/>
      <c r="F1302" s="202" t="s">
        <v>1774</v>
      </c>
      <c r="G1302" s="41"/>
      <c r="H1302" s="41"/>
      <c r="I1302" s="198"/>
      <c r="J1302" s="41"/>
      <c r="K1302" s="41"/>
      <c r="L1302" s="44"/>
      <c r="M1302" s="199"/>
      <c r="N1302" s="200"/>
      <c r="O1302" s="69"/>
      <c r="P1302" s="69"/>
      <c r="Q1302" s="69"/>
      <c r="R1302" s="69"/>
      <c r="S1302" s="69"/>
      <c r="T1302" s="70"/>
      <c r="U1302" s="39"/>
      <c r="V1302" s="39"/>
      <c r="W1302" s="39"/>
      <c r="X1302" s="39"/>
      <c r="Y1302" s="39"/>
      <c r="Z1302" s="39"/>
      <c r="AA1302" s="39"/>
      <c r="AB1302" s="39"/>
      <c r="AC1302" s="39"/>
      <c r="AD1302" s="39"/>
      <c r="AE1302" s="39"/>
      <c r="AT1302" s="21" t="s">
        <v>163</v>
      </c>
      <c r="AU1302" s="21" t="s">
        <v>88</v>
      </c>
    </row>
    <row r="1303" spans="1:65" s="14" customFormat="1" ht="11.25">
      <c r="B1303" s="218"/>
      <c r="C1303" s="219"/>
      <c r="D1303" s="201" t="s">
        <v>320</v>
      </c>
      <c r="E1303" s="220" t="s">
        <v>32</v>
      </c>
      <c r="F1303" s="221" t="s">
        <v>1786</v>
      </c>
      <c r="G1303" s="219"/>
      <c r="H1303" s="222">
        <v>82.488</v>
      </c>
      <c r="I1303" s="223"/>
      <c r="J1303" s="219"/>
      <c r="K1303" s="219"/>
      <c r="L1303" s="224"/>
      <c r="M1303" s="225"/>
      <c r="N1303" s="226"/>
      <c r="O1303" s="226"/>
      <c r="P1303" s="226"/>
      <c r="Q1303" s="226"/>
      <c r="R1303" s="226"/>
      <c r="S1303" s="226"/>
      <c r="T1303" s="227"/>
      <c r="AT1303" s="228" t="s">
        <v>320</v>
      </c>
      <c r="AU1303" s="228" t="s">
        <v>88</v>
      </c>
      <c r="AV1303" s="14" t="s">
        <v>88</v>
      </c>
      <c r="AW1303" s="14" t="s">
        <v>39</v>
      </c>
      <c r="AX1303" s="14" t="s">
        <v>86</v>
      </c>
      <c r="AY1303" s="228" t="s">
        <v>151</v>
      </c>
    </row>
    <row r="1304" spans="1:65" s="2" customFormat="1" ht="16.5" customHeight="1">
      <c r="A1304" s="39"/>
      <c r="B1304" s="40"/>
      <c r="C1304" s="251" t="s">
        <v>1787</v>
      </c>
      <c r="D1304" s="251" t="s">
        <v>445</v>
      </c>
      <c r="E1304" s="252" t="s">
        <v>1788</v>
      </c>
      <c r="F1304" s="253" t="s">
        <v>1789</v>
      </c>
      <c r="G1304" s="254" t="s">
        <v>209</v>
      </c>
      <c r="H1304" s="255">
        <v>86.611999999999995</v>
      </c>
      <c r="I1304" s="256"/>
      <c r="J1304" s="257">
        <f>ROUND(I1304*H1304,2)</f>
        <v>0</v>
      </c>
      <c r="K1304" s="253" t="s">
        <v>158</v>
      </c>
      <c r="L1304" s="258"/>
      <c r="M1304" s="259" t="s">
        <v>32</v>
      </c>
      <c r="N1304" s="260" t="s">
        <v>49</v>
      </c>
      <c r="O1304" s="69"/>
      <c r="P1304" s="192">
        <f>O1304*H1304</f>
        <v>0</v>
      </c>
      <c r="Q1304" s="192">
        <v>5.0000000000000001E-4</v>
      </c>
      <c r="R1304" s="192">
        <f>Q1304*H1304</f>
        <v>4.3305999999999997E-2</v>
      </c>
      <c r="S1304" s="192">
        <v>0</v>
      </c>
      <c r="T1304" s="193">
        <f>S1304*H1304</f>
        <v>0</v>
      </c>
      <c r="U1304" s="39"/>
      <c r="V1304" s="39"/>
      <c r="W1304" s="39"/>
      <c r="X1304" s="39"/>
      <c r="Y1304" s="39"/>
      <c r="Z1304" s="39"/>
      <c r="AA1304" s="39"/>
      <c r="AB1304" s="39"/>
      <c r="AC1304" s="39"/>
      <c r="AD1304" s="39"/>
      <c r="AE1304" s="39"/>
      <c r="AR1304" s="194" t="s">
        <v>539</v>
      </c>
      <c r="AT1304" s="194" t="s">
        <v>445</v>
      </c>
      <c r="AU1304" s="194" t="s">
        <v>88</v>
      </c>
      <c r="AY1304" s="21" t="s">
        <v>151</v>
      </c>
      <c r="BE1304" s="195">
        <f>IF(N1304="základní",J1304,0)</f>
        <v>0</v>
      </c>
      <c r="BF1304" s="195">
        <f>IF(N1304="snížená",J1304,0)</f>
        <v>0</v>
      </c>
      <c r="BG1304" s="195">
        <f>IF(N1304="zákl. přenesená",J1304,0)</f>
        <v>0</v>
      </c>
      <c r="BH1304" s="195">
        <f>IF(N1304="sníž. přenesená",J1304,0)</f>
        <v>0</v>
      </c>
      <c r="BI1304" s="195">
        <f>IF(N1304="nulová",J1304,0)</f>
        <v>0</v>
      </c>
      <c r="BJ1304" s="21" t="s">
        <v>86</v>
      </c>
      <c r="BK1304" s="195">
        <f>ROUND(I1304*H1304,2)</f>
        <v>0</v>
      </c>
      <c r="BL1304" s="21" t="s">
        <v>373</v>
      </c>
      <c r="BM1304" s="194" t="s">
        <v>1790</v>
      </c>
    </row>
    <row r="1305" spans="1:65" s="2" customFormat="1" ht="29.25">
      <c r="A1305" s="39"/>
      <c r="B1305" s="40"/>
      <c r="C1305" s="41"/>
      <c r="D1305" s="201" t="s">
        <v>163</v>
      </c>
      <c r="E1305" s="41"/>
      <c r="F1305" s="202" t="s">
        <v>1779</v>
      </c>
      <c r="G1305" s="41"/>
      <c r="H1305" s="41"/>
      <c r="I1305" s="198"/>
      <c r="J1305" s="41"/>
      <c r="K1305" s="41"/>
      <c r="L1305" s="44"/>
      <c r="M1305" s="199"/>
      <c r="N1305" s="200"/>
      <c r="O1305" s="69"/>
      <c r="P1305" s="69"/>
      <c r="Q1305" s="69"/>
      <c r="R1305" s="69"/>
      <c r="S1305" s="69"/>
      <c r="T1305" s="70"/>
      <c r="U1305" s="39"/>
      <c r="V1305" s="39"/>
      <c r="W1305" s="39"/>
      <c r="X1305" s="39"/>
      <c r="Y1305" s="39"/>
      <c r="Z1305" s="39"/>
      <c r="AA1305" s="39"/>
      <c r="AB1305" s="39"/>
      <c r="AC1305" s="39"/>
      <c r="AD1305" s="39"/>
      <c r="AE1305" s="39"/>
      <c r="AT1305" s="21" t="s">
        <v>163</v>
      </c>
      <c r="AU1305" s="21" t="s">
        <v>88</v>
      </c>
    </row>
    <row r="1306" spans="1:65" s="14" customFormat="1" ht="11.25">
      <c r="B1306" s="218"/>
      <c r="C1306" s="219"/>
      <c r="D1306" s="201" t="s">
        <v>320</v>
      </c>
      <c r="E1306" s="219"/>
      <c r="F1306" s="221" t="s">
        <v>1791</v>
      </c>
      <c r="G1306" s="219"/>
      <c r="H1306" s="222">
        <v>86.611999999999995</v>
      </c>
      <c r="I1306" s="223"/>
      <c r="J1306" s="219"/>
      <c r="K1306" s="219"/>
      <c r="L1306" s="224"/>
      <c r="M1306" s="225"/>
      <c r="N1306" s="226"/>
      <c r="O1306" s="226"/>
      <c r="P1306" s="226"/>
      <c r="Q1306" s="226"/>
      <c r="R1306" s="226"/>
      <c r="S1306" s="226"/>
      <c r="T1306" s="227"/>
      <c r="AT1306" s="228" t="s">
        <v>320</v>
      </c>
      <c r="AU1306" s="228" t="s">
        <v>88</v>
      </c>
      <c r="AV1306" s="14" t="s">
        <v>88</v>
      </c>
      <c r="AW1306" s="14" t="s">
        <v>4</v>
      </c>
      <c r="AX1306" s="14" t="s">
        <v>86</v>
      </c>
      <c r="AY1306" s="228" t="s">
        <v>151</v>
      </c>
    </row>
    <row r="1307" spans="1:65" s="2" customFormat="1" ht="24.2" customHeight="1">
      <c r="A1307" s="39"/>
      <c r="B1307" s="40"/>
      <c r="C1307" s="183" t="s">
        <v>1792</v>
      </c>
      <c r="D1307" s="183" t="s">
        <v>154</v>
      </c>
      <c r="E1307" s="184" t="s">
        <v>1793</v>
      </c>
      <c r="F1307" s="185" t="s">
        <v>1794</v>
      </c>
      <c r="G1307" s="186" t="s">
        <v>209</v>
      </c>
      <c r="H1307" s="187">
        <v>82.488</v>
      </c>
      <c r="I1307" s="188"/>
      <c r="J1307" s="189">
        <f>ROUND(I1307*H1307,2)</f>
        <v>0</v>
      </c>
      <c r="K1307" s="185" t="s">
        <v>158</v>
      </c>
      <c r="L1307" s="44"/>
      <c r="M1307" s="190" t="s">
        <v>32</v>
      </c>
      <c r="N1307" s="191" t="s">
        <v>49</v>
      </c>
      <c r="O1307" s="69"/>
      <c r="P1307" s="192">
        <f>O1307*H1307</f>
        <v>0</v>
      </c>
      <c r="Q1307" s="192">
        <v>0</v>
      </c>
      <c r="R1307" s="192">
        <f>Q1307*H1307</f>
        <v>0</v>
      </c>
      <c r="S1307" s="192">
        <v>0</v>
      </c>
      <c r="T1307" s="193">
        <f>S1307*H1307</f>
        <v>0</v>
      </c>
      <c r="U1307" s="39"/>
      <c r="V1307" s="39"/>
      <c r="W1307" s="39"/>
      <c r="X1307" s="39"/>
      <c r="Y1307" s="39"/>
      <c r="Z1307" s="39"/>
      <c r="AA1307" s="39"/>
      <c r="AB1307" s="39"/>
      <c r="AC1307" s="39"/>
      <c r="AD1307" s="39"/>
      <c r="AE1307" s="39"/>
      <c r="AR1307" s="194" t="s">
        <v>373</v>
      </c>
      <c r="AT1307" s="194" t="s">
        <v>154</v>
      </c>
      <c r="AU1307" s="194" t="s">
        <v>88</v>
      </c>
      <c r="AY1307" s="21" t="s">
        <v>151</v>
      </c>
      <c r="BE1307" s="195">
        <f>IF(N1307="základní",J1307,0)</f>
        <v>0</v>
      </c>
      <c r="BF1307" s="195">
        <f>IF(N1307="snížená",J1307,0)</f>
        <v>0</v>
      </c>
      <c r="BG1307" s="195">
        <f>IF(N1307="zákl. přenesená",J1307,0)</f>
        <v>0</v>
      </c>
      <c r="BH1307" s="195">
        <f>IF(N1307="sníž. přenesená",J1307,0)</f>
        <v>0</v>
      </c>
      <c r="BI1307" s="195">
        <f>IF(N1307="nulová",J1307,0)</f>
        <v>0</v>
      </c>
      <c r="BJ1307" s="21" t="s">
        <v>86</v>
      </c>
      <c r="BK1307" s="195">
        <f>ROUND(I1307*H1307,2)</f>
        <v>0</v>
      </c>
      <c r="BL1307" s="21" t="s">
        <v>373</v>
      </c>
      <c r="BM1307" s="194" t="s">
        <v>1795</v>
      </c>
    </row>
    <row r="1308" spans="1:65" s="2" customFormat="1" ht="11.25">
      <c r="A1308" s="39"/>
      <c r="B1308" s="40"/>
      <c r="C1308" s="41"/>
      <c r="D1308" s="196" t="s">
        <v>161</v>
      </c>
      <c r="E1308" s="41"/>
      <c r="F1308" s="197" t="s">
        <v>1796</v>
      </c>
      <c r="G1308" s="41"/>
      <c r="H1308" s="41"/>
      <c r="I1308" s="198"/>
      <c r="J1308" s="41"/>
      <c r="K1308" s="41"/>
      <c r="L1308" s="44"/>
      <c r="M1308" s="199"/>
      <c r="N1308" s="200"/>
      <c r="O1308" s="69"/>
      <c r="P1308" s="69"/>
      <c r="Q1308" s="69"/>
      <c r="R1308" s="69"/>
      <c r="S1308" s="69"/>
      <c r="T1308" s="70"/>
      <c r="U1308" s="39"/>
      <c r="V1308" s="39"/>
      <c r="W1308" s="39"/>
      <c r="X1308" s="39"/>
      <c r="Y1308" s="39"/>
      <c r="Z1308" s="39"/>
      <c r="AA1308" s="39"/>
      <c r="AB1308" s="39"/>
      <c r="AC1308" s="39"/>
      <c r="AD1308" s="39"/>
      <c r="AE1308" s="39"/>
      <c r="AT1308" s="21" t="s">
        <v>161</v>
      </c>
      <c r="AU1308" s="21" t="s">
        <v>88</v>
      </c>
    </row>
    <row r="1309" spans="1:65" s="2" customFormat="1" ht="19.5">
      <c r="A1309" s="39"/>
      <c r="B1309" s="40"/>
      <c r="C1309" s="41"/>
      <c r="D1309" s="201" t="s">
        <v>163</v>
      </c>
      <c r="E1309" s="41"/>
      <c r="F1309" s="202" t="s">
        <v>1797</v>
      </c>
      <c r="G1309" s="41"/>
      <c r="H1309" s="41"/>
      <c r="I1309" s="198"/>
      <c r="J1309" s="41"/>
      <c r="K1309" s="41"/>
      <c r="L1309" s="44"/>
      <c r="M1309" s="199"/>
      <c r="N1309" s="200"/>
      <c r="O1309" s="69"/>
      <c r="P1309" s="69"/>
      <c r="Q1309" s="69"/>
      <c r="R1309" s="69"/>
      <c r="S1309" s="69"/>
      <c r="T1309" s="70"/>
      <c r="U1309" s="39"/>
      <c r="V1309" s="39"/>
      <c r="W1309" s="39"/>
      <c r="X1309" s="39"/>
      <c r="Y1309" s="39"/>
      <c r="Z1309" s="39"/>
      <c r="AA1309" s="39"/>
      <c r="AB1309" s="39"/>
      <c r="AC1309" s="39"/>
      <c r="AD1309" s="39"/>
      <c r="AE1309" s="39"/>
      <c r="AT1309" s="21" t="s">
        <v>163</v>
      </c>
      <c r="AU1309" s="21" t="s">
        <v>88</v>
      </c>
    </row>
    <row r="1310" spans="1:65" s="2" customFormat="1" ht="24.2" customHeight="1">
      <c r="A1310" s="39"/>
      <c r="B1310" s="40"/>
      <c r="C1310" s="251" t="s">
        <v>1798</v>
      </c>
      <c r="D1310" s="251" t="s">
        <v>445</v>
      </c>
      <c r="E1310" s="252" t="s">
        <v>1799</v>
      </c>
      <c r="F1310" s="253" t="s">
        <v>1800</v>
      </c>
      <c r="G1310" s="254" t="s">
        <v>209</v>
      </c>
      <c r="H1310" s="255">
        <v>90.942999999999998</v>
      </c>
      <c r="I1310" s="256"/>
      <c r="J1310" s="257">
        <f>ROUND(I1310*H1310,2)</f>
        <v>0</v>
      </c>
      <c r="K1310" s="253" t="s">
        <v>158</v>
      </c>
      <c r="L1310" s="258"/>
      <c r="M1310" s="259" t="s">
        <v>32</v>
      </c>
      <c r="N1310" s="260" t="s">
        <v>49</v>
      </c>
      <c r="O1310" s="69"/>
      <c r="P1310" s="192">
        <f>O1310*H1310</f>
        <v>0</v>
      </c>
      <c r="Q1310" s="192">
        <v>8.0000000000000004E-4</v>
      </c>
      <c r="R1310" s="192">
        <f>Q1310*H1310</f>
        <v>7.2754399999999997E-2</v>
      </c>
      <c r="S1310" s="192">
        <v>0</v>
      </c>
      <c r="T1310" s="193">
        <f>S1310*H1310</f>
        <v>0</v>
      </c>
      <c r="U1310" s="39"/>
      <c r="V1310" s="39"/>
      <c r="W1310" s="39"/>
      <c r="X1310" s="39"/>
      <c r="Y1310" s="39"/>
      <c r="Z1310" s="39"/>
      <c r="AA1310" s="39"/>
      <c r="AB1310" s="39"/>
      <c r="AC1310" s="39"/>
      <c r="AD1310" s="39"/>
      <c r="AE1310" s="39"/>
      <c r="AR1310" s="194" t="s">
        <v>539</v>
      </c>
      <c r="AT1310" s="194" t="s">
        <v>445</v>
      </c>
      <c r="AU1310" s="194" t="s">
        <v>88</v>
      </c>
      <c r="AY1310" s="21" t="s">
        <v>151</v>
      </c>
      <c r="BE1310" s="195">
        <f>IF(N1310="základní",J1310,0)</f>
        <v>0</v>
      </c>
      <c r="BF1310" s="195">
        <f>IF(N1310="snížená",J1310,0)</f>
        <v>0</v>
      </c>
      <c r="BG1310" s="195">
        <f>IF(N1310="zákl. přenesená",J1310,0)</f>
        <v>0</v>
      </c>
      <c r="BH1310" s="195">
        <f>IF(N1310="sníž. přenesená",J1310,0)</f>
        <v>0</v>
      </c>
      <c r="BI1310" s="195">
        <f>IF(N1310="nulová",J1310,0)</f>
        <v>0</v>
      </c>
      <c r="BJ1310" s="21" t="s">
        <v>86</v>
      </c>
      <c r="BK1310" s="195">
        <f>ROUND(I1310*H1310,2)</f>
        <v>0</v>
      </c>
      <c r="BL1310" s="21" t="s">
        <v>373</v>
      </c>
      <c r="BM1310" s="194" t="s">
        <v>1801</v>
      </c>
    </row>
    <row r="1311" spans="1:65" s="2" customFormat="1" ht="19.5">
      <c r="A1311" s="39"/>
      <c r="B1311" s="40"/>
      <c r="C1311" s="41"/>
      <c r="D1311" s="201" t="s">
        <v>163</v>
      </c>
      <c r="E1311" s="41"/>
      <c r="F1311" s="202" t="s">
        <v>1797</v>
      </c>
      <c r="G1311" s="41"/>
      <c r="H1311" s="41"/>
      <c r="I1311" s="198"/>
      <c r="J1311" s="41"/>
      <c r="K1311" s="41"/>
      <c r="L1311" s="44"/>
      <c r="M1311" s="199"/>
      <c r="N1311" s="200"/>
      <c r="O1311" s="69"/>
      <c r="P1311" s="69"/>
      <c r="Q1311" s="69"/>
      <c r="R1311" s="69"/>
      <c r="S1311" s="69"/>
      <c r="T1311" s="70"/>
      <c r="U1311" s="39"/>
      <c r="V1311" s="39"/>
      <c r="W1311" s="39"/>
      <c r="X1311" s="39"/>
      <c r="Y1311" s="39"/>
      <c r="Z1311" s="39"/>
      <c r="AA1311" s="39"/>
      <c r="AB1311" s="39"/>
      <c r="AC1311" s="39"/>
      <c r="AD1311" s="39"/>
      <c r="AE1311" s="39"/>
      <c r="AT1311" s="21" t="s">
        <v>163</v>
      </c>
      <c r="AU1311" s="21" t="s">
        <v>88</v>
      </c>
    </row>
    <row r="1312" spans="1:65" s="14" customFormat="1" ht="11.25">
      <c r="B1312" s="218"/>
      <c r="C1312" s="219"/>
      <c r="D1312" s="201" t="s">
        <v>320</v>
      </c>
      <c r="E1312" s="219"/>
      <c r="F1312" s="221" t="s">
        <v>1802</v>
      </c>
      <c r="G1312" s="219"/>
      <c r="H1312" s="222">
        <v>90.942999999999998</v>
      </c>
      <c r="I1312" s="223"/>
      <c r="J1312" s="219"/>
      <c r="K1312" s="219"/>
      <c r="L1312" s="224"/>
      <c r="M1312" s="225"/>
      <c r="N1312" s="226"/>
      <c r="O1312" s="226"/>
      <c r="P1312" s="226"/>
      <c r="Q1312" s="226"/>
      <c r="R1312" s="226"/>
      <c r="S1312" s="226"/>
      <c r="T1312" s="227"/>
      <c r="AT1312" s="228" t="s">
        <v>320</v>
      </c>
      <c r="AU1312" s="228" t="s">
        <v>88</v>
      </c>
      <c r="AV1312" s="14" t="s">
        <v>88</v>
      </c>
      <c r="AW1312" s="14" t="s">
        <v>4</v>
      </c>
      <c r="AX1312" s="14" t="s">
        <v>86</v>
      </c>
      <c r="AY1312" s="228" t="s">
        <v>151</v>
      </c>
    </row>
    <row r="1313" spans="1:65" s="2" customFormat="1" ht="16.5" customHeight="1">
      <c r="A1313" s="39"/>
      <c r="B1313" s="40"/>
      <c r="C1313" s="183" t="s">
        <v>1803</v>
      </c>
      <c r="D1313" s="183" t="s">
        <v>154</v>
      </c>
      <c r="E1313" s="184" t="s">
        <v>1804</v>
      </c>
      <c r="F1313" s="185" t="s">
        <v>1805</v>
      </c>
      <c r="G1313" s="186" t="s">
        <v>209</v>
      </c>
      <c r="H1313" s="187">
        <v>82.488</v>
      </c>
      <c r="I1313" s="188"/>
      <c r="J1313" s="189">
        <f>ROUND(I1313*H1313,2)</f>
        <v>0</v>
      </c>
      <c r="K1313" s="185" t="s">
        <v>158</v>
      </c>
      <c r="L1313" s="44"/>
      <c r="M1313" s="190" t="s">
        <v>32</v>
      </c>
      <c r="N1313" s="191" t="s">
        <v>49</v>
      </c>
      <c r="O1313" s="69"/>
      <c r="P1313" s="192">
        <f>O1313*H1313</f>
        <v>0</v>
      </c>
      <c r="Q1313" s="192">
        <v>0</v>
      </c>
      <c r="R1313" s="192">
        <f>Q1313*H1313</f>
        <v>0</v>
      </c>
      <c r="S1313" s="192">
        <v>0</v>
      </c>
      <c r="T1313" s="193">
        <f>S1313*H1313</f>
        <v>0</v>
      </c>
      <c r="U1313" s="39"/>
      <c r="V1313" s="39"/>
      <c r="W1313" s="39"/>
      <c r="X1313" s="39"/>
      <c r="Y1313" s="39"/>
      <c r="Z1313" s="39"/>
      <c r="AA1313" s="39"/>
      <c r="AB1313" s="39"/>
      <c r="AC1313" s="39"/>
      <c r="AD1313" s="39"/>
      <c r="AE1313" s="39"/>
      <c r="AR1313" s="194" t="s">
        <v>373</v>
      </c>
      <c r="AT1313" s="194" t="s">
        <v>154</v>
      </c>
      <c r="AU1313" s="194" t="s">
        <v>88</v>
      </c>
      <c r="AY1313" s="21" t="s">
        <v>151</v>
      </c>
      <c r="BE1313" s="195">
        <f>IF(N1313="základní",J1313,0)</f>
        <v>0</v>
      </c>
      <c r="BF1313" s="195">
        <f>IF(N1313="snížená",J1313,0)</f>
        <v>0</v>
      </c>
      <c r="BG1313" s="195">
        <f>IF(N1313="zákl. přenesená",J1313,0)</f>
        <v>0</v>
      </c>
      <c r="BH1313" s="195">
        <f>IF(N1313="sníž. přenesená",J1313,0)</f>
        <v>0</v>
      </c>
      <c r="BI1313" s="195">
        <f>IF(N1313="nulová",J1313,0)</f>
        <v>0</v>
      </c>
      <c r="BJ1313" s="21" t="s">
        <v>86</v>
      </c>
      <c r="BK1313" s="195">
        <f>ROUND(I1313*H1313,2)</f>
        <v>0</v>
      </c>
      <c r="BL1313" s="21" t="s">
        <v>373</v>
      </c>
      <c r="BM1313" s="194" t="s">
        <v>1806</v>
      </c>
    </row>
    <row r="1314" spans="1:65" s="2" customFormat="1" ht="11.25">
      <c r="A1314" s="39"/>
      <c r="B1314" s="40"/>
      <c r="C1314" s="41"/>
      <c r="D1314" s="196" t="s">
        <v>161</v>
      </c>
      <c r="E1314" s="41"/>
      <c r="F1314" s="197" t="s">
        <v>1807</v>
      </c>
      <c r="G1314" s="41"/>
      <c r="H1314" s="41"/>
      <c r="I1314" s="198"/>
      <c r="J1314" s="41"/>
      <c r="K1314" s="41"/>
      <c r="L1314" s="44"/>
      <c r="M1314" s="199"/>
      <c r="N1314" s="200"/>
      <c r="O1314" s="69"/>
      <c r="P1314" s="69"/>
      <c r="Q1314" s="69"/>
      <c r="R1314" s="69"/>
      <c r="S1314" s="69"/>
      <c r="T1314" s="70"/>
      <c r="U1314" s="39"/>
      <c r="V1314" s="39"/>
      <c r="W1314" s="39"/>
      <c r="X1314" s="39"/>
      <c r="Y1314" s="39"/>
      <c r="Z1314" s="39"/>
      <c r="AA1314" s="39"/>
      <c r="AB1314" s="39"/>
      <c r="AC1314" s="39"/>
      <c r="AD1314" s="39"/>
      <c r="AE1314" s="39"/>
      <c r="AT1314" s="21" t="s">
        <v>161</v>
      </c>
      <c r="AU1314" s="21" t="s">
        <v>88</v>
      </c>
    </row>
    <row r="1315" spans="1:65" s="2" customFormat="1" ht="19.5">
      <c r="A1315" s="39"/>
      <c r="B1315" s="40"/>
      <c r="C1315" s="41"/>
      <c r="D1315" s="201" t="s">
        <v>163</v>
      </c>
      <c r="E1315" s="41"/>
      <c r="F1315" s="202" t="s">
        <v>1797</v>
      </c>
      <c r="G1315" s="41"/>
      <c r="H1315" s="41"/>
      <c r="I1315" s="198"/>
      <c r="J1315" s="41"/>
      <c r="K1315" s="41"/>
      <c r="L1315" s="44"/>
      <c r="M1315" s="199"/>
      <c r="N1315" s="200"/>
      <c r="O1315" s="69"/>
      <c r="P1315" s="69"/>
      <c r="Q1315" s="69"/>
      <c r="R1315" s="69"/>
      <c r="S1315" s="69"/>
      <c r="T1315" s="70"/>
      <c r="U1315" s="39"/>
      <c r="V1315" s="39"/>
      <c r="W1315" s="39"/>
      <c r="X1315" s="39"/>
      <c r="Y1315" s="39"/>
      <c r="Z1315" s="39"/>
      <c r="AA1315" s="39"/>
      <c r="AB1315" s="39"/>
      <c r="AC1315" s="39"/>
      <c r="AD1315" s="39"/>
      <c r="AE1315" s="39"/>
      <c r="AT1315" s="21" t="s">
        <v>163</v>
      </c>
      <c r="AU1315" s="21" t="s">
        <v>88</v>
      </c>
    </row>
    <row r="1316" spans="1:65" s="13" customFormat="1" ht="11.25">
      <c r="B1316" s="208"/>
      <c r="C1316" s="209"/>
      <c r="D1316" s="201" t="s">
        <v>320</v>
      </c>
      <c r="E1316" s="210" t="s">
        <v>32</v>
      </c>
      <c r="F1316" s="211" t="s">
        <v>1808</v>
      </c>
      <c r="G1316" s="209"/>
      <c r="H1316" s="210" t="s">
        <v>32</v>
      </c>
      <c r="I1316" s="212"/>
      <c r="J1316" s="209"/>
      <c r="K1316" s="209"/>
      <c r="L1316" s="213"/>
      <c r="M1316" s="214"/>
      <c r="N1316" s="215"/>
      <c r="O1316" s="215"/>
      <c r="P1316" s="215"/>
      <c r="Q1316" s="215"/>
      <c r="R1316" s="215"/>
      <c r="S1316" s="215"/>
      <c r="T1316" s="216"/>
      <c r="AT1316" s="217" t="s">
        <v>320</v>
      </c>
      <c r="AU1316" s="217" t="s">
        <v>88</v>
      </c>
      <c r="AV1316" s="13" t="s">
        <v>86</v>
      </c>
      <c r="AW1316" s="13" t="s">
        <v>39</v>
      </c>
      <c r="AX1316" s="13" t="s">
        <v>78</v>
      </c>
      <c r="AY1316" s="217" t="s">
        <v>151</v>
      </c>
    </row>
    <row r="1317" spans="1:65" s="14" customFormat="1" ht="11.25">
      <c r="B1317" s="218"/>
      <c r="C1317" s="219"/>
      <c r="D1317" s="201" t="s">
        <v>320</v>
      </c>
      <c r="E1317" s="220" t="s">
        <v>32</v>
      </c>
      <c r="F1317" s="221" t="s">
        <v>1809</v>
      </c>
      <c r="G1317" s="219"/>
      <c r="H1317" s="222">
        <v>82.488</v>
      </c>
      <c r="I1317" s="223"/>
      <c r="J1317" s="219"/>
      <c r="K1317" s="219"/>
      <c r="L1317" s="224"/>
      <c r="M1317" s="225"/>
      <c r="N1317" s="226"/>
      <c r="O1317" s="226"/>
      <c r="P1317" s="226"/>
      <c r="Q1317" s="226"/>
      <c r="R1317" s="226"/>
      <c r="S1317" s="226"/>
      <c r="T1317" s="227"/>
      <c r="AT1317" s="228" t="s">
        <v>320</v>
      </c>
      <c r="AU1317" s="228" t="s">
        <v>88</v>
      </c>
      <c r="AV1317" s="14" t="s">
        <v>88</v>
      </c>
      <c r="AW1317" s="14" t="s">
        <v>39</v>
      </c>
      <c r="AX1317" s="14" t="s">
        <v>78</v>
      </c>
      <c r="AY1317" s="228" t="s">
        <v>151</v>
      </c>
    </row>
    <row r="1318" spans="1:65" s="15" customFormat="1" ht="11.25">
      <c r="B1318" s="229"/>
      <c r="C1318" s="230"/>
      <c r="D1318" s="201" t="s">
        <v>320</v>
      </c>
      <c r="E1318" s="231" t="s">
        <v>32</v>
      </c>
      <c r="F1318" s="232" t="s">
        <v>323</v>
      </c>
      <c r="G1318" s="230"/>
      <c r="H1318" s="233">
        <v>82.488</v>
      </c>
      <c r="I1318" s="234"/>
      <c r="J1318" s="230"/>
      <c r="K1318" s="230"/>
      <c r="L1318" s="235"/>
      <c r="M1318" s="236"/>
      <c r="N1318" s="237"/>
      <c r="O1318" s="237"/>
      <c r="P1318" s="237"/>
      <c r="Q1318" s="237"/>
      <c r="R1318" s="237"/>
      <c r="S1318" s="237"/>
      <c r="T1318" s="238"/>
      <c r="AT1318" s="239" t="s">
        <v>320</v>
      </c>
      <c r="AU1318" s="239" t="s">
        <v>88</v>
      </c>
      <c r="AV1318" s="15" t="s">
        <v>159</v>
      </c>
      <c r="AW1318" s="15" t="s">
        <v>39</v>
      </c>
      <c r="AX1318" s="15" t="s">
        <v>86</v>
      </c>
      <c r="AY1318" s="239" t="s">
        <v>151</v>
      </c>
    </row>
    <row r="1319" spans="1:65" s="2" customFormat="1" ht="16.5" customHeight="1">
      <c r="A1319" s="39"/>
      <c r="B1319" s="40"/>
      <c r="C1319" s="251" t="s">
        <v>1810</v>
      </c>
      <c r="D1319" s="251" t="s">
        <v>445</v>
      </c>
      <c r="E1319" s="252" t="s">
        <v>1811</v>
      </c>
      <c r="F1319" s="253" t="s">
        <v>1812</v>
      </c>
      <c r="G1319" s="254" t="s">
        <v>213</v>
      </c>
      <c r="H1319" s="255">
        <v>24.745999999999999</v>
      </c>
      <c r="I1319" s="256"/>
      <c r="J1319" s="257">
        <f>ROUND(I1319*H1319,2)</f>
        <v>0</v>
      </c>
      <c r="K1319" s="253" t="s">
        <v>158</v>
      </c>
      <c r="L1319" s="258"/>
      <c r="M1319" s="259" t="s">
        <v>32</v>
      </c>
      <c r="N1319" s="260" t="s">
        <v>49</v>
      </c>
      <c r="O1319" s="69"/>
      <c r="P1319" s="192">
        <f>O1319*H1319</f>
        <v>0</v>
      </c>
      <c r="Q1319" s="192">
        <v>5.0000000000000001E-4</v>
      </c>
      <c r="R1319" s="192">
        <f>Q1319*H1319</f>
        <v>1.2373E-2</v>
      </c>
      <c r="S1319" s="192">
        <v>0</v>
      </c>
      <c r="T1319" s="193">
        <f>S1319*H1319</f>
        <v>0</v>
      </c>
      <c r="U1319" s="39"/>
      <c r="V1319" s="39"/>
      <c r="W1319" s="39"/>
      <c r="X1319" s="39"/>
      <c r="Y1319" s="39"/>
      <c r="Z1319" s="39"/>
      <c r="AA1319" s="39"/>
      <c r="AB1319" s="39"/>
      <c r="AC1319" s="39"/>
      <c r="AD1319" s="39"/>
      <c r="AE1319" s="39"/>
      <c r="AR1319" s="194" t="s">
        <v>539</v>
      </c>
      <c r="AT1319" s="194" t="s">
        <v>445</v>
      </c>
      <c r="AU1319" s="194" t="s">
        <v>88</v>
      </c>
      <c r="AY1319" s="21" t="s">
        <v>151</v>
      </c>
      <c r="BE1319" s="195">
        <f>IF(N1319="základní",J1319,0)</f>
        <v>0</v>
      </c>
      <c r="BF1319" s="195">
        <f>IF(N1319="snížená",J1319,0)</f>
        <v>0</v>
      </c>
      <c r="BG1319" s="195">
        <f>IF(N1319="zákl. přenesená",J1319,0)</f>
        <v>0</v>
      </c>
      <c r="BH1319" s="195">
        <f>IF(N1319="sníž. přenesená",J1319,0)</f>
        <v>0</v>
      </c>
      <c r="BI1319" s="195">
        <f>IF(N1319="nulová",J1319,0)</f>
        <v>0</v>
      </c>
      <c r="BJ1319" s="21" t="s">
        <v>86</v>
      </c>
      <c r="BK1319" s="195">
        <f>ROUND(I1319*H1319,2)</f>
        <v>0</v>
      </c>
      <c r="BL1319" s="21" t="s">
        <v>373</v>
      </c>
      <c r="BM1319" s="194" t="s">
        <v>1813</v>
      </c>
    </row>
    <row r="1320" spans="1:65" s="2" customFormat="1" ht="19.5">
      <c r="A1320" s="39"/>
      <c r="B1320" s="40"/>
      <c r="C1320" s="41"/>
      <c r="D1320" s="201" t="s">
        <v>163</v>
      </c>
      <c r="E1320" s="41"/>
      <c r="F1320" s="202" t="s">
        <v>1797</v>
      </c>
      <c r="G1320" s="41"/>
      <c r="H1320" s="41"/>
      <c r="I1320" s="198"/>
      <c r="J1320" s="41"/>
      <c r="K1320" s="41"/>
      <c r="L1320" s="44"/>
      <c r="M1320" s="199"/>
      <c r="N1320" s="200"/>
      <c r="O1320" s="69"/>
      <c r="P1320" s="69"/>
      <c r="Q1320" s="69"/>
      <c r="R1320" s="69"/>
      <c r="S1320" s="69"/>
      <c r="T1320" s="70"/>
      <c r="U1320" s="39"/>
      <c r="V1320" s="39"/>
      <c r="W1320" s="39"/>
      <c r="X1320" s="39"/>
      <c r="Y1320" s="39"/>
      <c r="Z1320" s="39"/>
      <c r="AA1320" s="39"/>
      <c r="AB1320" s="39"/>
      <c r="AC1320" s="39"/>
      <c r="AD1320" s="39"/>
      <c r="AE1320" s="39"/>
      <c r="AT1320" s="21" t="s">
        <v>163</v>
      </c>
      <c r="AU1320" s="21" t="s">
        <v>88</v>
      </c>
    </row>
    <row r="1321" spans="1:65" s="14" customFormat="1" ht="11.25">
      <c r="B1321" s="218"/>
      <c r="C1321" s="219"/>
      <c r="D1321" s="201" t="s">
        <v>320</v>
      </c>
      <c r="E1321" s="219"/>
      <c r="F1321" s="221" t="s">
        <v>1814</v>
      </c>
      <c r="G1321" s="219"/>
      <c r="H1321" s="222">
        <v>24.745999999999999</v>
      </c>
      <c r="I1321" s="223"/>
      <c r="J1321" s="219"/>
      <c r="K1321" s="219"/>
      <c r="L1321" s="224"/>
      <c r="M1321" s="225"/>
      <c r="N1321" s="226"/>
      <c r="O1321" s="226"/>
      <c r="P1321" s="226"/>
      <c r="Q1321" s="226"/>
      <c r="R1321" s="226"/>
      <c r="S1321" s="226"/>
      <c r="T1321" s="227"/>
      <c r="AT1321" s="228" t="s">
        <v>320</v>
      </c>
      <c r="AU1321" s="228" t="s">
        <v>88</v>
      </c>
      <c r="AV1321" s="14" t="s">
        <v>88</v>
      </c>
      <c r="AW1321" s="14" t="s">
        <v>4</v>
      </c>
      <c r="AX1321" s="14" t="s">
        <v>86</v>
      </c>
      <c r="AY1321" s="228" t="s">
        <v>151</v>
      </c>
    </row>
    <row r="1322" spans="1:65" s="2" customFormat="1" ht="16.5" customHeight="1">
      <c r="A1322" s="39"/>
      <c r="B1322" s="40"/>
      <c r="C1322" s="183" t="s">
        <v>1815</v>
      </c>
      <c r="D1322" s="183" t="s">
        <v>154</v>
      </c>
      <c r="E1322" s="184" t="s">
        <v>1816</v>
      </c>
      <c r="F1322" s="185" t="s">
        <v>1817</v>
      </c>
      <c r="G1322" s="186" t="s">
        <v>657</v>
      </c>
      <c r="H1322" s="187">
        <v>1</v>
      </c>
      <c r="I1322" s="188"/>
      <c r="J1322" s="189">
        <f>ROUND(I1322*H1322,2)</f>
        <v>0</v>
      </c>
      <c r="K1322" s="185" t="s">
        <v>158</v>
      </c>
      <c r="L1322" s="44"/>
      <c r="M1322" s="190" t="s">
        <v>32</v>
      </c>
      <c r="N1322" s="191" t="s">
        <v>49</v>
      </c>
      <c r="O1322" s="69"/>
      <c r="P1322" s="192">
        <f>O1322*H1322</f>
        <v>0</v>
      </c>
      <c r="Q1322" s="192">
        <v>0</v>
      </c>
      <c r="R1322" s="192">
        <f>Q1322*H1322</f>
        <v>0</v>
      </c>
      <c r="S1322" s="192">
        <v>0</v>
      </c>
      <c r="T1322" s="193">
        <f>S1322*H1322</f>
        <v>0</v>
      </c>
      <c r="U1322" s="39"/>
      <c r="V1322" s="39"/>
      <c r="W1322" s="39"/>
      <c r="X1322" s="39"/>
      <c r="Y1322" s="39"/>
      <c r="Z1322" s="39"/>
      <c r="AA1322" s="39"/>
      <c r="AB1322" s="39"/>
      <c r="AC1322" s="39"/>
      <c r="AD1322" s="39"/>
      <c r="AE1322" s="39"/>
      <c r="AR1322" s="194" t="s">
        <v>373</v>
      </c>
      <c r="AT1322" s="194" t="s">
        <v>154</v>
      </c>
      <c r="AU1322" s="194" t="s">
        <v>88</v>
      </c>
      <c r="AY1322" s="21" t="s">
        <v>151</v>
      </c>
      <c r="BE1322" s="195">
        <f>IF(N1322="základní",J1322,0)</f>
        <v>0</v>
      </c>
      <c r="BF1322" s="195">
        <f>IF(N1322="snížená",J1322,0)</f>
        <v>0</v>
      </c>
      <c r="BG1322" s="195">
        <f>IF(N1322="zákl. přenesená",J1322,0)</f>
        <v>0</v>
      </c>
      <c r="BH1322" s="195">
        <f>IF(N1322="sníž. přenesená",J1322,0)</f>
        <v>0</v>
      </c>
      <c r="BI1322" s="195">
        <f>IF(N1322="nulová",J1322,0)</f>
        <v>0</v>
      </c>
      <c r="BJ1322" s="21" t="s">
        <v>86</v>
      </c>
      <c r="BK1322" s="195">
        <f>ROUND(I1322*H1322,2)</f>
        <v>0</v>
      </c>
      <c r="BL1322" s="21" t="s">
        <v>373</v>
      </c>
      <c r="BM1322" s="194" t="s">
        <v>1818</v>
      </c>
    </row>
    <row r="1323" spans="1:65" s="2" customFormat="1" ht="11.25">
      <c r="A1323" s="39"/>
      <c r="B1323" s="40"/>
      <c r="C1323" s="41"/>
      <c r="D1323" s="196" t="s">
        <v>161</v>
      </c>
      <c r="E1323" s="41"/>
      <c r="F1323" s="197" t="s">
        <v>1819</v>
      </c>
      <c r="G1323" s="41"/>
      <c r="H1323" s="41"/>
      <c r="I1323" s="198"/>
      <c r="J1323" s="41"/>
      <c r="K1323" s="41"/>
      <c r="L1323" s="44"/>
      <c r="M1323" s="199"/>
      <c r="N1323" s="200"/>
      <c r="O1323" s="69"/>
      <c r="P1323" s="69"/>
      <c r="Q1323" s="69"/>
      <c r="R1323" s="69"/>
      <c r="S1323" s="69"/>
      <c r="T1323" s="70"/>
      <c r="U1323" s="39"/>
      <c r="V1323" s="39"/>
      <c r="W1323" s="39"/>
      <c r="X1323" s="39"/>
      <c r="Y1323" s="39"/>
      <c r="Z1323" s="39"/>
      <c r="AA1323" s="39"/>
      <c r="AB1323" s="39"/>
      <c r="AC1323" s="39"/>
      <c r="AD1323" s="39"/>
      <c r="AE1323" s="39"/>
      <c r="AT1323" s="21" t="s">
        <v>161</v>
      </c>
      <c r="AU1323" s="21" t="s">
        <v>88</v>
      </c>
    </row>
    <row r="1324" spans="1:65" s="2" customFormat="1" ht="19.5">
      <c r="A1324" s="39"/>
      <c r="B1324" s="40"/>
      <c r="C1324" s="41"/>
      <c r="D1324" s="201" t="s">
        <v>163</v>
      </c>
      <c r="E1324" s="41"/>
      <c r="F1324" s="202" t="s">
        <v>1797</v>
      </c>
      <c r="G1324" s="41"/>
      <c r="H1324" s="41"/>
      <c r="I1324" s="198"/>
      <c r="J1324" s="41"/>
      <c r="K1324" s="41"/>
      <c r="L1324" s="44"/>
      <c r="M1324" s="199"/>
      <c r="N1324" s="200"/>
      <c r="O1324" s="69"/>
      <c r="P1324" s="69"/>
      <c r="Q1324" s="69"/>
      <c r="R1324" s="69"/>
      <c r="S1324" s="69"/>
      <c r="T1324" s="70"/>
      <c r="U1324" s="39"/>
      <c r="V1324" s="39"/>
      <c r="W1324" s="39"/>
      <c r="X1324" s="39"/>
      <c r="Y1324" s="39"/>
      <c r="Z1324" s="39"/>
      <c r="AA1324" s="39"/>
      <c r="AB1324" s="39"/>
      <c r="AC1324" s="39"/>
      <c r="AD1324" s="39"/>
      <c r="AE1324" s="39"/>
      <c r="AT1324" s="21" t="s">
        <v>163</v>
      </c>
      <c r="AU1324" s="21" t="s">
        <v>88</v>
      </c>
    </row>
    <row r="1325" spans="1:65" s="13" customFormat="1" ht="11.25">
      <c r="B1325" s="208"/>
      <c r="C1325" s="209"/>
      <c r="D1325" s="201" t="s">
        <v>320</v>
      </c>
      <c r="E1325" s="210" t="s">
        <v>32</v>
      </c>
      <c r="F1325" s="211" t="s">
        <v>1808</v>
      </c>
      <c r="G1325" s="209"/>
      <c r="H1325" s="210" t="s">
        <v>32</v>
      </c>
      <c r="I1325" s="212"/>
      <c r="J1325" s="209"/>
      <c r="K1325" s="209"/>
      <c r="L1325" s="213"/>
      <c r="M1325" s="214"/>
      <c r="N1325" s="215"/>
      <c r="O1325" s="215"/>
      <c r="P1325" s="215"/>
      <c r="Q1325" s="215"/>
      <c r="R1325" s="215"/>
      <c r="S1325" s="215"/>
      <c r="T1325" s="216"/>
      <c r="AT1325" s="217" t="s">
        <v>320</v>
      </c>
      <c r="AU1325" s="217" t="s">
        <v>88</v>
      </c>
      <c r="AV1325" s="13" t="s">
        <v>86</v>
      </c>
      <c r="AW1325" s="13" t="s">
        <v>39</v>
      </c>
      <c r="AX1325" s="13" t="s">
        <v>78</v>
      </c>
      <c r="AY1325" s="217" t="s">
        <v>151</v>
      </c>
    </row>
    <row r="1326" spans="1:65" s="14" customFormat="1" ht="11.25">
      <c r="B1326" s="218"/>
      <c r="C1326" s="219"/>
      <c r="D1326" s="201" t="s">
        <v>320</v>
      </c>
      <c r="E1326" s="220" t="s">
        <v>32</v>
      </c>
      <c r="F1326" s="221" t="s">
        <v>661</v>
      </c>
      <c r="G1326" s="219"/>
      <c r="H1326" s="222">
        <v>1</v>
      </c>
      <c r="I1326" s="223"/>
      <c r="J1326" s="219"/>
      <c r="K1326" s="219"/>
      <c r="L1326" s="224"/>
      <c r="M1326" s="225"/>
      <c r="N1326" s="226"/>
      <c r="O1326" s="226"/>
      <c r="P1326" s="226"/>
      <c r="Q1326" s="226"/>
      <c r="R1326" s="226"/>
      <c r="S1326" s="226"/>
      <c r="T1326" s="227"/>
      <c r="AT1326" s="228" t="s">
        <v>320</v>
      </c>
      <c r="AU1326" s="228" t="s">
        <v>88</v>
      </c>
      <c r="AV1326" s="14" t="s">
        <v>88</v>
      </c>
      <c r="AW1326" s="14" t="s">
        <v>39</v>
      </c>
      <c r="AX1326" s="14" t="s">
        <v>78</v>
      </c>
      <c r="AY1326" s="228" t="s">
        <v>151</v>
      </c>
    </row>
    <row r="1327" spans="1:65" s="15" customFormat="1" ht="11.25">
      <c r="B1327" s="229"/>
      <c r="C1327" s="230"/>
      <c r="D1327" s="201" t="s">
        <v>320</v>
      </c>
      <c r="E1327" s="231" t="s">
        <v>32</v>
      </c>
      <c r="F1327" s="232" t="s">
        <v>323</v>
      </c>
      <c r="G1327" s="230"/>
      <c r="H1327" s="233">
        <v>1</v>
      </c>
      <c r="I1327" s="234"/>
      <c r="J1327" s="230"/>
      <c r="K1327" s="230"/>
      <c r="L1327" s="235"/>
      <c r="M1327" s="236"/>
      <c r="N1327" s="237"/>
      <c r="O1327" s="237"/>
      <c r="P1327" s="237"/>
      <c r="Q1327" s="237"/>
      <c r="R1327" s="237"/>
      <c r="S1327" s="237"/>
      <c r="T1327" s="238"/>
      <c r="AT1327" s="239" t="s">
        <v>320</v>
      </c>
      <c r="AU1327" s="239" t="s">
        <v>88</v>
      </c>
      <c r="AV1327" s="15" t="s">
        <v>159</v>
      </c>
      <c r="AW1327" s="15" t="s">
        <v>39</v>
      </c>
      <c r="AX1327" s="15" t="s">
        <v>86</v>
      </c>
      <c r="AY1327" s="239" t="s">
        <v>151</v>
      </c>
    </row>
    <row r="1328" spans="1:65" s="2" customFormat="1" ht="16.5" customHeight="1">
      <c r="A1328" s="39"/>
      <c r="B1328" s="40"/>
      <c r="C1328" s="251" t="s">
        <v>1820</v>
      </c>
      <c r="D1328" s="251" t="s">
        <v>445</v>
      </c>
      <c r="E1328" s="252" t="s">
        <v>1821</v>
      </c>
      <c r="F1328" s="253" t="s">
        <v>1822</v>
      </c>
      <c r="G1328" s="254" t="s">
        <v>657</v>
      </c>
      <c r="H1328" s="255">
        <v>1</v>
      </c>
      <c r="I1328" s="256"/>
      <c r="J1328" s="257">
        <f>ROUND(I1328*H1328,2)</f>
        <v>0</v>
      </c>
      <c r="K1328" s="253" t="s">
        <v>158</v>
      </c>
      <c r="L1328" s="258"/>
      <c r="M1328" s="259" t="s">
        <v>32</v>
      </c>
      <c r="N1328" s="260" t="s">
        <v>49</v>
      </c>
      <c r="O1328" s="69"/>
      <c r="P1328" s="192">
        <f>O1328*H1328</f>
        <v>0</v>
      </c>
      <c r="Q1328" s="192">
        <v>2.5000000000000001E-3</v>
      </c>
      <c r="R1328" s="192">
        <f>Q1328*H1328</f>
        <v>2.5000000000000001E-3</v>
      </c>
      <c r="S1328" s="192">
        <v>0</v>
      </c>
      <c r="T1328" s="193">
        <f>S1328*H1328</f>
        <v>0</v>
      </c>
      <c r="U1328" s="39"/>
      <c r="V1328" s="39"/>
      <c r="W1328" s="39"/>
      <c r="X1328" s="39"/>
      <c r="Y1328" s="39"/>
      <c r="Z1328" s="39"/>
      <c r="AA1328" s="39"/>
      <c r="AB1328" s="39"/>
      <c r="AC1328" s="39"/>
      <c r="AD1328" s="39"/>
      <c r="AE1328" s="39"/>
      <c r="AR1328" s="194" t="s">
        <v>539</v>
      </c>
      <c r="AT1328" s="194" t="s">
        <v>445</v>
      </c>
      <c r="AU1328" s="194" t="s">
        <v>88</v>
      </c>
      <c r="AY1328" s="21" t="s">
        <v>151</v>
      </c>
      <c r="BE1328" s="195">
        <f>IF(N1328="základní",J1328,0)</f>
        <v>0</v>
      </c>
      <c r="BF1328" s="195">
        <f>IF(N1328="snížená",J1328,0)</f>
        <v>0</v>
      </c>
      <c r="BG1328" s="195">
        <f>IF(N1328="zákl. přenesená",J1328,0)</f>
        <v>0</v>
      </c>
      <c r="BH1328" s="195">
        <f>IF(N1328="sníž. přenesená",J1328,0)</f>
        <v>0</v>
      </c>
      <c r="BI1328" s="195">
        <f>IF(N1328="nulová",J1328,0)</f>
        <v>0</v>
      </c>
      <c r="BJ1328" s="21" t="s">
        <v>86</v>
      </c>
      <c r="BK1328" s="195">
        <f>ROUND(I1328*H1328,2)</f>
        <v>0</v>
      </c>
      <c r="BL1328" s="21" t="s">
        <v>373</v>
      </c>
      <c r="BM1328" s="194" t="s">
        <v>1823</v>
      </c>
    </row>
    <row r="1329" spans="1:65" s="2" customFormat="1" ht="19.5">
      <c r="A1329" s="39"/>
      <c r="B1329" s="40"/>
      <c r="C1329" s="41"/>
      <c r="D1329" s="201" t="s">
        <v>163</v>
      </c>
      <c r="E1329" s="41"/>
      <c r="F1329" s="202" t="s">
        <v>1797</v>
      </c>
      <c r="G1329" s="41"/>
      <c r="H1329" s="41"/>
      <c r="I1329" s="198"/>
      <c r="J1329" s="41"/>
      <c r="K1329" s="41"/>
      <c r="L1329" s="44"/>
      <c r="M1329" s="199"/>
      <c r="N1329" s="200"/>
      <c r="O1329" s="69"/>
      <c r="P1329" s="69"/>
      <c r="Q1329" s="69"/>
      <c r="R1329" s="69"/>
      <c r="S1329" s="69"/>
      <c r="T1329" s="70"/>
      <c r="U1329" s="39"/>
      <c r="V1329" s="39"/>
      <c r="W1329" s="39"/>
      <c r="X1329" s="39"/>
      <c r="Y1329" s="39"/>
      <c r="Z1329" s="39"/>
      <c r="AA1329" s="39"/>
      <c r="AB1329" s="39"/>
      <c r="AC1329" s="39"/>
      <c r="AD1329" s="39"/>
      <c r="AE1329" s="39"/>
      <c r="AT1329" s="21" t="s">
        <v>163</v>
      </c>
      <c r="AU1329" s="21" t="s">
        <v>88</v>
      </c>
    </row>
    <row r="1330" spans="1:65" s="2" customFormat="1" ht="21.75" customHeight="1">
      <c r="A1330" s="39"/>
      <c r="B1330" s="40"/>
      <c r="C1330" s="183" t="s">
        <v>1824</v>
      </c>
      <c r="D1330" s="183" t="s">
        <v>154</v>
      </c>
      <c r="E1330" s="184" t="s">
        <v>1825</v>
      </c>
      <c r="F1330" s="185" t="s">
        <v>1826</v>
      </c>
      <c r="G1330" s="186" t="s">
        <v>209</v>
      </c>
      <c r="H1330" s="187">
        <v>82.488</v>
      </c>
      <c r="I1330" s="188"/>
      <c r="J1330" s="189">
        <f>ROUND(I1330*H1330,2)</f>
        <v>0</v>
      </c>
      <c r="K1330" s="185" t="s">
        <v>158</v>
      </c>
      <c r="L1330" s="44"/>
      <c r="M1330" s="190" t="s">
        <v>32</v>
      </c>
      <c r="N1330" s="191" t="s">
        <v>49</v>
      </c>
      <c r="O1330" s="69"/>
      <c r="P1330" s="192">
        <f>O1330*H1330</f>
        <v>0</v>
      </c>
      <c r="Q1330" s="192">
        <v>0</v>
      </c>
      <c r="R1330" s="192">
        <f>Q1330*H1330</f>
        <v>0</v>
      </c>
      <c r="S1330" s="192">
        <v>0</v>
      </c>
      <c r="T1330" s="193">
        <f>S1330*H1330</f>
        <v>0</v>
      </c>
      <c r="U1330" s="39"/>
      <c r="V1330" s="39"/>
      <c r="W1330" s="39"/>
      <c r="X1330" s="39"/>
      <c r="Y1330" s="39"/>
      <c r="Z1330" s="39"/>
      <c r="AA1330" s="39"/>
      <c r="AB1330" s="39"/>
      <c r="AC1330" s="39"/>
      <c r="AD1330" s="39"/>
      <c r="AE1330" s="39"/>
      <c r="AR1330" s="194" t="s">
        <v>373</v>
      </c>
      <c r="AT1330" s="194" t="s">
        <v>154</v>
      </c>
      <c r="AU1330" s="194" t="s">
        <v>88</v>
      </c>
      <c r="AY1330" s="21" t="s">
        <v>151</v>
      </c>
      <c r="BE1330" s="195">
        <f>IF(N1330="základní",J1330,0)</f>
        <v>0</v>
      </c>
      <c r="BF1330" s="195">
        <f>IF(N1330="snížená",J1330,0)</f>
        <v>0</v>
      </c>
      <c r="BG1330" s="195">
        <f>IF(N1330="zákl. přenesená",J1330,0)</f>
        <v>0</v>
      </c>
      <c r="BH1330" s="195">
        <f>IF(N1330="sníž. přenesená",J1330,0)</f>
        <v>0</v>
      </c>
      <c r="BI1330" s="195">
        <f>IF(N1330="nulová",J1330,0)</f>
        <v>0</v>
      </c>
      <c r="BJ1330" s="21" t="s">
        <v>86</v>
      </c>
      <c r="BK1330" s="195">
        <f>ROUND(I1330*H1330,2)</f>
        <v>0</v>
      </c>
      <c r="BL1330" s="21" t="s">
        <v>373</v>
      </c>
      <c r="BM1330" s="194" t="s">
        <v>1827</v>
      </c>
    </row>
    <row r="1331" spans="1:65" s="2" customFormat="1" ht="11.25">
      <c r="A1331" s="39"/>
      <c r="B1331" s="40"/>
      <c r="C1331" s="41"/>
      <c r="D1331" s="196" t="s">
        <v>161</v>
      </c>
      <c r="E1331" s="41"/>
      <c r="F1331" s="197" t="s">
        <v>1828</v>
      </c>
      <c r="G1331" s="41"/>
      <c r="H1331" s="41"/>
      <c r="I1331" s="198"/>
      <c r="J1331" s="41"/>
      <c r="K1331" s="41"/>
      <c r="L1331" s="44"/>
      <c r="M1331" s="199"/>
      <c r="N1331" s="200"/>
      <c r="O1331" s="69"/>
      <c r="P1331" s="69"/>
      <c r="Q1331" s="69"/>
      <c r="R1331" s="69"/>
      <c r="S1331" s="69"/>
      <c r="T1331" s="70"/>
      <c r="U1331" s="39"/>
      <c r="V1331" s="39"/>
      <c r="W1331" s="39"/>
      <c r="X1331" s="39"/>
      <c r="Y1331" s="39"/>
      <c r="Z1331" s="39"/>
      <c r="AA1331" s="39"/>
      <c r="AB1331" s="39"/>
      <c r="AC1331" s="39"/>
      <c r="AD1331" s="39"/>
      <c r="AE1331" s="39"/>
      <c r="AT1331" s="21" t="s">
        <v>161</v>
      </c>
      <c r="AU1331" s="21" t="s">
        <v>88</v>
      </c>
    </row>
    <row r="1332" spans="1:65" s="2" customFormat="1" ht="19.5">
      <c r="A1332" s="39"/>
      <c r="B1332" s="40"/>
      <c r="C1332" s="41"/>
      <c r="D1332" s="201" t="s">
        <v>163</v>
      </c>
      <c r="E1332" s="41"/>
      <c r="F1332" s="202" t="s">
        <v>1797</v>
      </c>
      <c r="G1332" s="41"/>
      <c r="H1332" s="41"/>
      <c r="I1332" s="198"/>
      <c r="J1332" s="41"/>
      <c r="K1332" s="41"/>
      <c r="L1332" s="44"/>
      <c r="M1332" s="199"/>
      <c r="N1332" s="200"/>
      <c r="O1332" s="69"/>
      <c r="P1332" s="69"/>
      <c r="Q1332" s="69"/>
      <c r="R1332" s="69"/>
      <c r="S1332" s="69"/>
      <c r="T1332" s="70"/>
      <c r="U1332" s="39"/>
      <c r="V1332" s="39"/>
      <c r="W1332" s="39"/>
      <c r="X1332" s="39"/>
      <c r="Y1332" s="39"/>
      <c r="Z1332" s="39"/>
      <c r="AA1332" s="39"/>
      <c r="AB1332" s="39"/>
      <c r="AC1332" s="39"/>
      <c r="AD1332" s="39"/>
      <c r="AE1332" s="39"/>
      <c r="AT1332" s="21" t="s">
        <v>163</v>
      </c>
      <c r="AU1332" s="21" t="s">
        <v>88</v>
      </c>
    </row>
    <row r="1333" spans="1:65" s="2" customFormat="1" ht="16.5" customHeight="1">
      <c r="A1333" s="39"/>
      <c r="B1333" s="40"/>
      <c r="C1333" s="251" t="s">
        <v>1829</v>
      </c>
      <c r="D1333" s="251" t="s">
        <v>445</v>
      </c>
      <c r="E1333" s="252" t="s">
        <v>1830</v>
      </c>
      <c r="F1333" s="253" t="s">
        <v>1831</v>
      </c>
      <c r="G1333" s="254" t="s">
        <v>209</v>
      </c>
      <c r="H1333" s="255">
        <v>90.736999999999995</v>
      </c>
      <c r="I1333" s="256"/>
      <c r="J1333" s="257">
        <f>ROUND(I1333*H1333,2)</f>
        <v>0</v>
      </c>
      <c r="K1333" s="253" t="s">
        <v>158</v>
      </c>
      <c r="L1333" s="258"/>
      <c r="M1333" s="259" t="s">
        <v>32</v>
      </c>
      <c r="N1333" s="260" t="s">
        <v>49</v>
      </c>
      <c r="O1333" s="69"/>
      <c r="P1333" s="192">
        <f>O1333*H1333</f>
        <v>0</v>
      </c>
      <c r="Q1333" s="192">
        <v>2.0000000000000001E-4</v>
      </c>
      <c r="R1333" s="192">
        <f>Q1333*H1333</f>
        <v>1.8147400000000001E-2</v>
      </c>
      <c r="S1333" s="192">
        <v>0</v>
      </c>
      <c r="T1333" s="193">
        <f>S1333*H1333</f>
        <v>0</v>
      </c>
      <c r="U1333" s="39"/>
      <c r="V1333" s="39"/>
      <c r="W1333" s="39"/>
      <c r="X1333" s="39"/>
      <c r="Y1333" s="39"/>
      <c r="Z1333" s="39"/>
      <c r="AA1333" s="39"/>
      <c r="AB1333" s="39"/>
      <c r="AC1333" s="39"/>
      <c r="AD1333" s="39"/>
      <c r="AE1333" s="39"/>
      <c r="AR1333" s="194" t="s">
        <v>539</v>
      </c>
      <c r="AT1333" s="194" t="s">
        <v>445</v>
      </c>
      <c r="AU1333" s="194" t="s">
        <v>88</v>
      </c>
      <c r="AY1333" s="21" t="s">
        <v>151</v>
      </c>
      <c r="BE1333" s="195">
        <f>IF(N1333="základní",J1333,0)</f>
        <v>0</v>
      </c>
      <c r="BF1333" s="195">
        <f>IF(N1333="snížená",J1333,0)</f>
        <v>0</v>
      </c>
      <c r="BG1333" s="195">
        <f>IF(N1333="zákl. přenesená",J1333,0)</f>
        <v>0</v>
      </c>
      <c r="BH1333" s="195">
        <f>IF(N1333="sníž. přenesená",J1333,0)</f>
        <v>0</v>
      </c>
      <c r="BI1333" s="195">
        <f>IF(N1333="nulová",J1333,0)</f>
        <v>0</v>
      </c>
      <c r="BJ1333" s="21" t="s">
        <v>86</v>
      </c>
      <c r="BK1333" s="195">
        <f>ROUND(I1333*H1333,2)</f>
        <v>0</v>
      </c>
      <c r="BL1333" s="21" t="s">
        <v>373</v>
      </c>
      <c r="BM1333" s="194" t="s">
        <v>1832</v>
      </c>
    </row>
    <row r="1334" spans="1:65" s="2" customFormat="1" ht="19.5">
      <c r="A1334" s="39"/>
      <c r="B1334" s="40"/>
      <c r="C1334" s="41"/>
      <c r="D1334" s="201" t="s">
        <v>163</v>
      </c>
      <c r="E1334" s="41"/>
      <c r="F1334" s="202" t="s">
        <v>1797</v>
      </c>
      <c r="G1334" s="41"/>
      <c r="H1334" s="41"/>
      <c r="I1334" s="198"/>
      <c r="J1334" s="41"/>
      <c r="K1334" s="41"/>
      <c r="L1334" s="44"/>
      <c r="M1334" s="199"/>
      <c r="N1334" s="200"/>
      <c r="O1334" s="69"/>
      <c r="P1334" s="69"/>
      <c r="Q1334" s="69"/>
      <c r="R1334" s="69"/>
      <c r="S1334" s="69"/>
      <c r="T1334" s="70"/>
      <c r="U1334" s="39"/>
      <c r="V1334" s="39"/>
      <c r="W1334" s="39"/>
      <c r="X1334" s="39"/>
      <c r="Y1334" s="39"/>
      <c r="Z1334" s="39"/>
      <c r="AA1334" s="39"/>
      <c r="AB1334" s="39"/>
      <c r="AC1334" s="39"/>
      <c r="AD1334" s="39"/>
      <c r="AE1334" s="39"/>
      <c r="AT1334" s="21" t="s">
        <v>163</v>
      </c>
      <c r="AU1334" s="21" t="s">
        <v>88</v>
      </c>
    </row>
    <row r="1335" spans="1:65" s="14" customFormat="1" ht="11.25">
      <c r="B1335" s="218"/>
      <c r="C1335" s="219"/>
      <c r="D1335" s="201" t="s">
        <v>320</v>
      </c>
      <c r="E1335" s="219"/>
      <c r="F1335" s="221" t="s">
        <v>1833</v>
      </c>
      <c r="G1335" s="219"/>
      <c r="H1335" s="222">
        <v>90.736999999999995</v>
      </c>
      <c r="I1335" s="223"/>
      <c r="J1335" s="219"/>
      <c r="K1335" s="219"/>
      <c r="L1335" s="224"/>
      <c r="M1335" s="225"/>
      <c r="N1335" s="226"/>
      <c r="O1335" s="226"/>
      <c r="P1335" s="226"/>
      <c r="Q1335" s="226"/>
      <c r="R1335" s="226"/>
      <c r="S1335" s="226"/>
      <c r="T1335" s="227"/>
      <c r="AT1335" s="228" t="s">
        <v>320</v>
      </c>
      <c r="AU1335" s="228" t="s">
        <v>88</v>
      </c>
      <c r="AV1335" s="14" t="s">
        <v>88</v>
      </c>
      <c r="AW1335" s="14" t="s">
        <v>4</v>
      </c>
      <c r="AX1335" s="14" t="s">
        <v>86</v>
      </c>
      <c r="AY1335" s="228" t="s">
        <v>151</v>
      </c>
    </row>
    <row r="1336" spans="1:65" s="2" customFormat="1" ht="21.75" customHeight="1">
      <c r="A1336" s="39"/>
      <c r="B1336" s="40"/>
      <c r="C1336" s="183" t="s">
        <v>1834</v>
      </c>
      <c r="D1336" s="183" t="s">
        <v>154</v>
      </c>
      <c r="E1336" s="184" t="s">
        <v>1835</v>
      </c>
      <c r="F1336" s="185" t="s">
        <v>1836</v>
      </c>
      <c r="G1336" s="186" t="s">
        <v>209</v>
      </c>
      <c r="H1336" s="187">
        <v>82.488</v>
      </c>
      <c r="I1336" s="188"/>
      <c r="J1336" s="189">
        <f>ROUND(I1336*H1336,2)</f>
        <v>0</v>
      </c>
      <c r="K1336" s="185" t="s">
        <v>158</v>
      </c>
      <c r="L1336" s="44"/>
      <c r="M1336" s="190" t="s">
        <v>32</v>
      </c>
      <c r="N1336" s="191" t="s">
        <v>49</v>
      </c>
      <c r="O1336" s="69"/>
      <c r="P1336" s="192">
        <f>O1336*H1336</f>
        <v>0</v>
      </c>
      <c r="Q1336" s="192">
        <v>0</v>
      </c>
      <c r="R1336" s="192">
        <f>Q1336*H1336</f>
        <v>0</v>
      </c>
      <c r="S1336" s="192">
        <v>0</v>
      </c>
      <c r="T1336" s="193">
        <f>S1336*H1336</f>
        <v>0</v>
      </c>
      <c r="U1336" s="39"/>
      <c r="V1336" s="39"/>
      <c r="W1336" s="39"/>
      <c r="X1336" s="39"/>
      <c r="Y1336" s="39"/>
      <c r="Z1336" s="39"/>
      <c r="AA1336" s="39"/>
      <c r="AB1336" s="39"/>
      <c r="AC1336" s="39"/>
      <c r="AD1336" s="39"/>
      <c r="AE1336" s="39"/>
      <c r="AR1336" s="194" t="s">
        <v>373</v>
      </c>
      <c r="AT1336" s="194" t="s">
        <v>154</v>
      </c>
      <c r="AU1336" s="194" t="s">
        <v>88</v>
      </c>
      <c r="AY1336" s="21" t="s">
        <v>151</v>
      </c>
      <c r="BE1336" s="195">
        <f>IF(N1336="základní",J1336,0)</f>
        <v>0</v>
      </c>
      <c r="BF1336" s="195">
        <f>IF(N1336="snížená",J1336,0)</f>
        <v>0</v>
      </c>
      <c r="BG1336" s="195">
        <f>IF(N1336="zákl. přenesená",J1336,0)</f>
        <v>0</v>
      </c>
      <c r="BH1336" s="195">
        <f>IF(N1336="sníž. přenesená",J1336,0)</f>
        <v>0</v>
      </c>
      <c r="BI1336" s="195">
        <f>IF(N1336="nulová",J1336,0)</f>
        <v>0</v>
      </c>
      <c r="BJ1336" s="21" t="s">
        <v>86</v>
      </c>
      <c r="BK1336" s="195">
        <f>ROUND(I1336*H1336,2)</f>
        <v>0</v>
      </c>
      <c r="BL1336" s="21" t="s">
        <v>373</v>
      </c>
      <c r="BM1336" s="194" t="s">
        <v>1837</v>
      </c>
    </row>
    <row r="1337" spans="1:65" s="2" customFormat="1" ht="11.25">
      <c r="A1337" s="39"/>
      <c r="B1337" s="40"/>
      <c r="C1337" s="41"/>
      <c r="D1337" s="196" t="s">
        <v>161</v>
      </c>
      <c r="E1337" s="41"/>
      <c r="F1337" s="197" t="s">
        <v>1838</v>
      </c>
      <c r="G1337" s="41"/>
      <c r="H1337" s="41"/>
      <c r="I1337" s="198"/>
      <c r="J1337" s="41"/>
      <c r="K1337" s="41"/>
      <c r="L1337" s="44"/>
      <c r="M1337" s="199"/>
      <c r="N1337" s="200"/>
      <c r="O1337" s="69"/>
      <c r="P1337" s="69"/>
      <c r="Q1337" s="69"/>
      <c r="R1337" s="69"/>
      <c r="S1337" s="69"/>
      <c r="T1337" s="70"/>
      <c r="U1337" s="39"/>
      <c r="V1337" s="39"/>
      <c r="W1337" s="39"/>
      <c r="X1337" s="39"/>
      <c r="Y1337" s="39"/>
      <c r="Z1337" s="39"/>
      <c r="AA1337" s="39"/>
      <c r="AB1337" s="39"/>
      <c r="AC1337" s="39"/>
      <c r="AD1337" s="39"/>
      <c r="AE1337" s="39"/>
      <c r="AT1337" s="21" t="s">
        <v>161</v>
      </c>
      <c r="AU1337" s="21" t="s">
        <v>88</v>
      </c>
    </row>
    <row r="1338" spans="1:65" s="2" customFormat="1" ht="19.5">
      <c r="A1338" s="39"/>
      <c r="B1338" s="40"/>
      <c r="C1338" s="41"/>
      <c r="D1338" s="201" t="s">
        <v>163</v>
      </c>
      <c r="E1338" s="41"/>
      <c r="F1338" s="202" t="s">
        <v>1797</v>
      </c>
      <c r="G1338" s="41"/>
      <c r="H1338" s="41"/>
      <c r="I1338" s="198"/>
      <c r="J1338" s="41"/>
      <c r="K1338" s="41"/>
      <c r="L1338" s="44"/>
      <c r="M1338" s="199"/>
      <c r="N1338" s="200"/>
      <c r="O1338" s="69"/>
      <c r="P1338" s="69"/>
      <c r="Q1338" s="69"/>
      <c r="R1338" s="69"/>
      <c r="S1338" s="69"/>
      <c r="T1338" s="70"/>
      <c r="U1338" s="39"/>
      <c r="V1338" s="39"/>
      <c r="W1338" s="39"/>
      <c r="X1338" s="39"/>
      <c r="Y1338" s="39"/>
      <c r="Z1338" s="39"/>
      <c r="AA1338" s="39"/>
      <c r="AB1338" s="39"/>
      <c r="AC1338" s="39"/>
      <c r="AD1338" s="39"/>
      <c r="AE1338" s="39"/>
      <c r="AT1338" s="21" t="s">
        <v>163</v>
      </c>
      <c r="AU1338" s="21" t="s">
        <v>88</v>
      </c>
    </row>
    <row r="1339" spans="1:65" s="2" customFormat="1" ht="16.5" customHeight="1">
      <c r="A1339" s="39"/>
      <c r="B1339" s="40"/>
      <c r="C1339" s="251" t="s">
        <v>1839</v>
      </c>
      <c r="D1339" s="251" t="s">
        <v>445</v>
      </c>
      <c r="E1339" s="252" t="s">
        <v>1840</v>
      </c>
      <c r="F1339" s="253" t="s">
        <v>1841</v>
      </c>
      <c r="G1339" s="254" t="s">
        <v>209</v>
      </c>
      <c r="H1339" s="255">
        <v>82.488</v>
      </c>
      <c r="I1339" s="256"/>
      <c r="J1339" s="257">
        <f>ROUND(I1339*H1339,2)</f>
        <v>0</v>
      </c>
      <c r="K1339" s="253" t="s">
        <v>158</v>
      </c>
      <c r="L1339" s="258"/>
      <c r="M1339" s="259" t="s">
        <v>32</v>
      </c>
      <c r="N1339" s="260" t="s">
        <v>49</v>
      </c>
      <c r="O1339" s="69"/>
      <c r="P1339" s="192">
        <f>O1339*H1339</f>
        <v>0</v>
      </c>
      <c r="Q1339" s="192">
        <v>6.0000000000000001E-3</v>
      </c>
      <c r="R1339" s="192">
        <f>Q1339*H1339</f>
        <v>0.49492800000000003</v>
      </c>
      <c r="S1339" s="192">
        <v>0</v>
      </c>
      <c r="T1339" s="193">
        <f>S1339*H1339</f>
        <v>0</v>
      </c>
      <c r="U1339" s="39"/>
      <c r="V1339" s="39"/>
      <c r="W1339" s="39"/>
      <c r="X1339" s="39"/>
      <c r="Y1339" s="39"/>
      <c r="Z1339" s="39"/>
      <c r="AA1339" s="39"/>
      <c r="AB1339" s="39"/>
      <c r="AC1339" s="39"/>
      <c r="AD1339" s="39"/>
      <c r="AE1339" s="39"/>
      <c r="AR1339" s="194" t="s">
        <v>539</v>
      </c>
      <c r="AT1339" s="194" t="s">
        <v>445</v>
      </c>
      <c r="AU1339" s="194" t="s">
        <v>88</v>
      </c>
      <c r="AY1339" s="21" t="s">
        <v>151</v>
      </c>
      <c r="BE1339" s="195">
        <f>IF(N1339="základní",J1339,0)</f>
        <v>0</v>
      </c>
      <c r="BF1339" s="195">
        <f>IF(N1339="snížená",J1339,0)</f>
        <v>0</v>
      </c>
      <c r="BG1339" s="195">
        <f>IF(N1339="zákl. přenesená",J1339,0)</f>
        <v>0</v>
      </c>
      <c r="BH1339" s="195">
        <f>IF(N1339="sníž. přenesená",J1339,0)</f>
        <v>0</v>
      </c>
      <c r="BI1339" s="195">
        <f>IF(N1339="nulová",J1339,0)</f>
        <v>0</v>
      </c>
      <c r="BJ1339" s="21" t="s">
        <v>86</v>
      </c>
      <c r="BK1339" s="195">
        <f>ROUND(I1339*H1339,2)</f>
        <v>0</v>
      </c>
      <c r="BL1339" s="21" t="s">
        <v>373</v>
      </c>
      <c r="BM1339" s="194" t="s">
        <v>1842</v>
      </c>
    </row>
    <row r="1340" spans="1:65" s="2" customFormat="1" ht="29.25">
      <c r="A1340" s="39"/>
      <c r="B1340" s="40"/>
      <c r="C1340" s="41"/>
      <c r="D1340" s="201" t="s">
        <v>163</v>
      </c>
      <c r="E1340" s="41"/>
      <c r="F1340" s="202" t="s">
        <v>1843</v>
      </c>
      <c r="G1340" s="41"/>
      <c r="H1340" s="41"/>
      <c r="I1340" s="198"/>
      <c r="J1340" s="41"/>
      <c r="K1340" s="41"/>
      <c r="L1340" s="44"/>
      <c r="M1340" s="199"/>
      <c r="N1340" s="200"/>
      <c r="O1340" s="69"/>
      <c r="P1340" s="69"/>
      <c r="Q1340" s="69"/>
      <c r="R1340" s="69"/>
      <c r="S1340" s="69"/>
      <c r="T1340" s="70"/>
      <c r="U1340" s="39"/>
      <c r="V1340" s="39"/>
      <c r="W1340" s="39"/>
      <c r="X1340" s="39"/>
      <c r="Y1340" s="39"/>
      <c r="Z1340" s="39"/>
      <c r="AA1340" s="39"/>
      <c r="AB1340" s="39"/>
      <c r="AC1340" s="39"/>
      <c r="AD1340" s="39"/>
      <c r="AE1340" s="39"/>
      <c r="AT1340" s="21" t="s">
        <v>163</v>
      </c>
      <c r="AU1340" s="21" t="s">
        <v>88</v>
      </c>
    </row>
    <row r="1341" spans="1:65" s="2" customFormat="1" ht="21.75" customHeight="1">
      <c r="A1341" s="39"/>
      <c r="B1341" s="40"/>
      <c r="C1341" s="183" t="s">
        <v>1844</v>
      </c>
      <c r="D1341" s="183" t="s">
        <v>154</v>
      </c>
      <c r="E1341" s="184" t="s">
        <v>1845</v>
      </c>
      <c r="F1341" s="185" t="s">
        <v>1846</v>
      </c>
      <c r="G1341" s="186" t="s">
        <v>209</v>
      </c>
      <c r="H1341" s="187">
        <v>82.488</v>
      </c>
      <c r="I1341" s="188"/>
      <c r="J1341" s="189">
        <f>ROUND(I1341*H1341,2)</f>
        <v>0</v>
      </c>
      <c r="K1341" s="185" t="s">
        <v>158</v>
      </c>
      <c r="L1341" s="44"/>
      <c r="M1341" s="190" t="s">
        <v>32</v>
      </c>
      <c r="N1341" s="191" t="s">
        <v>49</v>
      </c>
      <c r="O1341" s="69"/>
      <c r="P1341" s="192">
        <f>O1341*H1341</f>
        <v>0</v>
      </c>
      <c r="Q1341" s="192">
        <v>0</v>
      </c>
      <c r="R1341" s="192">
        <f>Q1341*H1341</f>
        <v>0</v>
      </c>
      <c r="S1341" s="192">
        <v>0</v>
      </c>
      <c r="T1341" s="193">
        <f>S1341*H1341</f>
        <v>0</v>
      </c>
      <c r="U1341" s="39"/>
      <c r="V1341" s="39"/>
      <c r="W1341" s="39"/>
      <c r="X1341" s="39"/>
      <c r="Y1341" s="39"/>
      <c r="Z1341" s="39"/>
      <c r="AA1341" s="39"/>
      <c r="AB1341" s="39"/>
      <c r="AC1341" s="39"/>
      <c r="AD1341" s="39"/>
      <c r="AE1341" s="39"/>
      <c r="AR1341" s="194" t="s">
        <v>373</v>
      </c>
      <c r="AT1341" s="194" t="s">
        <v>154</v>
      </c>
      <c r="AU1341" s="194" t="s">
        <v>88</v>
      </c>
      <c r="AY1341" s="21" t="s">
        <v>151</v>
      </c>
      <c r="BE1341" s="195">
        <f>IF(N1341="základní",J1341,0)</f>
        <v>0</v>
      </c>
      <c r="BF1341" s="195">
        <f>IF(N1341="snížená",J1341,0)</f>
        <v>0</v>
      </c>
      <c r="BG1341" s="195">
        <f>IF(N1341="zákl. přenesená",J1341,0)</f>
        <v>0</v>
      </c>
      <c r="BH1341" s="195">
        <f>IF(N1341="sníž. přenesená",J1341,0)</f>
        <v>0</v>
      </c>
      <c r="BI1341" s="195">
        <f>IF(N1341="nulová",J1341,0)</f>
        <v>0</v>
      </c>
      <c r="BJ1341" s="21" t="s">
        <v>86</v>
      </c>
      <c r="BK1341" s="195">
        <f>ROUND(I1341*H1341,2)</f>
        <v>0</v>
      </c>
      <c r="BL1341" s="21" t="s">
        <v>373</v>
      </c>
      <c r="BM1341" s="194" t="s">
        <v>1847</v>
      </c>
    </row>
    <row r="1342" spans="1:65" s="2" customFormat="1" ht="11.25">
      <c r="A1342" s="39"/>
      <c r="B1342" s="40"/>
      <c r="C1342" s="41"/>
      <c r="D1342" s="196" t="s">
        <v>161</v>
      </c>
      <c r="E1342" s="41"/>
      <c r="F1342" s="197" t="s">
        <v>1848</v>
      </c>
      <c r="G1342" s="41"/>
      <c r="H1342" s="41"/>
      <c r="I1342" s="198"/>
      <c r="J1342" s="41"/>
      <c r="K1342" s="41"/>
      <c r="L1342" s="44"/>
      <c r="M1342" s="199"/>
      <c r="N1342" s="200"/>
      <c r="O1342" s="69"/>
      <c r="P1342" s="69"/>
      <c r="Q1342" s="69"/>
      <c r="R1342" s="69"/>
      <c r="S1342" s="69"/>
      <c r="T1342" s="70"/>
      <c r="U1342" s="39"/>
      <c r="V1342" s="39"/>
      <c r="W1342" s="39"/>
      <c r="X1342" s="39"/>
      <c r="Y1342" s="39"/>
      <c r="Z1342" s="39"/>
      <c r="AA1342" s="39"/>
      <c r="AB1342" s="39"/>
      <c r="AC1342" s="39"/>
      <c r="AD1342" s="39"/>
      <c r="AE1342" s="39"/>
      <c r="AT1342" s="21" t="s">
        <v>161</v>
      </c>
      <c r="AU1342" s="21" t="s">
        <v>88</v>
      </c>
    </row>
    <row r="1343" spans="1:65" s="2" customFormat="1" ht="16.5" customHeight="1">
      <c r="A1343" s="39"/>
      <c r="B1343" s="40"/>
      <c r="C1343" s="251" t="s">
        <v>1849</v>
      </c>
      <c r="D1343" s="251" t="s">
        <v>445</v>
      </c>
      <c r="E1343" s="252" t="s">
        <v>1850</v>
      </c>
      <c r="F1343" s="253" t="s">
        <v>1851</v>
      </c>
      <c r="G1343" s="254" t="s">
        <v>253</v>
      </c>
      <c r="H1343" s="255">
        <v>2.4750000000000001</v>
      </c>
      <c r="I1343" s="256"/>
      <c r="J1343" s="257">
        <f>ROUND(I1343*H1343,2)</f>
        <v>0</v>
      </c>
      <c r="K1343" s="253" t="s">
        <v>158</v>
      </c>
      <c r="L1343" s="258"/>
      <c r="M1343" s="259" t="s">
        <v>32</v>
      </c>
      <c r="N1343" s="260" t="s">
        <v>49</v>
      </c>
      <c r="O1343" s="69"/>
      <c r="P1343" s="192">
        <f>O1343*H1343</f>
        <v>0</v>
      </c>
      <c r="Q1343" s="192">
        <v>0.65</v>
      </c>
      <c r="R1343" s="192">
        <f>Q1343*H1343</f>
        <v>1.6087500000000001</v>
      </c>
      <c r="S1343" s="192">
        <v>0</v>
      </c>
      <c r="T1343" s="193">
        <f>S1343*H1343</f>
        <v>0</v>
      </c>
      <c r="U1343" s="39"/>
      <c r="V1343" s="39"/>
      <c r="W1343" s="39"/>
      <c r="X1343" s="39"/>
      <c r="Y1343" s="39"/>
      <c r="Z1343" s="39"/>
      <c r="AA1343" s="39"/>
      <c r="AB1343" s="39"/>
      <c r="AC1343" s="39"/>
      <c r="AD1343" s="39"/>
      <c r="AE1343" s="39"/>
      <c r="AR1343" s="194" t="s">
        <v>539</v>
      </c>
      <c r="AT1343" s="194" t="s">
        <v>445</v>
      </c>
      <c r="AU1343" s="194" t="s">
        <v>88</v>
      </c>
      <c r="AY1343" s="21" t="s">
        <v>151</v>
      </c>
      <c r="BE1343" s="195">
        <f>IF(N1343="základní",J1343,0)</f>
        <v>0</v>
      </c>
      <c r="BF1343" s="195">
        <f>IF(N1343="snížená",J1343,0)</f>
        <v>0</v>
      </c>
      <c r="BG1343" s="195">
        <f>IF(N1343="zákl. přenesená",J1343,0)</f>
        <v>0</v>
      </c>
      <c r="BH1343" s="195">
        <f>IF(N1343="sníž. přenesená",J1343,0)</f>
        <v>0</v>
      </c>
      <c r="BI1343" s="195">
        <f>IF(N1343="nulová",J1343,0)</f>
        <v>0</v>
      </c>
      <c r="BJ1343" s="21" t="s">
        <v>86</v>
      </c>
      <c r="BK1343" s="195">
        <f>ROUND(I1343*H1343,2)</f>
        <v>0</v>
      </c>
      <c r="BL1343" s="21" t="s">
        <v>373</v>
      </c>
      <c r="BM1343" s="194" t="s">
        <v>1852</v>
      </c>
    </row>
    <row r="1344" spans="1:65" s="13" customFormat="1" ht="11.25">
      <c r="B1344" s="208"/>
      <c r="C1344" s="209"/>
      <c r="D1344" s="201" t="s">
        <v>320</v>
      </c>
      <c r="E1344" s="210" t="s">
        <v>32</v>
      </c>
      <c r="F1344" s="211" t="s">
        <v>1853</v>
      </c>
      <c r="G1344" s="209"/>
      <c r="H1344" s="210" t="s">
        <v>32</v>
      </c>
      <c r="I1344" s="212"/>
      <c r="J1344" s="209"/>
      <c r="K1344" s="209"/>
      <c r="L1344" s="213"/>
      <c r="M1344" s="214"/>
      <c r="N1344" s="215"/>
      <c r="O1344" s="215"/>
      <c r="P1344" s="215"/>
      <c r="Q1344" s="215"/>
      <c r="R1344" s="215"/>
      <c r="S1344" s="215"/>
      <c r="T1344" s="216"/>
      <c r="AT1344" s="217" t="s">
        <v>320</v>
      </c>
      <c r="AU1344" s="217" t="s">
        <v>88</v>
      </c>
      <c r="AV1344" s="13" t="s">
        <v>86</v>
      </c>
      <c r="AW1344" s="13" t="s">
        <v>39</v>
      </c>
      <c r="AX1344" s="13" t="s">
        <v>78</v>
      </c>
      <c r="AY1344" s="217" t="s">
        <v>151</v>
      </c>
    </row>
    <row r="1345" spans="1:65" s="14" customFormat="1" ht="11.25">
      <c r="B1345" s="218"/>
      <c r="C1345" s="219"/>
      <c r="D1345" s="201" t="s">
        <v>320</v>
      </c>
      <c r="E1345" s="220" t="s">
        <v>32</v>
      </c>
      <c r="F1345" s="221" t="s">
        <v>1854</v>
      </c>
      <c r="G1345" s="219"/>
      <c r="H1345" s="222">
        <v>2.4750000000000001</v>
      </c>
      <c r="I1345" s="223"/>
      <c r="J1345" s="219"/>
      <c r="K1345" s="219"/>
      <c r="L1345" s="224"/>
      <c r="M1345" s="225"/>
      <c r="N1345" s="226"/>
      <c r="O1345" s="226"/>
      <c r="P1345" s="226"/>
      <c r="Q1345" s="226"/>
      <c r="R1345" s="226"/>
      <c r="S1345" s="226"/>
      <c r="T1345" s="227"/>
      <c r="AT1345" s="228" t="s">
        <v>320</v>
      </c>
      <c r="AU1345" s="228" t="s">
        <v>88</v>
      </c>
      <c r="AV1345" s="14" t="s">
        <v>88</v>
      </c>
      <c r="AW1345" s="14" t="s">
        <v>39</v>
      </c>
      <c r="AX1345" s="14" t="s">
        <v>78</v>
      </c>
      <c r="AY1345" s="228" t="s">
        <v>151</v>
      </c>
    </row>
    <row r="1346" spans="1:65" s="15" customFormat="1" ht="11.25">
      <c r="B1346" s="229"/>
      <c r="C1346" s="230"/>
      <c r="D1346" s="201" t="s">
        <v>320</v>
      </c>
      <c r="E1346" s="231" t="s">
        <v>32</v>
      </c>
      <c r="F1346" s="232" t="s">
        <v>323</v>
      </c>
      <c r="G1346" s="230"/>
      <c r="H1346" s="233">
        <v>2.4750000000000001</v>
      </c>
      <c r="I1346" s="234"/>
      <c r="J1346" s="230"/>
      <c r="K1346" s="230"/>
      <c r="L1346" s="235"/>
      <c r="M1346" s="236"/>
      <c r="N1346" s="237"/>
      <c r="O1346" s="237"/>
      <c r="P1346" s="237"/>
      <c r="Q1346" s="237"/>
      <c r="R1346" s="237"/>
      <c r="S1346" s="237"/>
      <c r="T1346" s="238"/>
      <c r="AT1346" s="239" t="s">
        <v>320</v>
      </c>
      <c r="AU1346" s="239" t="s">
        <v>88</v>
      </c>
      <c r="AV1346" s="15" t="s">
        <v>159</v>
      </c>
      <c r="AW1346" s="15" t="s">
        <v>39</v>
      </c>
      <c r="AX1346" s="15" t="s">
        <v>86</v>
      </c>
      <c r="AY1346" s="239" t="s">
        <v>151</v>
      </c>
    </row>
    <row r="1347" spans="1:65" s="2" customFormat="1" ht="21.75" customHeight="1">
      <c r="A1347" s="39"/>
      <c r="B1347" s="40"/>
      <c r="C1347" s="183" t="s">
        <v>1855</v>
      </c>
      <c r="D1347" s="183" t="s">
        <v>154</v>
      </c>
      <c r="E1347" s="184" t="s">
        <v>1856</v>
      </c>
      <c r="F1347" s="185" t="s">
        <v>1857</v>
      </c>
      <c r="G1347" s="186" t="s">
        <v>209</v>
      </c>
      <c r="H1347" s="187">
        <v>82.488</v>
      </c>
      <c r="I1347" s="188"/>
      <c r="J1347" s="189">
        <f>ROUND(I1347*H1347,2)</f>
        <v>0</v>
      </c>
      <c r="K1347" s="185" t="s">
        <v>158</v>
      </c>
      <c r="L1347" s="44"/>
      <c r="M1347" s="190" t="s">
        <v>32</v>
      </c>
      <c r="N1347" s="191" t="s">
        <v>49</v>
      </c>
      <c r="O1347" s="69"/>
      <c r="P1347" s="192">
        <f>O1347*H1347</f>
        <v>0</v>
      </c>
      <c r="Q1347" s="192">
        <v>0</v>
      </c>
      <c r="R1347" s="192">
        <f>Q1347*H1347</f>
        <v>0</v>
      </c>
      <c r="S1347" s="192">
        <v>0</v>
      </c>
      <c r="T1347" s="193">
        <f>S1347*H1347</f>
        <v>0</v>
      </c>
      <c r="U1347" s="39"/>
      <c r="V1347" s="39"/>
      <c r="W1347" s="39"/>
      <c r="X1347" s="39"/>
      <c r="Y1347" s="39"/>
      <c r="Z1347" s="39"/>
      <c r="AA1347" s="39"/>
      <c r="AB1347" s="39"/>
      <c r="AC1347" s="39"/>
      <c r="AD1347" s="39"/>
      <c r="AE1347" s="39"/>
      <c r="AR1347" s="194" t="s">
        <v>373</v>
      </c>
      <c r="AT1347" s="194" t="s">
        <v>154</v>
      </c>
      <c r="AU1347" s="194" t="s">
        <v>88</v>
      </c>
      <c r="AY1347" s="21" t="s">
        <v>151</v>
      </c>
      <c r="BE1347" s="195">
        <f>IF(N1347="základní",J1347,0)</f>
        <v>0</v>
      </c>
      <c r="BF1347" s="195">
        <f>IF(N1347="snížená",J1347,0)</f>
        <v>0</v>
      </c>
      <c r="BG1347" s="195">
        <f>IF(N1347="zákl. přenesená",J1347,0)</f>
        <v>0</v>
      </c>
      <c r="BH1347" s="195">
        <f>IF(N1347="sníž. přenesená",J1347,0)</f>
        <v>0</v>
      </c>
      <c r="BI1347" s="195">
        <f>IF(N1347="nulová",J1347,0)</f>
        <v>0</v>
      </c>
      <c r="BJ1347" s="21" t="s">
        <v>86</v>
      </c>
      <c r="BK1347" s="195">
        <f>ROUND(I1347*H1347,2)</f>
        <v>0</v>
      </c>
      <c r="BL1347" s="21" t="s">
        <v>373</v>
      </c>
      <c r="BM1347" s="194" t="s">
        <v>1858</v>
      </c>
    </row>
    <row r="1348" spans="1:65" s="2" customFormat="1" ht="11.25">
      <c r="A1348" s="39"/>
      <c r="B1348" s="40"/>
      <c r="C1348" s="41"/>
      <c r="D1348" s="196" t="s">
        <v>161</v>
      </c>
      <c r="E1348" s="41"/>
      <c r="F1348" s="197" t="s">
        <v>1859</v>
      </c>
      <c r="G1348" s="41"/>
      <c r="H1348" s="41"/>
      <c r="I1348" s="198"/>
      <c r="J1348" s="41"/>
      <c r="K1348" s="41"/>
      <c r="L1348" s="44"/>
      <c r="M1348" s="199"/>
      <c r="N1348" s="200"/>
      <c r="O1348" s="69"/>
      <c r="P1348" s="69"/>
      <c r="Q1348" s="69"/>
      <c r="R1348" s="69"/>
      <c r="S1348" s="69"/>
      <c r="T1348" s="70"/>
      <c r="U1348" s="39"/>
      <c r="V1348" s="39"/>
      <c r="W1348" s="39"/>
      <c r="X1348" s="39"/>
      <c r="Y1348" s="39"/>
      <c r="Z1348" s="39"/>
      <c r="AA1348" s="39"/>
      <c r="AB1348" s="39"/>
      <c r="AC1348" s="39"/>
      <c r="AD1348" s="39"/>
      <c r="AE1348" s="39"/>
      <c r="AT1348" s="21" t="s">
        <v>161</v>
      </c>
      <c r="AU1348" s="21" t="s">
        <v>88</v>
      </c>
    </row>
    <row r="1349" spans="1:65" s="2" customFormat="1" ht="16.5" customHeight="1">
      <c r="A1349" s="39"/>
      <c r="B1349" s="40"/>
      <c r="C1349" s="251" t="s">
        <v>1860</v>
      </c>
      <c r="D1349" s="251" t="s">
        <v>445</v>
      </c>
      <c r="E1349" s="252" t="s">
        <v>1861</v>
      </c>
      <c r="F1349" s="253" t="s">
        <v>1862</v>
      </c>
      <c r="G1349" s="254" t="s">
        <v>209</v>
      </c>
      <c r="H1349" s="255">
        <v>82.488</v>
      </c>
      <c r="I1349" s="256"/>
      <c r="J1349" s="257">
        <f>ROUND(I1349*H1349,2)</f>
        <v>0</v>
      </c>
      <c r="K1349" s="253" t="s">
        <v>158</v>
      </c>
      <c r="L1349" s="258"/>
      <c r="M1349" s="259" t="s">
        <v>32</v>
      </c>
      <c r="N1349" s="260" t="s">
        <v>49</v>
      </c>
      <c r="O1349" s="69"/>
      <c r="P1349" s="192">
        <f>O1349*H1349</f>
        <v>0</v>
      </c>
      <c r="Q1349" s="192">
        <v>1.0999999999999999E-2</v>
      </c>
      <c r="R1349" s="192">
        <f>Q1349*H1349</f>
        <v>0.90736799999999995</v>
      </c>
      <c r="S1349" s="192">
        <v>0</v>
      </c>
      <c r="T1349" s="193">
        <f>S1349*H1349</f>
        <v>0</v>
      </c>
      <c r="U1349" s="39"/>
      <c r="V1349" s="39"/>
      <c r="W1349" s="39"/>
      <c r="X1349" s="39"/>
      <c r="Y1349" s="39"/>
      <c r="Z1349" s="39"/>
      <c r="AA1349" s="39"/>
      <c r="AB1349" s="39"/>
      <c r="AC1349" s="39"/>
      <c r="AD1349" s="39"/>
      <c r="AE1349" s="39"/>
      <c r="AR1349" s="194" t="s">
        <v>539</v>
      </c>
      <c r="AT1349" s="194" t="s">
        <v>445</v>
      </c>
      <c r="AU1349" s="194" t="s">
        <v>88</v>
      </c>
      <c r="AY1349" s="21" t="s">
        <v>151</v>
      </c>
      <c r="BE1349" s="195">
        <f>IF(N1349="základní",J1349,0)</f>
        <v>0</v>
      </c>
      <c r="BF1349" s="195">
        <f>IF(N1349="snížená",J1349,0)</f>
        <v>0</v>
      </c>
      <c r="BG1349" s="195">
        <f>IF(N1349="zákl. přenesená",J1349,0)</f>
        <v>0</v>
      </c>
      <c r="BH1349" s="195">
        <f>IF(N1349="sníž. přenesená",J1349,0)</f>
        <v>0</v>
      </c>
      <c r="BI1349" s="195">
        <f>IF(N1349="nulová",J1349,0)</f>
        <v>0</v>
      </c>
      <c r="BJ1349" s="21" t="s">
        <v>86</v>
      </c>
      <c r="BK1349" s="195">
        <f>ROUND(I1349*H1349,2)</f>
        <v>0</v>
      </c>
      <c r="BL1349" s="21" t="s">
        <v>373</v>
      </c>
      <c r="BM1349" s="194" t="s">
        <v>1863</v>
      </c>
    </row>
    <row r="1350" spans="1:65" s="2" customFormat="1" ht="19.5">
      <c r="A1350" s="39"/>
      <c r="B1350" s="40"/>
      <c r="C1350" s="41"/>
      <c r="D1350" s="201" t="s">
        <v>163</v>
      </c>
      <c r="E1350" s="41"/>
      <c r="F1350" s="202" t="s">
        <v>1864</v>
      </c>
      <c r="G1350" s="41"/>
      <c r="H1350" s="41"/>
      <c r="I1350" s="198"/>
      <c r="J1350" s="41"/>
      <c r="K1350" s="41"/>
      <c r="L1350" s="44"/>
      <c r="M1350" s="199"/>
      <c r="N1350" s="200"/>
      <c r="O1350" s="69"/>
      <c r="P1350" s="69"/>
      <c r="Q1350" s="69"/>
      <c r="R1350" s="69"/>
      <c r="S1350" s="69"/>
      <c r="T1350" s="70"/>
      <c r="U1350" s="39"/>
      <c r="V1350" s="39"/>
      <c r="W1350" s="39"/>
      <c r="X1350" s="39"/>
      <c r="Y1350" s="39"/>
      <c r="Z1350" s="39"/>
      <c r="AA1350" s="39"/>
      <c r="AB1350" s="39"/>
      <c r="AC1350" s="39"/>
      <c r="AD1350" s="39"/>
      <c r="AE1350" s="39"/>
      <c r="AT1350" s="21" t="s">
        <v>163</v>
      </c>
      <c r="AU1350" s="21" t="s">
        <v>88</v>
      </c>
    </row>
    <row r="1351" spans="1:65" s="2" customFormat="1" ht="24.2" customHeight="1">
      <c r="A1351" s="39"/>
      <c r="B1351" s="40"/>
      <c r="C1351" s="183" t="s">
        <v>1865</v>
      </c>
      <c r="D1351" s="183" t="s">
        <v>154</v>
      </c>
      <c r="E1351" s="184" t="s">
        <v>1866</v>
      </c>
      <c r="F1351" s="185" t="s">
        <v>1867</v>
      </c>
      <c r="G1351" s="186" t="s">
        <v>253</v>
      </c>
      <c r="H1351" s="187">
        <v>0.254</v>
      </c>
      <c r="I1351" s="188"/>
      <c r="J1351" s="189">
        <f>ROUND(I1351*H1351,2)</f>
        <v>0</v>
      </c>
      <c r="K1351" s="185" t="s">
        <v>158</v>
      </c>
      <c r="L1351" s="44"/>
      <c r="M1351" s="190" t="s">
        <v>32</v>
      </c>
      <c r="N1351" s="191" t="s">
        <v>49</v>
      </c>
      <c r="O1351" s="69"/>
      <c r="P1351" s="192">
        <f>O1351*H1351</f>
        <v>0</v>
      </c>
      <c r="Q1351" s="192">
        <v>0</v>
      </c>
      <c r="R1351" s="192">
        <f>Q1351*H1351</f>
        <v>0</v>
      </c>
      <c r="S1351" s="192">
        <v>0</v>
      </c>
      <c r="T1351" s="193">
        <f>S1351*H1351</f>
        <v>0</v>
      </c>
      <c r="U1351" s="39"/>
      <c r="V1351" s="39"/>
      <c r="W1351" s="39"/>
      <c r="X1351" s="39"/>
      <c r="Y1351" s="39"/>
      <c r="Z1351" s="39"/>
      <c r="AA1351" s="39"/>
      <c r="AB1351" s="39"/>
      <c r="AC1351" s="39"/>
      <c r="AD1351" s="39"/>
      <c r="AE1351" s="39"/>
      <c r="AR1351" s="194" t="s">
        <v>373</v>
      </c>
      <c r="AT1351" s="194" t="s">
        <v>154</v>
      </c>
      <c r="AU1351" s="194" t="s">
        <v>88</v>
      </c>
      <c r="AY1351" s="21" t="s">
        <v>151</v>
      </c>
      <c r="BE1351" s="195">
        <f>IF(N1351="základní",J1351,0)</f>
        <v>0</v>
      </c>
      <c r="BF1351" s="195">
        <f>IF(N1351="snížená",J1351,0)</f>
        <v>0</v>
      </c>
      <c r="BG1351" s="195">
        <f>IF(N1351="zákl. přenesená",J1351,0)</f>
        <v>0</v>
      </c>
      <c r="BH1351" s="195">
        <f>IF(N1351="sníž. přenesená",J1351,0)</f>
        <v>0</v>
      </c>
      <c r="BI1351" s="195">
        <f>IF(N1351="nulová",J1351,0)</f>
        <v>0</v>
      </c>
      <c r="BJ1351" s="21" t="s">
        <v>86</v>
      </c>
      <c r="BK1351" s="195">
        <f>ROUND(I1351*H1351,2)</f>
        <v>0</v>
      </c>
      <c r="BL1351" s="21" t="s">
        <v>373</v>
      </c>
      <c r="BM1351" s="194" t="s">
        <v>1868</v>
      </c>
    </row>
    <row r="1352" spans="1:65" s="2" customFormat="1" ht="11.25">
      <c r="A1352" s="39"/>
      <c r="B1352" s="40"/>
      <c r="C1352" s="41"/>
      <c r="D1352" s="196" t="s">
        <v>161</v>
      </c>
      <c r="E1352" s="41"/>
      <c r="F1352" s="197" t="s">
        <v>1869</v>
      </c>
      <c r="G1352" s="41"/>
      <c r="H1352" s="41"/>
      <c r="I1352" s="198"/>
      <c r="J1352" s="41"/>
      <c r="K1352" s="41"/>
      <c r="L1352" s="44"/>
      <c r="M1352" s="199"/>
      <c r="N1352" s="200"/>
      <c r="O1352" s="69"/>
      <c r="P1352" s="69"/>
      <c r="Q1352" s="69"/>
      <c r="R1352" s="69"/>
      <c r="S1352" s="69"/>
      <c r="T1352" s="70"/>
      <c r="U1352" s="39"/>
      <c r="V1352" s="39"/>
      <c r="W1352" s="39"/>
      <c r="X1352" s="39"/>
      <c r="Y1352" s="39"/>
      <c r="Z1352" s="39"/>
      <c r="AA1352" s="39"/>
      <c r="AB1352" s="39"/>
      <c r="AC1352" s="39"/>
      <c r="AD1352" s="39"/>
      <c r="AE1352" s="39"/>
      <c r="AT1352" s="21" t="s">
        <v>161</v>
      </c>
      <c r="AU1352" s="21" t="s">
        <v>88</v>
      </c>
    </row>
    <row r="1353" spans="1:65" s="14" customFormat="1" ht="11.25">
      <c r="B1353" s="218"/>
      <c r="C1353" s="219"/>
      <c r="D1353" s="201" t="s">
        <v>320</v>
      </c>
      <c r="E1353" s="220" t="s">
        <v>32</v>
      </c>
      <c r="F1353" s="221" t="s">
        <v>1870</v>
      </c>
      <c r="G1353" s="219"/>
      <c r="H1353" s="222">
        <v>0.254</v>
      </c>
      <c r="I1353" s="223"/>
      <c r="J1353" s="219"/>
      <c r="K1353" s="219"/>
      <c r="L1353" s="224"/>
      <c r="M1353" s="225"/>
      <c r="N1353" s="226"/>
      <c r="O1353" s="226"/>
      <c r="P1353" s="226"/>
      <c r="Q1353" s="226"/>
      <c r="R1353" s="226"/>
      <c r="S1353" s="226"/>
      <c r="T1353" s="227"/>
      <c r="AT1353" s="228" t="s">
        <v>320</v>
      </c>
      <c r="AU1353" s="228" t="s">
        <v>88</v>
      </c>
      <c r="AV1353" s="14" t="s">
        <v>88</v>
      </c>
      <c r="AW1353" s="14" t="s">
        <v>39</v>
      </c>
      <c r="AX1353" s="14" t="s">
        <v>78</v>
      </c>
      <c r="AY1353" s="228" t="s">
        <v>151</v>
      </c>
    </row>
    <row r="1354" spans="1:65" s="15" customFormat="1" ht="11.25">
      <c r="B1354" s="229"/>
      <c r="C1354" s="230"/>
      <c r="D1354" s="201" t="s">
        <v>320</v>
      </c>
      <c r="E1354" s="231" t="s">
        <v>32</v>
      </c>
      <c r="F1354" s="232" t="s">
        <v>323</v>
      </c>
      <c r="G1354" s="230"/>
      <c r="H1354" s="233">
        <v>0.254</v>
      </c>
      <c r="I1354" s="234"/>
      <c r="J1354" s="230"/>
      <c r="K1354" s="230"/>
      <c r="L1354" s="235"/>
      <c r="M1354" s="236"/>
      <c r="N1354" s="237"/>
      <c r="O1354" s="237"/>
      <c r="P1354" s="237"/>
      <c r="Q1354" s="237"/>
      <c r="R1354" s="237"/>
      <c r="S1354" s="237"/>
      <c r="T1354" s="238"/>
      <c r="AT1354" s="239" t="s">
        <v>320</v>
      </c>
      <c r="AU1354" s="239" t="s">
        <v>88</v>
      </c>
      <c r="AV1354" s="15" t="s">
        <v>159</v>
      </c>
      <c r="AW1354" s="15" t="s">
        <v>39</v>
      </c>
      <c r="AX1354" s="15" t="s">
        <v>86</v>
      </c>
      <c r="AY1354" s="239" t="s">
        <v>151</v>
      </c>
    </row>
    <row r="1355" spans="1:65" s="2" customFormat="1" ht="16.5" customHeight="1">
      <c r="A1355" s="39"/>
      <c r="B1355" s="40"/>
      <c r="C1355" s="251" t="s">
        <v>1871</v>
      </c>
      <c r="D1355" s="251" t="s">
        <v>445</v>
      </c>
      <c r="E1355" s="252" t="s">
        <v>1872</v>
      </c>
      <c r="F1355" s="253" t="s">
        <v>1873</v>
      </c>
      <c r="G1355" s="254" t="s">
        <v>428</v>
      </c>
      <c r="H1355" s="255">
        <v>0.42</v>
      </c>
      <c r="I1355" s="256"/>
      <c r="J1355" s="257">
        <f>ROUND(I1355*H1355,2)</f>
        <v>0</v>
      </c>
      <c r="K1355" s="253" t="s">
        <v>158</v>
      </c>
      <c r="L1355" s="258"/>
      <c r="M1355" s="259" t="s">
        <v>32</v>
      </c>
      <c r="N1355" s="260" t="s">
        <v>49</v>
      </c>
      <c r="O1355" s="69"/>
      <c r="P1355" s="192">
        <f>O1355*H1355</f>
        <v>0</v>
      </c>
      <c r="Q1355" s="192">
        <v>1</v>
      </c>
      <c r="R1355" s="192">
        <f>Q1355*H1355</f>
        <v>0.42</v>
      </c>
      <c r="S1355" s="192">
        <v>0</v>
      </c>
      <c r="T1355" s="193">
        <f>S1355*H1355</f>
        <v>0</v>
      </c>
      <c r="U1355" s="39"/>
      <c r="V1355" s="39"/>
      <c r="W1355" s="39"/>
      <c r="X1355" s="39"/>
      <c r="Y1355" s="39"/>
      <c r="Z1355" s="39"/>
      <c r="AA1355" s="39"/>
      <c r="AB1355" s="39"/>
      <c r="AC1355" s="39"/>
      <c r="AD1355" s="39"/>
      <c r="AE1355" s="39"/>
      <c r="AR1355" s="194" t="s">
        <v>539</v>
      </c>
      <c r="AT1355" s="194" t="s">
        <v>445</v>
      </c>
      <c r="AU1355" s="194" t="s">
        <v>88</v>
      </c>
      <c r="AY1355" s="21" t="s">
        <v>151</v>
      </c>
      <c r="BE1355" s="195">
        <f>IF(N1355="základní",J1355,0)</f>
        <v>0</v>
      </c>
      <c r="BF1355" s="195">
        <f>IF(N1355="snížená",J1355,0)</f>
        <v>0</v>
      </c>
      <c r="BG1355" s="195">
        <f>IF(N1355="zákl. přenesená",J1355,0)</f>
        <v>0</v>
      </c>
      <c r="BH1355" s="195">
        <f>IF(N1355="sníž. přenesená",J1355,0)</f>
        <v>0</v>
      </c>
      <c r="BI1355" s="195">
        <f>IF(N1355="nulová",J1355,0)</f>
        <v>0</v>
      </c>
      <c r="BJ1355" s="21" t="s">
        <v>86</v>
      </c>
      <c r="BK1355" s="195">
        <f>ROUND(I1355*H1355,2)</f>
        <v>0</v>
      </c>
      <c r="BL1355" s="21" t="s">
        <v>373</v>
      </c>
      <c r="BM1355" s="194" t="s">
        <v>1874</v>
      </c>
    </row>
    <row r="1356" spans="1:65" s="2" customFormat="1" ht="19.5">
      <c r="A1356" s="39"/>
      <c r="B1356" s="40"/>
      <c r="C1356" s="41"/>
      <c r="D1356" s="201" t="s">
        <v>163</v>
      </c>
      <c r="E1356" s="41"/>
      <c r="F1356" s="202" t="s">
        <v>1875</v>
      </c>
      <c r="G1356" s="41"/>
      <c r="H1356" s="41"/>
      <c r="I1356" s="198"/>
      <c r="J1356" s="41"/>
      <c r="K1356" s="41"/>
      <c r="L1356" s="44"/>
      <c r="M1356" s="199"/>
      <c r="N1356" s="200"/>
      <c r="O1356" s="69"/>
      <c r="P1356" s="69"/>
      <c r="Q1356" s="69"/>
      <c r="R1356" s="69"/>
      <c r="S1356" s="69"/>
      <c r="T1356" s="70"/>
      <c r="U1356" s="39"/>
      <c r="V1356" s="39"/>
      <c r="W1356" s="39"/>
      <c r="X1356" s="39"/>
      <c r="Y1356" s="39"/>
      <c r="Z1356" s="39"/>
      <c r="AA1356" s="39"/>
      <c r="AB1356" s="39"/>
      <c r="AC1356" s="39"/>
      <c r="AD1356" s="39"/>
      <c r="AE1356" s="39"/>
      <c r="AT1356" s="21" t="s">
        <v>163</v>
      </c>
      <c r="AU1356" s="21" t="s">
        <v>88</v>
      </c>
    </row>
    <row r="1357" spans="1:65" s="14" customFormat="1" ht="11.25">
      <c r="B1357" s="218"/>
      <c r="C1357" s="219"/>
      <c r="D1357" s="201" t="s">
        <v>320</v>
      </c>
      <c r="E1357" s="219"/>
      <c r="F1357" s="221" t="s">
        <v>1876</v>
      </c>
      <c r="G1357" s="219"/>
      <c r="H1357" s="222">
        <v>0.42</v>
      </c>
      <c r="I1357" s="223"/>
      <c r="J1357" s="219"/>
      <c r="K1357" s="219"/>
      <c r="L1357" s="224"/>
      <c r="M1357" s="225"/>
      <c r="N1357" s="226"/>
      <c r="O1357" s="226"/>
      <c r="P1357" s="226"/>
      <c r="Q1357" s="226"/>
      <c r="R1357" s="226"/>
      <c r="S1357" s="226"/>
      <c r="T1357" s="227"/>
      <c r="AT1357" s="228" t="s">
        <v>320</v>
      </c>
      <c r="AU1357" s="228" t="s">
        <v>88</v>
      </c>
      <c r="AV1357" s="14" t="s">
        <v>88</v>
      </c>
      <c r="AW1357" s="14" t="s">
        <v>4</v>
      </c>
      <c r="AX1357" s="14" t="s">
        <v>86</v>
      </c>
      <c r="AY1357" s="228" t="s">
        <v>151</v>
      </c>
    </row>
    <row r="1358" spans="1:65" s="2" customFormat="1" ht="21.75" customHeight="1">
      <c r="A1358" s="39"/>
      <c r="B1358" s="40"/>
      <c r="C1358" s="183" t="s">
        <v>1877</v>
      </c>
      <c r="D1358" s="183" t="s">
        <v>154</v>
      </c>
      <c r="E1358" s="184" t="s">
        <v>1878</v>
      </c>
      <c r="F1358" s="185" t="s">
        <v>1879</v>
      </c>
      <c r="G1358" s="186" t="s">
        <v>213</v>
      </c>
      <c r="H1358" s="187">
        <v>35.700000000000003</v>
      </c>
      <c r="I1358" s="188"/>
      <c r="J1358" s="189">
        <f>ROUND(I1358*H1358,2)</f>
        <v>0</v>
      </c>
      <c r="K1358" s="185" t="s">
        <v>158</v>
      </c>
      <c r="L1358" s="44"/>
      <c r="M1358" s="190" t="s">
        <v>32</v>
      </c>
      <c r="N1358" s="191" t="s">
        <v>49</v>
      </c>
      <c r="O1358" s="69"/>
      <c r="P1358" s="192">
        <f>O1358*H1358</f>
        <v>0</v>
      </c>
      <c r="Q1358" s="192">
        <v>2.0000000000000002E-5</v>
      </c>
      <c r="R1358" s="192">
        <f>Q1358*H1358</f>
        <v>7.1400000000000012E-4</v>
      </c>
      <c r="S1358" s="192">
        <v>0</v>
      </c>
      <c r="T1358" s="193">
        <f>S1358*H1358</f>
        <v>0</v>
      </c>
      <c r="U1358" s="39"/>
      <c r="V1358" s="39"/>
      <c r="W1358" s="39"/>
      <c r="X1358" s="39"/>
      <c r="Y1358" s="39"/>
      <c r="Z1358" s="39"/>
      <c r="AA1358" s="39"/>
      <c r="AB1358" s="39"/>
      <c r="AC1358" s="39"/>
      <c r="AD1358" s="39"/>
      <c r="AE1358" s="39"/>
      <c r="AR1358" s="194" t="s">
        <v>373</v>
      </c>
      <c r="AT1358" s="194" t="s">
        <v>154</v>
      </c>
      <c r="AU1358" s="194" t="s">
        <v>88</v>
      </c>
      <c r="AY1358" s="21" t="s">
        <v>151</v>
      </c>
      <c r="BE1358" s="195">
        <f>IF(N1358="základní",J1358,0)</f>
        <v>0</v>
      </c>
      <c r="BF1358" s="195">
        <f>IF(N1358="snížená",J1358,0)</f>
        <v>0</v>
      </c>
      <c r="BG1358" s="195">
        <f>IF(N1358="zákl. přenesená",J1358,0)</f>
        <v>0</v>
      </c>
      <c r="BH1358" s="195">
        <f>IF(N1358="sníž. přenesená",J1358,0)</f>
        <v>0</v>
      </c>
      <c r="BI1358" s="195">
        <f>IF(N1358="nulová",J1358,0)</f>
        <v>0</v>
      </c>
      <c r="BJ1358" s="21" t="s">
        <v>86</v>
      </c>
      <c r="BK1358" s="195">
        <f>ROUND(I1358*H1358,2)</f>
        <v>0</v>
      </c>
      <c r="BL1358" s="21" t="s">
        <v>373</v>
      </c>
      <c r="BM1358" s="194" t="s">
        <v>1880</v>
      </c>
    </row>
    <row r="1359" spans="1:65" s="2" customFormat="1" ht="11.25">
      <c r="A1359" s="39"/>
      <c r="B1359" s="40"/>
      <c r="C1359" s="41"/>
      <c r="D1359" s="196" t="s">
        <v>161</v>
      </c>
      <c r="E1359" s="41"/>
      <c r="F1359" s="197" t="s">
        <v>1881</v>
      </c>
      <c r="G1359" s="41"/>
      <c r="H1359" s="41"/>
      <c r="I1359" s="198"/>
      <c r="J1359" s="41"/>
      <c r="K1359" s="41"/>
      <c r="L1359" s="44"/>
      <c r="M1359" s="199"/>
      <c r="N1359" s="200"/>
      <c r="O1359" s="69"/>
      <c r="P1359" s="69"/>
      <c r="Q1359" s="69"/>
      <c r="R1359" s="69"/>
      <c r="S1359" s="69"/>
      <c r="T1359" s="70"/>
      <c r="U1359" s="39"/>
      <c r="V1359" s="39"/>
      <c r="W1359" s="39"/>
      <c r="X1359" s="39"/>
      <c r="Y1359" s="39"/>
      <c r="Z1359" s="39"/>
      <c r="AA1359" s="39"/>
      <c r="AB1359" s="39"/>
      <c r="AC1359" s="39"/>
      <c r="AD1359" s="39"/>
      <c r="AE1359" s="39"/>
      <c r="AT1359" s="21" t="s">
        <v>161</v>
      </c>
      <c r="AU1359" s="21" t="s">
        <v>88</v>
      </c>
    </row>
    <row r="1360" spans="1:65" s="13" customFormat="1" ht="11.25">
      <c r="B1360" s="208"/>
      <c r="C1360" s="209"/>
      <c r="D1360" s="201" t="s">
        <v>320</v>
      </c>
      <c r="E1360" s="210" t="s">
        <v>32</v>
      </c>
      <c r="F1360" s="211" t="s">
        <v>1882</v>
      </c>
      <c r="G1360" s="209"/>
      <c r="H1360" s="210" t="s">
        <v>32</v>
      </c>
      <c r="I1360" s="212"/>
      <c r="J1360" s="209"/>
      <c r="K1360" s="209"/>
      <c r="L1360" s="213"/>
      <c r="M1360" s="214"/>
      <c r="N1360" s="215"/>
      <c r="O1360" s="215"/>
      <c r="P1360" s="215"/>
      <c r="Q1360" s="215"/>
      <c r="R1360" s="215"/>
      <c r="S1360" s="215"/>
      <c r="T1360" s="216"/>
      <c r="AT1360" s="217" t="s">
        <v>320</v>
      </c>
      <c r="AU1360" s="217" t="s">
        <v>88</v>
      </c>
      <c r="AV1360" s="13" t="s">
        <v>86</v>
      </c>
      <c r="AW1360" s="13" t="s">
        <v>39</v>
      </c>
      <c r="AX1360" s="13" t="s">
        <v>78</v>
      </c>
      <c r="AY1360" s="217" t="s">
        <v>151</v>
      </c>
    </row>
    <row r="1361" spans="1:65" s="14" customFormat="1" ht="11.25">
      <c r="B1361" s="218"/>
      <c r="C1361" s="219"/>
      <c r="D1361" s="201" t="s">
        <v>320</v>
      </c>
      <c r="E1361" s="220" t="s">
        <v>32</v>
      </c>
      <c r="F1361" s="221" t="s">
        <v>1883</v>
      </c>
      <c r="G1361" s="219"/>
      <c r="H1361" s="222">
        <v>35.700000000000003</v>
      </c>
      <c r="I1361" s="223"/>
      <c r="J1361" s="219"/>
      <c r="K1361" s="219"/>
      <c r="L1361" s="224"/>
      <c r="M1361" s="225"/>
      <c r="N1361" s="226"/>
      <c r="O1361" s="226"/>
      <c r="P1361" s="226"/>
      <c r="Q1361" s="226"/>
      <c r="R1361" s="226"/>
      <c r="S1361" s="226"/>
      <c r="T1361" s="227"/>
      <c r="AT1361" s="228" t="s">
        <v>320</v>
      </c>
      <c r="AU1361" s="228" t="s">
        <v>88</v>
      </c>
      <c r="AV1361" s="14" t="s">
        <v>88</v>
      </c>
      <c r="AW1361" s="14" t="s">
        <v>39</v>
      </c>
      <c r="AX1361" s="14" t="s">
        <v>78</v>
      </c>
      <c r="AY1361" s="228" t="s">
        <v>151</v>
      </c>
    </row>
    <row r="1362" spans="1:65" s="15" customFormat="1" ht="11.25">
      <c r="B1362" s="229"/>
      <c r="C1362" s="230"/>
      <c r="D1362" s="201" t="s">
        <v>320</v>
      </c>
      <c r="E1362" s="231" t="s">
        <v>32</v>
      </c>
      <c r="F1362" s="232" t="s">
        <v>323</v>
      </c>
      <c r="G1362" s="230"/>
      <c r="H1362" s="233">
        <v>35.700000000000003</v>
      </c>
      <c r="I1362" s="234"/>
      <c r="J1362" s="230"/>
      <c r="K1362" s="230"/>
      <c r="L1362" s="235"/>
      <c r="M1362" s="236"/>
      <c r="N1362" s="237"/>
      <c r="O1362" s="237"/>
      <c r="P1362" s="237"/>
      <c r="Q1362" s="237"/>
      <c r="R1362" s="237"/>
      <c r="S1362" s="237"/>
      <c r="T1362" s="238"/>
      <c r="AT1362" s="239" t="s">
        <v>320</v>
      </c>
      <c r="AU1362" s="239" t="s">
        <v>88</v>
      </c>
      <c r="AV1362" s="15" t="s">
        <v>159</v>
      </c>
      <c r="AW1362" s="15" t="s">
        <v>39</v>
      </c>
      <c r="AX1362" s="15" t="s">
        <v>86</v>
      </c>
      <c r="AY1362" s="239" t="s">
        <v>151</v>
      </c>
    </row>
    <row r="1363" spans="1:65" s="2" customFormat="1" ht="16.5" customHeight="1">
      <c r="A1363" s="39"/>
      <c r="B1363" s="40"/>
      <c r="C1363" s="251" t="s">
        <v>1884</v>
      </c>
      <c r="D1363" s="251" t="s">
        <v>445</v>
      </c>
      <c r="E1363" s="252" t="s">
        <v>1885</v>
      </c>
      <c r="F1363" s="253" t="s">
        <v>1886</v>
      </c>
      <c r="G1363" s="254" t="s">
        <v>213</v>
      </c>
      <c r="H1363" s="255">
        <v>36.414000000000001</v>
      </c>
      <c r="I1363" s="256"/>
      <c r="J1363" s="257">
        <f>ROUND(I1363*H1363,2)</f>
        <v>0</v>
      </c>
      <c r="K1363" s="253" t="s">
        <v>158</v>
      </c>
      <c r="L1363" s="258"/>
      <c r="M1363" s="259" t="s">
        <v>32</v>
      </c>
      <c r="N1363" s="260" t="s">
        <v>49</v>
      </c>
      <c r="O1363" s="69"/>
      <c r="P1363" s="192">
        <f>O1363*H1363</f>
        <v>0</v>
      </c>
      <c r="Q1363" s="192">
        <v>5.0000000000000001E-4</v>
      </c>
      <c r="R1363" s="192">
        <f>Q1363*H1363</f>
        <v>1.8207000000000001E-2</v>
      </c>
      <c r="S1363" s="192">
        <v>0</v>
      </c>
      <c r="T1363" s="193">
        <f>S1363*H1363</f>
        <v>0</v>
      </c>
      <c r="U1363" s="39"/>
      <c r="V1363" s="39"/>
      <c r="W1363" s="39"/>
      <c r="X1363" s="39"/>
      <c r="Y1363" s="39"/>
      <c r="Z1363" s="39"/>
      <c r="AA1363" s="39"/>
      <c r="AB1363" s="39"/>
      <c r="AC1363" s="39"/>
      <c r="AD1363" s="39"/>
      <c r="AE1363" s="39"/>
      <c r="AR1363" s="194" t="s">
        <v>539</v>
      </c>
      <c r="AT1363" s="194" t="s">
        <v>445</v>
      </c>
      <c r="AU1363" s="194" t="s">
        <v>88</v>
      </c>
      <c r="AY1363" s="21" t="s">
        <v>151</v>
      </c>
      <c r="BE1363" s="195">
        <f>IF(N1363="základní",J1363,0)</f>
        <v>0</v>
      </c>
      <c r="BF1363" s="195">
        <f>IF(N1363="snížená",J1363,0)</f>
        <v>0</v>
      </c>
      <c r="BG1363" s="195">
        <f>IF(N1363="zákl. přenesená",J1363,0)</f>
        <v>0</v>
      </c>
      <c r="BH1363" s="195">
        <f>IF(N1363="sníž. přenesená",J1363,0)</f>
        <v>0</v>
      </c>
      <c r="BI1363" s="195">
        <f>IF(N1363="nulová",J1363,0)</f>
        <v>0</v>
      </c>
      <c r="BJ1363" s="21" t="s">
        <v>86</v>
      </c>
      <c r="BK1363" s="195">
        <f>ROUND(I1363*H1363,2)</f>
        <v>0</v>
      </c>
      <c r="BL1363" s="21" t="s">
        <v>373</v>
      </c>
      <c r="BM1363" s="194" t="s">
        <v>1887</v>
      </c>
    </row>
    <row r="1364" spans="1:65" s="2" customFormat="1" ht="19.5">
      <c r="A1364" s="39"/>
      <c r="B1364" s="40"/>
      <c r="C1364" s="41"/>
      <c r="D1364" s="201" t="s">
        <v>163</v>
      </c>
      <c r="E1364" s="41"/>
      <c r="F1364" s="202" t="s">
        <v>1888</v>
      </c>
      <c r="G1364" s="41"/>
      <c r="H1364" s="41"/>
      <c r="I1364" s="198"/>
      <c r="J1364" s="41"/>
      <c r="K1364" s="41"/>
      <c r="L1364" s="44"/>
      <c r="M1364" s="199"/>
      <c r="N1364" s="200"/>
      <c r="O1364" s="69"/>
      <c r="P1364" s="69"/>
      <c r="Q1364" s="69"/>
      <c r="R1364" s="69"/>
      <c r="S1364" s="69"/>
      <c r="T1364" s="70"/>
      <c r="U1364" s="39"/>
      <c r="V1364" s="39"/>
      <c r="W1364" s="39"/>
      <c r="X1364" s="39"/>
      <c r="Y1364" s="39"/>
      <c r="Z1364" s="39"/>
      <c r="AA1364" s="39"/>
      <c r="AB1364" s="39"/>
      <c r="AC1364" s="39"/>
      <c r="AD1364" s="39"/>
      <c r="AE1364" s="39"/>
      <c r="AT1364" s="21" t="s">
        <v>163</v>
      </c>
      <c r="AU1364" s="21" t="s">
        <v>88</v>
      </c>
    </row>
    <row r="1365" spans="1:65" s="14" customFormat="1" ht="11.25">
      <c r="B1365" s="218"/>
      <c r="C1365" s="219"/>
      <c r="D1365" s="201" t="s">
        <v>320</v>
      </c>
      <c r="E1365" s="219"/>
      <c r="F1365" s="221" t="s">
        <v>1889</v>
      </c>
      <c r="G1365" s="219"/>
      <c r="H1365" s="222">
        <v>36.414000000000001</v>
      </c>
      <c r="I1365" s="223"/>
      <c r="J1365" s="219"/>
      <c r="K1365" s="219"/>
      <c r="L1365" s="224"/>
      <c r="M1365" s="225"/>
      <c r="N1365" s="226"/>
      <c r="O1365" s="226"/>
      <c r="P1365" s="226"/>
      <c r="Q1365" s="226"/>
      <c r="R1365" s="226"/>
      <c r="S1365" s="226"/>
      <c r="T1365" s="227"/>
      <c r="AT1365" s="228" t="s">
        <v>320</v>
      </c>
      <c r="AU1365" s="228" t="s">
        <v>88</v>
      </c>
      <c r="AV1365" s="14" t="s">
        <v>88</v>
      </c>
      <c r="AW1365" s="14" t="s">
        <v>4</v>
      </c>
      <c r="AX1365" s="14" t="s">
        <v>86</v>
      </c>
      <c r="AY1365" s="228" t="s">
        <v>151</v>
      </c>
    </row>
    <row r="1366" spans="1:65" s="2" customFormat="1" ht="24.2" customHeight="1">
      <c r="A1366" s="39"/>
      <c r="B1366" s="40"/>
      <c r="C1366" s="183" t="s">
        <v>1890</v>
      </c>
      <c r="D1366" s="183" t="s">
        <v>154</v>
      </c>
      <c r="E1366" s="184" t="s">
        <v>1891</v>
      </c>
      <c r="F1366" s="185" t="s">
        <v>1892</v>
      </c>
      <c r="G1366" s="186" t="s">
        <v>657</v>
      </c>
      <c r="H1366" s="187">
        <v>1</v>
      </c>
      <c r="I1366" s="188"/>
      <c r="J1366" s="189">
        <f>ROUND(I1366*H1366,2)</f>
        <v>0</v>
      </c>
      <c r="K1366" s="185" t="s">
        <v>158</v>
      </c>
      <c r="L1366" s="44"/>
      <c r="M1366" s="190" t="s">
        <v>32</v>
      </c>
      <c r="N1366" s="191" t="s">
        <v>49</v>
      </c>
      <c r="O1366" s="69"/>
      <c r="P1366" s="192">
        <f>O1366*H1366</f>
        <v>0</v>
      </c>
      <c r="Q1366" s="192">
        <v>6.9999999999999994E-5</v>
      </c>
      <c r="R1366" s="192">
        <f>Q1366*H1366</f>
        <v>6.9999999999999994E-5</v>
      </c>
      <c r="S1366" s="192">
        <v>0</v>
      </c>
      <c r="T1366" s="193">
        <f>S1366*H1366</f>
        <v>0</v>
      </c>
      <c r="U1366" s="39"/>
      <c r="V1366" s="39"/>
      <c r="W1366" s="39"/>
      <c r="X1366" s="39"/>
      <c r="Y1366" s="39"/>
      <c r="Z1366" s="39"/>
      <c r="AA1366" s="39"/>
      <c r="AB1366" s="39"/>
      <c r="AC1366" s="39"/>
      <c r="AD1366" s="39"/>
      <c r="AE1366" s="39"/>
      <c r="AR1366" s="194" t="s">
        <v>373</v>
      </c>
      <c r="AT1366" s="194" t="s">
        <v>154</v>
      </c>
      <c r="AU1366" s="194" t="s">
        <v>88</v>
      </c>
      <c r="AY1366" s="21" t="s">
        <v>151</v>
      </c>
      <c r="BE1366" s="195">
        <f>IF(N1366="základní",J1366,0)</f>
        <v>0</v>
      </c>
      <c r="BF1366" s="195">
        <f>IF(N1366="snížená",J1366,0)</f>
        <v>0</v>
      </c>
      <c r="BG1366" s="195">
        <f>IF(N1366="zákl. přenesená",J1366,0)</f>
        <v>0</v>
      </c>
      <c r="BH1366" s="195">
        <f>IF(N1366="sníž. přenesená",J1366,0)</f>
        <v>0</v>
      </c>
      <c r="BI1366" s="195">
        <f>IF(N1366="nulová",J1366,0)</f>
        <v>0</v>
      </c>
      <c r="BJ1366" s="21" t="s">
        <v>86</v>
      </c>
      <c r="BK1366" s="195">
        <f>ROUND(I1366*H1366,2)</f>
        <v>0</v>
      </c>
      <c r="BL1366" s="21" t="s">
        <v>373</v>
      </c>
      <c r="BM1366" s="194" t="s">
        <v>1893</v>
      </c>
    </row>
    <row r="1367" spans="1:65" s="2" customFormat="1" ht="11.25">
      <c r="A1367" s="39"/>
      <c r="B1367" s="40"/>
      <c r="C1367" s="41"/>
      <c r="D1367" s="196" t="s">
        <v>161</v>
      </c>
      <c r="E1367" s="41"/>
      <c r="F1367" s="197" t="s">
        <v>1894</v>
      </c>
      <c r="G1367" s="41"/>
      <c r="H1367" s="41"/>
      <c r="I1367" s="198"/>
      <c r="J1367" s="41"/>
      <c r="K1367" s="41"/>
      <c r="L1367" s="44"/>
      <c r="M1367" s="199"/>
      <c r="N1367" s="200"/>
      <c r="O1367" s="69"/>
      <c r="P1367" s="69"/>
      <c r="Q1367" s="69"/>
      <c r="R1367" s="69"/>
      <c r="S1367" s="69"/>
      <c r="T1367" s="70"/>
      <c r="U1367" s="39"/>
      <c r="V1367" s="39"/>
      <c r="W1367" s="39"/>
      <c r="X1367" s="39"/>
      <c r="Y1367" s="39"/>
      <c r="Z1367" s="39"/>
      <c r="AA1367" s="39"/>
      <c r="AB1367" s="39"/>
      <c r="AC1367" s="39"/>
      <c r="AD1367" s="39"/>
      <c r="AE1367" s="39"/>
      <c r="AT1367" s="21" t="s">
        <v>161</v>
      </c>
      <c r="AU1367" s="21" t="s">
        <v>88</v>
      </c>
    </row>
    <row r="1368" spans="1:65" s="2" customFormat="1" ht="19.5">
      <c r="A1368" s="39"/>
      <c r="B1368" s="40"/>
      <c r="C1368" s="41"/>
      <c r="D1368" s="201" t="s">
        <v>163</v>
      </c>
      <c r="E1368" s="41"/>
      <c r="F1368" s="202" t="s">
        <v>1895</v>
      </c>
      <c r="G1368" s="41"/>
      <c r="H1368" s="41"/>
      <c r="I1368" s="198"/>
      <c r="J1368" s="41"/>
      <c r="K1368" s="41"/>
      <c r="L1368" s="44"/>
      <c r="M1368" s="199"/>
      <c r="N1368" s="200"/>
      <c r="O1368" s="69"/>
      <c r="P1368" s="69"/>
      <c r="Q1368" s="69"/>
      <c r="R1368" s="69"/>
      <c r="S1368" s="69"/>
      <c r="T1368" s="70"/>
      <c r="U1368" s="39"/>
      <c r="V1368" s="39"/>
      <c r="W1368" s="39"/>
      <c r="X1368" s="39"/>
      <c r="Y1368" s="39"/>
      <c r="Z1368" s="39"/>
      <c r="AA1368" s="39"/>
      <c r="AB1368" s="39"/>
      <c r="AC1368" s="39"/>
      <c r="AD1368" s="39"/>
      <c r="AE1368" s="39"/>
      <c r="AT1368" s="21" t="s">
        <v>163</v>
      </c>
      <c r="AU1368" s="21" t="s">
        <v>88</v>
      </c>
    </row>
    <row r="1369" spans="1:65" s="2" customFormat="1" ht="16.5" customHeight="1">
      <c r="A1369" s="39"/>
      <c r="B1369" s="40"/>
      <c r="C1369" s="251" t="s">
        <v>1896</v>
      </c>
      <c r="D1369" s="251" t="s">
        <v>445</v>
      </c>
      <c r="E1369" s="252" t="s">
        <v>1897</v>
      </c>
      <c r="F1369" s="253" t="s">
        <v>1898</v>
      </c>
      <c r="G1369" s="254" t="s">
        <v>657</v>
      </c>
      <c r="H1369" s="255">
        <v>1</v>
      </c>
      <c r="I1369" s="256"/>
      <c r="J1369" s="257">
        <f>ROUND(I1369*H1369,2)</f>
        <v>0</v>
      </c>
      <c r="K1369" s="253" t="s">
        <v>158</v>
      </c>
      <c r="L1369" s="258"/>
      <c r="M1369" s="259" t="s">
        <v>32</v>
      </c>
      <c r="N1369" s="260" t="s">
        <v>49</v>
      </c>
      <c r="O1369" s="69"/>
      <c r="P1369" s="192">
        <f>O1369*H1369</f>
        <v>0</v>
      </c>
      <c r="Q1369" s="192">
        <v>1.64E-3</v>
      </c>
      <c r="R1369" s="192">
        <f>Q1369*H1369</f>
        <v>1.64E-3</v>
      </c>
      <c r="S1369" s="192">
        <v>0</v>
      </c>
      <c r="T1369" s="193">
        <f>S1369*H1369</f>
        <v>0</v>
      </c>
      <c r="U1369" s="39"/>
      <c r="V1369" s="39"/>
      <c r="W1369" s="39"/>
      <c r="X1369" s="39"/>
      <c r="Y1369" s="39"/>
      <c r="Z1369" s="39"/>
      <c r="AA1369" s="39"/>
      <c r="AB1369" s="39"/>
      <c r="AC1369" s="39"/>
      <c r="AD1369" s="39"/>
      <c r="AE1369" s="39"/>
      <c r="AR1369" s="194" t="s">
        <v>539</v>
      </c>
      <c r="AT1369" s="194" t="s">
        <v>445</v>
      </c>
      <c r="AU1369" s="194" t="s">
        <v>88</v>
      </c>
      <c r="AY1369" s="21" t="s">
        <v>151</v>
      </c>
      <c r="BE1369" s="195">
        <f>IF(N1369="základní",J1369,0)</f>
        <v>0</v>
      </c>
      <c r="BF1369" s="195">
        <f>IF(N1369="snížená",J1369,0)</f>
        <v>0</v>
      </c>
      <c r="BG1369" s="195">
        <f>IF(N1369="zákl. přenesená",J1369,0)</f>
        <v>0</v>
      </c>
      <c r="BH1369" s="195">
        <f>IF(N1369="sníž. přenesená",J1369,0)</f>
        <v>0</v>
      </c>
      <c r="BI1369" s="195">
        <f>IF(N1369="nulová",J1369,0)</f>
        <v>0</v>
      </c>
      <c r="BJ1369" s="21" t="s">
        <v>86</v>
      </c>
      <c r="BK1369" s="195">
        <f>ROUND(I1369*H1369,2)</f>
        <v>0</v>
      </c>
      <c r="BL1369" s="21" t="s">
        <v>373</v>
      </c>
      <c r="BM1369" s="194" t="s">
        <v>1899</v>
      </c>
    </row>
    <row r="1370" spans="1:65" s="2" customFormat="1" ht="19.5">
      <c r="A1370" s="39"/>
      <c r="B1370" s="40"/>
      <c r="C1370" s="41"/>
      <c r="D1370" s="201" t="s">
        <v>163</v>
      </c>
      <c r="E1370" s="41"/>
      <c r="F1370" s="202" t="s">
        <v>1900</v>
      </c>
      <c r="G1370" s="41"/>
      <c r="H1370" s="41"/>
      <c r="I1370" s="198"/>
      <c r="J1370" s="41"/>
      <c r="K1370" s="41"/>
      <c r="L1370" s="44"/>
      <c r="M1370" s="199"/>
      <c r="N1370" s="200"/>
      <c r="O1370" s="69"/>
      <c r="P1370" s="69"/>
      <c r="Q1370" s="69"/>
      <c r="R1370" s="69"/>
      <c r="S1370" s="69"/>
      <c r="T1370" s="70"/>
      <c r="U1370" s="39"/>
      <c r="V1370" s="39"/>
      <c r="W1370" s="39"/>
      <c r="X1370" s="39"/>
      <c r="Y1370" s="39"/>
      <c r="Z1370" s="39"/>
      <c r="AA1370" s="39"/>
      <c r="AB1370" s="39"/>
      <c r="AC1370" s="39"/>
      <c r="AD1370" s="39"/>
      <c r="AE1370" s="39"/>
      <c r="AT1370" s="21" t="s">
        <v>163</v>
      </c>
      <c r="AU1370" s="21" t="s">
        <v>88</v>
      </c>
    </row>
    <row r="1371" spans="1:65" s="2" customFormat="1" ht="24.2" customHeight="1">
      <c r="A1371" s="39"/>
      <c r="B1371" s="40"/>
      <c r="C1371" s="183" t="s">
        <v>1901</v>
      </c>
      <c r="D1371" s="183" t="s">
        <v>154</v>
      </c>
      <c r="E1371" s="184" t="s">
        <v>1902</v>
      </c>
      <c r="F1371" s="185" t="s">
        <v>1903</v>
      </c>
      <c r="G1371" s="186" t="s">
        <v>657</v>
      </c>
      <c r="H1371" s="187">
        <v>1</v>
      </c>
      <c r="I1371" s="188"/>
      <c r="J1371" s="189">
        <f>ROUND(I1371*H1371,2)</f>
        <v>0</v>
      </c>
      <c r="K1371" s="185" t="s">
        <v>158</v>
      </c>
      <c r="L1371" s="44"/>
      <c r="M1371" s="190" t="s">
        <v>32</v>
      </c>
      <c r="N1371" s="191" t="s">
        <v>49</v>
      </c>
      <c r="O1371" s="69"/>
      <c r="P1371" s="192">
        <f>O1371*H1371</f>
        <v>0</v>
      </c>
      <c r="Q1371" s="192">
        <v>1E-4</v>
      </c>
      <c r="R1371" s="192">
        <f>Q1371*H1371</f>
        <v>1E-4</v>
      </c>
      <c r="S1371" s="192">
        <v>0</v>
      </c>
      <c r="T1371" s="193">
        <f>S1371*H1371</f>
        <v>0</v>
      </c>
      <c r="U1371" s="39"/>
      <c r="V1371" s="39"/>
      <c r="W1371" s="39"/>
      <c r="X1371" s="39"/>
      <c r="Y1371" s="39"/>
      <c r="Z1371" s="39"/>
      <c r="AA1371" s="39"/>
      <c r="AB1371" s="39"/>
      <c r="AC1371" s="39"/>
      <c r="AD1371" s="39"/>
      <c r="AE1371" s="39"/>
      <c r="AR1371" s="194" t="s">
        <v>373</v>
      </c>
      <c r="AT1371" s="194" t="s">
        <v>154</v>
      </c>
      <c r="AU1371" s="194" t="s">
        <v>88</v>
      </c>
      <c r="AY1371" s="21" t="s">
        <v>151</v>
      </c>
      <c r="BE1371" s="195">
        <f>IF(N1371="základní",J1371,0)</f>
        <v>0</v>
      </c>
      <c r="BF1371" s="195">
        <f>IF(N1371="snížená",J1371,0)</f>
        <v>0</v>
      </c>
      <c r="BG1371" s="195">
        <f>IF(N1371="zákl. přenesená",J1371,0)</f>
        <v>0</v>
      </c>
      <c r="BH1371" s="195">
        <f>IF(N1371="sníž. přenesená",J1371,0)</f>
        <v>0</v>
      </c>
      <c r="BI1371" s="195">
        <f>IF(N1371="nulová",J1371,0)</f>
        <v>0</v>
      </c>
      <c r="BJ1371" s="21" t="s">
        <v>86</v>
      </c>
      <c r="BK1371" s="195">
        <f>ROUND(I1371*H1371,2)</f>
        <v>0</v>
      </c>
      <c r="BL1371" s="21" t="s">
        <v>373</v>
      </c>
      <c r="BM1371" s="194" t="s">
        <v>1904</v>
      </c>
    </row>
    <row r="1372" spans="1:65" s="2" customFormat="1" ht="11.25">
      <c r="A1372" s="39"/>
      <c r="B1372" s="40"/>
      <c r="C1372" s="41"/>
      <c r="D1372" s="196" t="s">
        <v>161</v>
      </c>
      <c r="E1372" s="41"/>
      <c r="F1372" s="197" t="s">
        <v>1905</v>
      </c>
      <c r="G1372" s="41"/>
      <c r="H1372" s="41"/>
      <c r="I1372" s="198"/>
      <c r="J1372" s="41"/>
      <c r="K1372" s="41"/>
      <c r="L1372" s="44"/>
      <c r="M1372" s="199"/>
      <c r="N1372" s="200"/>
      <c r="O1372" s="69"/>
      <c r="P1372" s="69"/>
      <c r="Q1372" s="69"/>
      <c r="R1372" s="69"/>
      <c r="S1372" s="69"/>
      <c r="T1372" s="70"/>
      <c r="U1372" s="39"/>
      <c r="V1372" s="39"/>
      <c r="W1372" s="39"/>
      <c r="X1372" s="39"/>
      <c r="Y1372" s="39"/>
      <c r="Z1372" s="39"/>
      <c r="AA1372" s="39"/>
      <c r="AB1372" s="39"/>
      <c r="AC1372" s="39"/>
      <c r="AD1372" s="39"/>
      <c r="AE1372" s="39"/>
      <c r="AT1372" s="21" t="s">
        <v>161</v>
      </c>
      <c r="AU1372" s="21" t="s">
        <v>88</v>
      </c>
    </row>
    <row r="1373" spans="1:65" s="2" customFormat="1" ht="19.5">
      <c r="A1373" s="39"/>
      <c r="B1373" s="40"/>
      <c r="C1373" s="41"/>
      <c r="D1373" s="201" t="s">
        <v>163</v>
      </c>
      <c r="E1373" s="41"/>
      <c r="F1373" s="202" t="s">
        <v>1906</v>
      </c>
      <c r="G1373" s="41"/>
      <c r="H1373" s="41"/>
      <c r="I1373" s="198"/>
      <c r="J1373" s="41"/>
      <c r="K1373" s="41"/>
      <c r="L1373" s="44"/>
      <c r="M1373" s="199"/>
      <c r="N1373" s="200"/>
      <c r="O1373" s="69"/>
      <c r="P1373" s="69"/>
      <c r="Q1373" s="69"/>
      <c r="R1373" s="69"/>
      <c r="S1373" s="69"/>
      <c r="T1373" s="70"/>
      <c r="U1373" s="39"/>
      <c r="V1373" s="39"/>
      <c r="W1373" s="39"/>
      <c r="X1373" s="39"/>
      <c r="Y1373" s="39"/>
      <c r="Z1373" s="39"/>
      <c r="AA1373" s="39"/>
      <c r="AB1373" s="39"/>
      <c r="AC1373" s="39"/>
      <c r="AD1373" s="39"/>
      <c r="AE1373" s="39"/>
      <c r="AT1373" s="21" t="s">
        <v>163</v>
      </c>
      <c r="AU1373" s="21" t="s">
        <v>88</v>
      </c>
    </row>
    <row r="1374" spans="1:65" s="2" customFormat="1" ht="21.75" customHeight="1">
      <c r="A1374" s="39"/>
      <c r="B1374" s="40"/>
      <c r="C1374" s="251" t="s">
        <v>1907</v>
      </c>
      <c r="D1374" s="251" t="s">
        <v>445</v>
      </c>
      <c r="E1374" s="252" t="s">
        <v>1908</v>
      </c>
      <c r="F1374" s="253" t="s">
        <v>1909</v>
      </c>
      <c r="G1374" s="254" t="s">
        <v>657</v>
      </c>
      <c r="H1374" s="255">
        <v>1</v>
      </c>
      <c r="I1374" s="256"/>
      <c r="J1374" s="257">
        <f>ROUND(I1374*H1374,2)</f>
        <v>0</v>
      </c>
      <c r="K1374" s="253" t="s">
        <v>158</v>
      </c>
      <c r="L1374" s="258"/>
      <c r="M1374" s="259" t="s">
        <v>32</v>
      </c>
      <c r="N1374" s="260" t="s">
        <v>49</v>
      </c>
      <c r="O1374" s="69"/>
      <c r="P1374" s="192">
        <f>O1374*H1374</f>
        <v>0</v>
      </c>
      <c r="Q1374" s="192">
        <v>1.64E-3</v>
      </c>
      <c r="R1374" s="192">
        <f>Q1374*H1374</f>
        <v>1.64E-3</v>
      </c>
      <c r="S1374" s="192">
        <v>0</v>
      </c>
      <c r="T1374" s="193">
        <f>S1374*H1374</f>
        <v>0</v>
      </c>
      <c r="U1374" s="39"/>
      <c r="V1374" s="39"/>
      <c r="W1374" s="39"/>
      <c r="X1374" s="39"/>
      <c r="Y1374" s="39"/>
      <c r="Z1374" s="39"/>
      <c r="AA1374" s="39"/>
      <c r="AB1374" s="39"/>
      <c r="AC1374" s="39"/>
      <c r="AD1374" s="39"/>
      <c r="AE1374" s="39"/>
      <c r="AR1374" s="194" t="s">
        <v>539</v>
      </c>
      <c r="AT1374" s="194" t="s">
        <v>445</v>
      </c>
      <c r="AU1374" s="194" t="s">
        <v>88</v>
      </c>
      <c r="AY1374" s="21" t="s">
        <v>151</v>
      </c>
      <c r="BE1374" s="195">
        <f>IF(N1374="základní",J1374,0)</f>
        <v>0</v>
      </c>
      <c r="BF1374" s="195">
        <f>IF(N1374="snížená",J1374,0)</f>
        <v>0</v>
      </c>
      <c r="BG1374" s="195">
        <f>IF(N1374="zákl. přenesená",J1374,0)</f>
        <v>0</v>
      </c>
      <c r="BH1374" s="195">
        <f>IF(N1374="sníž. přenesená",J1374,0)</f>
        <v>0</v>
      </c>
      <c r="BI1374" s="195">
        <f>IF(N1374="nulová",J1374,0)</f>
        <v>0</v>
      </c>
      <c r="BJ1374" s="21" t="s">
        <v>86</v>
      </c>
      <c r="BK1374" s="195">
        <f>ROUND(I1374*H1374,2)</f>
        <v>0</v>
      </c>
      <c r="BL1374" s="21" t="s">
        <v>373</v>
      </c>
      <c r="BM1374" s="194" t="s">
        <v>1910</v>
      </c>
    </row>
    <row r="1375" spans="1:65" s="2" customFormat="1" ht="19.5">
      <c r="A1375" s="39"/>
      <c r="B1375" s="40"/>
      <c r="C1375" s="41"/>
      <c r="D1375" s="201" t="s">
        <v>163</v>
      </c>
      <c r="E1375" s="41"/>
      <c r="F1375" s="202" t="s">
        <v>1911</v>
      </c>
      <c r="G1375" s="41"/>
      <c r="H1375" s="41"/>
      <c r="I1375" s="198"/>
      <c r="J1375" s="41"/>
      <c r="K1375" s="41"/>
      <c r="L1375" s="44"/>
      <c r="M1375" s="199"/>
      <c r="N1375" s="200"/>
      <c r="O1375" s="69"/>
      <c r="P1375" s="69"/>
      <c r="Q1375" s="69"/>
      <c r="R1375" s="69"/>
      <c r="S1375" s="69"/>
      <c r="T1375" s="70"/>
      <c r="U1375" s="39"/>
      <c r="V1375" s="39"/>
      <c r="W1375" s="39"/>
      <c r="X1375" s="39"/>
      <c r="Y1375" s="39"/>
      <c r="Z1375" s="39"/>
      <c r="AA1375" s="39"/>
      <c r="AB1375" s="39"/>
      <c r="AC1375" s="39"/>
      <c r="AD1375" s="39"/>
      <c r="AE1375" s="39"/>
      <c r="AT1375" s="21" t="s">
        <v>163</v>
      </c>
      <c r="AU1375" s="21" t="s">
        <v>88</v>
      </c>
    </row>
    <row r="1376" spans="1:65" s="2" customFormat="1" ht="24.2" customHeight="1">
      <c r="A1376" s="39"/>
      <c r="B1376" s="40"/>
      <c r="C1376" s="183" t="s">
        <v>1912</v>
      </c>
      <c r="D1376" s="183" t="s">
        <v>154</v>
      </c>
      <c r="E1376" s="184" t="s">
        <v>1913</v>
      </c>
      <c r="F1376" s="185" t="s">
        <v>1914</v>
      </c>
      <c r="G1376" s="186" t="s">
        <v>428</v>
      </c>
      <c r="H1376" s="187">
        <v>4.8159999999999998</v>
      </c>
      <c r="I1376" s="188"/>
      <c r="J1376" s="189">
        <f>ROUND(I1376*H1376,2)</f>
        <v>0</v>
      </c>
      <c r="K1376" s="185" t="s">
        <v>158</v>
      </c>
      <c r="L1376" s="44"/>
      <c r="M1376" s="190" t="s">
        <v>32</v>
      </c>
      <c r="N1376" s="191" t="s">
        <v>49</v>
      </c>
      <c r="O1376" s="69"/>
      <c r="P1376" s="192">
        <f>O1376*H1376</f>
        <v>0</v>
      </c>
      <c r="Q1376" s="192">
        <v>0</v>
      </c>
      <c r="R1376" s="192">
        <f>Q1376*H1376</f>
        <v>0</v>
      </c>
      <c r="S1376" s="192">
        <v>0</v>
      </c>
      <c r="T1376" s="193">
        <f>S1376*H1376</f>
        <v>0</v>
      </c>
      <c r="U1376" s="39"/>
      <c r="V1376" s="39"/>
      <c r="W1376" s="39"/>
      <c r="X1376" s="39"/>
      <c r="Y1376" s="39"/>
      <c r="Z1376" s="39"/>
      <c r="AA1376" s="39"/>
      <c r="AB1376" s="39"/>
      <c r="AC1376" s="39"/>
      <c r="AD1376" s="39"/>
      <c r="AE1376" s="39"/>
      <c r="AR1376" s="194" t="s">
        <v>373</v>
      </c>
      <c r="AT1376" s="194" t="s">
        <v>154</v>
      </c>
      <c r="AU1376" s="194" t="s">
        <v>88</v>
      </c>
      <c r="AY1376" s="21" t="s">
        <v>151</v>
      </c>
      <c r="BE1376" s="195">
        <f>IF(N1376="základní",J1376,0)</f>
        <v>0</v>
      </c>
      <c r="BF1376" s="195">
        <f>IF(N1376="snížená",J1376,0)</f>
        <v>0</v>
      </c>
      <c r="BG1376" s="195">
        <f>IF(N1376="zákl. přenesená",J1376,0)</f>
        <v>0</v>
      </c>
      <c r="BH1376" s="195">
        <f>IF(N1376="sníž. přenesená",J1376,0)</f>
        <v>0</v>
      </c>
      <c r="BI1376" s="195">
        <f>IF(N1376="nulová",J1376,0)</f>
        <v>0</v>
      </c>
      <c r="BJ1376" s="21" t="s">
        <v>86</v>
      </c>
      <c r="BK1376" s="195">
        <f>ROUND(I1376*H1376,2)</f>
        <v>0</v>
      </c>
      <c r="BL1376" s="21" t="s">
        <v>373</v>
      </c>
      <c r="BM1376" s="194" t="s">
        <v>1915</v>
      </c>
    </row>
    <row r="1377" spans="1:65" s="2" customFormat="1" ht="11.25">
      <c r="A1377" s="39"/>
      <c r="B1377" s="40"/>
      <c r="C1377" s="41"/>
      <c r="D1377" s="196" t="s">
        <v>161</v>
      </c>
      <c r="E1377" s="41"/>
      <c r="F1377" s="197" t="s">
        <v>1916</v>
      </c>
      <c r="G1377" s="41"/>
      <c r="H1377" s="41"/>
      <c r="I1377" s="198"/>
      <c r="J1377" s="41"/>
      <c r="K1377" s="41"/>
      <c r="L1377" s="44"/>
      <c r="M1377" s="199"/>
      <c r="N1377" s="200"/>
      <c r="O1377" s="69"/>
      <c r="P1377" s="69"/>
      <c r="Q1377" s="69"/>
      <c r="R1377" s="69"/>
      <c r="S1377" s="69"/>
      <c r="T1377" s="70"/>
      <c r="U1377" s="39"/>
      <c r="V1377" s="39"/>
      <c r="W1377" s="39"/>
      <c r="X1377" s="39"/>
      <c r="Y1377" s="39"/>
      <c r="Z1377" s="39"/>
      <c r="AA1377" s="39"/>
      <c r="AB1377" s="39"/>
      <c r="AC1377" s="39"/>
      <c r="AD1377" s="39"/>
      <c r="AE1377" s="39"/>
      <c r="AT1377" s="21" t="s">
        <v>161</v>
      </c>
      <c r="AU1377" s="21" t="s">
        <v>88</v>
      </c>
    </row>
    <row r="1378" spans="1:65" s="12" customFormat="1" ht="22.9" customHeight="1">
      <c r="B1378" s="167"/>
      <c r="C1378" s="168"/>
      <c r="D1378" s="169" t="s">
        <v>77</v>
      </c>
      <c r="E1378" s="181" t="s">
        <v>1917</v>
      </c>
      <c r="F1378" s="181" t="s">
        <v>1918</v>
      </c>
      <c r="G1378" s="168"/>
      <c r="H1378" s="168"/>
      <c r="I1378" s="171"/>
      <c r="J1378" s="182">
        <f>BK1378</f>
        <v>0</v>
      </c>
      <c r="K1378" s="168"/>
      <c r="L1378" s="173"/>
      <c r="M1378" s="174"/>
      <c r="N1378" s="175"/>
      <c r="O1378" s="175"/>
      <c r="P1378" s="176">
        <f>SUM(P1379:P1510)</f>
        <v>0</v>
      </c>
      <c r="Q1378" s="175"/>
      <c r="R1378" s="176">
        <f>SUM(R1379:R1510)</f>
        <v>1.1948944699999999</v>
      </c>
      <c r="S1378" s="175"/>
      <c r="T1378" s="177">
        <f>SUM(T1379:T1510)</f>
        <v>1.6198650000000001</v>
      </c>
      <c r="AR1378" s="178" t="s">
        <v>88</v>
      </c>
      <c r="AT1378" s="179" t="s">
        <v>77</v>
      </c>
      <c r="AU1378" s="179" t="s">
        <v>86</v>
      </c>
      <c r="AY1378" s="178" t="s">
        <v>151</v>
      </c>
      <c r="BK1378" s="180">
        <f>SUM(BK1379:BK1510)</f>
        <v>0</v>
      </c>
    </row>
    <row r="1379" spans="1:65" s="2" customFormat="1" ht="24.2" customHeight="1">
      <c r="A1379" s="39"/>
      <c r="B1379" s="40"/>
      <c r="C1379" s="183" t="s">
        <v>1919</v>
      </c>
      <c r="D1379" s="183" t="s">
        <v>154</v>
      </c>
      <c r="E1379" s="184" t="s">
        <v>1920</v>
      </c>
      <c r="F1379" s="185" t="s">
        <v>1921</v>
      </c>
      <c r="G1379" s="186" t="s">
        <v>209</v>
      </c>
      <c r="H1379" s="187">
        <v>101.79600000000001</v>
      </c>
      <c r="I1379" s="188"/>
      <c r="J1379" s="189">
        <f>ROUND(I1379*H1379,2)</f>
        <v>0</v>
      </c>
      <c r="K1379" s="185" t="s">
        <v>158</v>
      </c>
      <c r="L1379" s="44"/>
      <c r="M1379" s="190" t="s">
        <v>32</v>
      </c>
      <c r="N1379" s="191" t="s">
        <v>49</v>
      </c>
      <c r="O1379" s="69"/>
      <c r="P1379" s="192">
        <f>O1379*H1379</f>
        <v>0</v>
      </c>
      <c r="Q1379" s="192">
        <v>0</v>
      </c>
      <c r="R1379" s="192">
        <f>Q1379*H1379</f>
        <v>0</v>
      </c>
      <c r="S1379" s="192">
        <v>0</v>
      </c>
      <c r="T1379" s="193">
        <f>S1379*H1379</f>
        <v>0</v>
      </c>
      <c r="U1379" s="39"/>
      <c r="V1379" s="39"/>
      <c r="W1379" s="39"/>
      <c r="X1379" s="39"/>
      <c r="Y1379" s="39"/>
      <c r="Z1379" s="39"/>
      <c r="AA1379" s="39"/>
      <c r="AB1379" s="39"/>
      <c r="AC1379" s="39"/>
      <c r="AD1379" s="39"/>
      <c r="AE1379" s="39"/>
      <c r="AR1379" s="194" t="s">
        <v>373</v>
      </c>
      <c r="AT1379" s="194" t="s">
        <v>154</v>
      </c>
      <c r="AU1379" s="194" t="s">
        <v>88</v>
      </c>
      <c r="AY1379" s="21" t="s">
        <v>151</v>
      </c>
      <c r="BE1379" s="195">
        <f>IF(N1379="základní",J1379,0)</f>
        <v>0</v>
      </c>
      <c r="BF1379" s="195">
        <f>IF(N1379="snížená",J1379,0)</f>
        <v>0</v>
      </c>
      <c r="BG1379" s="195">
        <f>IF(N1379="zákl. přenesená",J1379,0)</f>
        <v>0</v>
      </c>
      <c r="BH1379" s="195">
        <f>IF(N1379="sníž. přenesená",J1379,0)</f>
        <v>0</v>
      </c>
      <c r="BI1379" s="195">
        <f>IF(N1379="nulová",J1379,0)</f>
        <v>0</v>
      </c>
      <c r="BJ1379" s="21" t="s">
        <v>86</v>
      </c>
      <c r="BK1379" s="195">
        <f>ROUND(I1379*H1379,2)</f>
        <v>0</v>
      </c>
      <c r="BL1379" s="21" t="s">
        <v>373</v>
      </c>
      <c r="BM1379" s="194" t="s">
        <v>1922</v>
      </c>
    </row>
    <row r="1380" spans="1:65" s="2" customFormat="1" ht="11.25">
      <c r="A1380" s="39"/>
      <c r="B1380" s="40"/>
      <c r="C1380" s="41"/>
      <c r="D1380" s="196" t="s">
        <v>161</v>
      </c>
      <c r="E1380" s="41"/>
      <c r="F1380" s="197" t="s">
        <v>1923</v>
      </c>
      <c r="G1380" s="41"/>
      <c r="H1380" s="41"/>
      <c r="I1380" s="198"/>
      <c r="J1380" s="41"/>
      <c r="K1380" s="41"/>
      <c r="L1380" s="44"/>
      <c r="M1380" s="199"/>
      <c r="N1380" s="200"/>
      <c r="O1380" s="69"/>
      <c r="P1380" s="69"/>
      <c r="Q1380" s="69"/>
      <c r="R1380" s="69"/>
      <c r="S1380" s="69"/>
      <c r="T1380" s="70"/>
      <c r="U1380" s="39"/>
      <c r="V1380" s="39"/>
      <c r="W1380" s="39"/>
      <c r="X1380" s="39"/>
      <c r="Y1380" s="39"/>
      <c r="Z1380" s="39"/>
      <c r="AA1380" s="39"/>
      <c r="AB1380" s="39"/>
      <c r="AC1380" s="39"/>
      <c r="AD1380" s="39"/>
      <c r="AE1380" s="39"/>
      <c r="AT1380" s="21" t="s">
        <v>161</v>
      </c>
      <c r="AU1380" s="21" t="s">
        <v>88</v>
      </c>
    </row>
    <row r="1381" spans="1:65" s="13" customFormat="1" ht="11.25">
      <c r="B1381" s="208"/>
      <c r="C1381" s="209"/>
      <c r="D1381" s="201" t="s">
        <v>320</v>
      </c>
      <c r="E1381" s="210" t="s">
        <v>32</v>
      </c>
      <c r="F1381" s="211" t="s">
        <v>1924</v>
      </c>
      <c r="G1381" s="209"/>
      <c r="H1381" s="210" t="s">
        <v>32</v>
      </c>
      <c r="I1381" s="212"/>
      <c r="J1381" s="209"/>
      <c r="K1381" s="209"/>
      <c r="L1381" s="213"/>
      <c r="M1381" s="214"/>
      <c r="N1381" s="215"/>
      <c r="O1381" s="215"/>
      <c r="P1381" s="215"/>
      <c r="Q1381" s="215"/>
      <c r="R1381" s="215"/>
      <c r="S1381" s="215"/>
      <c r="T1381" s="216"/>
      <c r="AT1381" s="217" t="s">
        <v>320</v>
      </c>
      <c r="AU1381" s="217" t="s">
        <v>88</v>
      </c>
      <c r="AV1381" s="13" t="s">
        <v>86</v>
      </c>
      <c r="AW1381" s="13" t="s">
        <v>39</v>
      </c>
      <c r="AX1381" s="13" t="s">
        <v>78</v>
      </c>
      <c r="AY1381" s="217" t="s">
        <v>151</v>
      </c>
    </row>
    <row r="1382" spans="1:65" s="14" customFormat="1" ht="11.25">
      <c r="B1382" s="218"/>
      <c r="C1382" s="219"/>
      <c r="D1382" s="201" t="s">
        <v>320</v>
      </c>
      <c r="E1382" s="220" t="s">
        <v>32</v>
      </c>
      <c r="F1382" s="221" t="s">
        <v>1127</v>
      </c>
      <c r="G1382" s="219"/>
      <c r="H1382" s="222">
        <v>68.225999999999999</v>
      </c>
      <c r="I1382" s="223"/>
      <c r="J1382" s="219"/>
      <c r="K1382" s="219"/>
      <c r="L1382" s="224"/>
      <c r="M1382" s="225"/>
      <c r="N1382" s="226"/>
      <c r="O1382" s="226"/>
      <c r="P1382" s="226"/>
      <c r="Q1382" s="226"/>
      <c r="R1382" s="226"/>
      <c r="S1382" s="226"/>
      <c r="T1382" s="227"/>
      <c r="AT1382" s="228" t="s">
        <v>320</v>
      </c>
      <c r="AU1382" s="228" t="s">
        <v>88</v>
      </c>
      <c r="AV1382" s="14" t="s">
        <v>88</v>
      </c>
      <c r="AW1382" s="14" t="s">
        <v>39</v>
      </c>
      <c r="AX1382" s="14" t="s">
        <v>78</v>
      </c>
      <c r="AY1382" s="228" t="s">
        <v>151</v>
      </c>
    </row>
    <row r="1383" spans="1:65" s="16" customFormat="1" ht="11.25">
      <c r="B1383" s="240"/>
      <c r="C1383" s="241"/>
      <c r="D1383" s="201" t="s">
        <v>320</v>
      </c>
      <c r="E1383" s="242" t="s">
        <v>32</v>
      </c>
      <c r="F1383" s="243" t="s">
        <v>440</v>
      </c>
      <c r="G1383" s="241"/>
      <c r="H1383" s="244">
        <v>68.225999999999999</v>
      </c>
      <c r="I1383" s="245"/>
      <c r="J1383" s="241"/>
      <c r="K1383" s="241"/>
      <c r="L1383" s="246"/>
      <c r="M1383" s="247"/>
      <c r="N1383" s="248"/>
      <c r="O1383" s="248"/>
      <c r="P1383" s="248"/>
      <c r="Q1383" s="248"/>
      <c r="R1383" s="248"/>
      <c r="S1383" s="248"/>
      <c r="T1383" s="249"/>
      <c r="AT1383" s="250" t="s">
        <v>320</v>
      </c>
      <c r="AU1383" s="250" t="s">
        <v>88</v>
      </c>
      <c r="AV1383" s="16" t="s">
        <v>170</v>
      </c>
      <c r="AW1383" s="16" t="s">
        <v>39</v>
      </c>
      <c r="AX1383" s="16" t="s">
        <v>78</v>
      </c>
      <c r="AY1383" s="250" t="s">
        <v>151</v>
      </c>
    </row>
    <row r="1384" spans="1:65" s="13" customFormat="1" ht="11.25">
      <c r="B1384" s="208"/>
      <c r="C1384" s="209"/>
      <c r="D1384" s="201" t="s">
        <v>320</v>
      </c>
      <c r="E1384" s="210" t="s">
        <v>32</v>
      </c>
      <c r="F1384" s="211" t="s">
        <v>1925</v>
      </c>
      <c r="G1384" s="209"/>
      <c r="H1384" s="210" t="s">
        <v>32</v>
      </c>
      <c r="I1384" s="212"/>
      <c r="J1384" s="209"/>
      <c r="K1384" s="209"/>
      <c r="L1384" s="213"/>
      <c r="M1384" s="214"/>
      <c r="N1384" s="215"/>
      <c r="O1384" s="215"/>
      <c r="P1384" s="215"/>
      <c r="Q1384" s="215"/>
      <c r="R1384" s="215"/>
      <c r="S1384" s="215"/>
      <c r="T1384" s="216"/>
      <c r="AT1384" s="217" t="s">
        <v>320</v>
      </c>
      <c r="AU1384" s="217" t="s">
        <v>88</v>
      </c>
      <c r="AV1384" s="13" t="s">
        <v>86</v>
      </c>
      <c r="AW1384" s="13" t="s">
        <v>39</v>
      </c>
      <c r="AX1384" s="13" t="s">
        <v>78</v>
      </c>
      <c r="AY1384" s="217" t="s">
        <v>151</v>
      </c>
    </row>
    <row r="1385" spans="1:65" s="14" customFormat="1" ht="11.25">
      <c r="B1385" s="218"/>
      <c r="C1385" s="219"/>
      <c r="D1385" s="201" t="s">
        <v>320</v>
      </c>
      <c r="E1385" s="220" t="s">
        <v>32</v>
      </c>
      <c r="F1385" s="221" t="s">
        <v>250</v>
      </c>
      <c r="G1385" s="219"/>
      <c r="H1385" s="222">
        <v>33.57</v>
      </c>
      <c r="I1385" s="223"/>
      <c r="J1385" s="219"/>
      <c r="K1385" s="219"/>
      <c r="L1385" s="224"/>
      <c r="M1385" s="225"/>
      <c r="N1385" s="226"/>
      <c r="O1385" s="226"/>
      <c r="P1385" s="226"/>
      <c r="Q1385" s="226"/>
      <c r="R1385" s="226"/>
      <c r="S1385" s="226"/>
      <c r="T1385" s="227"/>
      <c r="AT1385" s="228" t="s">
        <v>320</v>
      </c>
      <c r="AU1385" s="228" t="s">
        <v>88</v>
      </c>
      <c r="AV1385" s="14" t="s">
        <v>88</v>
      </c>
      <c r="AW1385" s="14" t="s">
        <v>39</v>
      </c>
      <c r="AX1385" s="14" t="s">
        <v>78</v>
      </c>
      <c r="AY1385" s="228" t="s">
        <v>151</v>
      </c>
    </row>
    <row r="1386" spans="1:65" s="16" customFormat="1" ht="11.25">
      <c r="B1386" s="240"/>
      <c r="C1386" s="241"/>
      <c r="D1386" s="201" t="s">
        <v>320</v>
      </c>
      <c r="E1386" s="242" t="s">
        <v>248</v>
      </c>
      <c r="F1386" s="243" t="s">
        <v>440</v>
      </c>
      <c r="G1386" s="241"/>
      <c r="H1386" s="244">
        <v>33.57</v>
      </c>
      <c r="I1386" s="245"/>
      <c r="J1386" s="241"/>
      <c r="K1386" s="241"/>
      <c r="L1386" s="246"/>
      <c r="M1386" s="247"/>
      <c r="N1386" s="248"/>
      <c r="O1386" s="248"/>
      <c r="P1386" s="248"/>
      <c r="Q1386" s="248"/>
      <c r="R1386" s="248"/>
      <c r="S1386" s="248"/>
      <c r="T1386" s="249"/>
      <c r="AT1386" s="250" t="s">
        <v>320</v>
      </c>
      <c r="AU1386" s="250" t="s">
        <v>88</v>
      </c>
      <c r="AV1386" s="16" t="s">
        <v>170</v>
      </c>
      <c r="AW1386" s="16" t="s">
        <v>39</v>
      </c>
      <c r="AX1386" s="16" t="s">
        <v>78</v>
      </c>
      <c r="AY1386" s="250" t="s">
        <v>151</v>
      </c>
    </row>
    <row r="1387" spans="1:65" s="15" customFormat="1" ht="11.25">
      <c r="B1387" s="229"/>
      <c r="C1387" s="230"/>
      <c r="D1387" s="201" t="s">
        <v>320</v>
      </c>
      <c r="E1387" s="231" t="s">
        <v>32</v>
      </c>
      <c r="F1387" s="232" t="s">
        <v>323</v>
      </c>
      <c r="G1387" s="230"/>
      <c r="H1387" s="233">
        <v>101.79600000000001</v>
      </c>
      <c r="I1387" s="234"/>
      <c r="J1387" s="230"/>
      <c r="K1387" s="230"/>
      <c r="L1387" s="235"/>
      <c r="M1387" s="236"/>
      <c r="N1387" s="237"/>
      <c r="O1387" s="237"/>
      <c r="P1387" s="237"/>
      <c r="Q1387" s="237"/>
      <c r="R1387" s="237"/>
      <c r="S1387" s="237"/>
      <c r="T1387" s="238"/>
      <c r="AT1387" s="239" t="s">
        <v>320</v>
      </c>
      <c r="AU1387" s="239" t="s">
        <v>88</v>
      </c>
      <c r="AV1387" s="15" t="s">
        <v>159</v>
      </c>
      <c r="AW1387" s="15" t="s">
        <v>39</v>
      </c>
      <c r="AX1387" s="15" t="s">
        <v>86</v>
      </c>
      <c r="AY1387" s="239" t="s">
        <v>151</v>
      </c>
    </row>
    <row r="1388" spans="1:65" s="2" customFormat="1" ht="16.5" customHeight="1">
      <c r="A1388" s="39"/>
      <c r="B1388" s="40"/>
      <c r="C1388" s="251" t="s">
        <v>1926</v>
      </c>
      <c r="D1388" s="251" t="s">
        <v>445</v>
      </c>
      <c r="E1388" s="252" t="s">
        <v>1927</v>
      </c>
      <c r="F1388" s="253" t="s">
        <v>1928</v>
      </c>
      <c r="G1388" s="254" t="s">
        <v>209</v>
      </c>
      <c r="H1388" s="255">
        <v>71.637</v>
      </c>
      <c r="I1388" s="256"/>
      <c r="J1388" s="257">
        <f>ROUND(I1388*H1388,2)</f>
        <v>0</v>
      </c>
      <c r="K1388" s="253" t="s">
        <v>158</v>
      </c>
      <c r="L1388" s="258"/>
      <c r="M1388" s="259" t="s">
        <v>32</v>
      </c>
      <c r="N1388" s="260" t="s">
        <v>49</v>
      </c>
      <c r="O1388" s="69"/>
      <c r="P1388" s="192">
        <f>O1388*H1388</f>
        <v>0</v>
      </c>
      <c r="Q1388" s="192">
        <v>3.5000000000000001E-3</v>
      </c>
      <c r="R1388" s="192">
        <f>Q1388*H1388</f>
        <v>0.25072949999999999</v>
      </c>
      <c r="S1388" s="192">
        <v>0</v>
      </c>
      <c r="T1388" s="193">
        <f>S1388*H1388</f>
        <v>0</v>
      </c>
      <c r="U1388" s="39"/>
      <c r="V1388" s="39"/>
      <c r="W1388" s="39"/>
      <c r="X1388" s="39"/>
      <c r="Y1388" s="39"/>
      <c r="Z1388" s="39"/>
      <c r="AA1388" s="39"/>
      <c r="AB1388" s="39"/>
      <c r="AC1388" s="39"/>
      <c r="AD1388" s="39"/>
      <c r="AE1388" s="39"/>
      <c r="AR1388" s="194" t="s">
        <v>539</v>
      </c>
      <c r="AT1388" s="194" t="s">
        <v>445</v>
      </c>
      <c r="AU1388" s="194" t="s">
        <v>88</v>
      </c>
      <c r="AY1388" s="21" t="s">
        <v>151</v>
      </c>
      <c r="BE1388" s="195">
        <f>IF(N1388="základní",J1388,0)</f>
        <v>0</v>
      </c>
      <c r="BF1388" s="195">
        <f>IF(N1388="snížená",J1388,0)</f>
        <v>0</v>
      </c>
      <c r="BG1388" s="195">
        <f>IF(N1388="zákl. přenesená",J1388,0)</f>
        <v>0</v>
      </c>
      <c r="BH1388" s="195">
        <f>IF(N1388="sníž. přenesená",J1388,0)</f>
        <v>0</v>
      </c>
      <c r="BI1388" s="195">
        <f>IF(N1388="nulová",J1388,0)</f>
        <v>0</v>
      </c>
      <c r="BJ1388" s="21" t="s">
        <v>86</v>
      </c>
      <c r="BK1388" s="195">
        <f>ROUND(I1388*H1388,2)</f>
        <v>0</v>
      </c>
      <c r="BL1388" s="21" t="s">
        <v>373</v>
      </c>
      <c r="BM1388" s="194" t="s">
        <v>1929</v>
      </c>
    </row>
    <row r="1389" spans="1:65" s="2" customFormat="1" ht="19.5">
      <c r="A1389" s="39"/>
      <c r="B1389" s="40"/>
      <c r="C1389" s="41"/>
      <c r="D1389" s="201" t="s">
        <v>163</v>
      </c>
      <c r="E1389" s="41"/>
      <c r="F1389" s="202" t="s">
        <v>1032</v>
      </c>
      <c r="G1389" s="41"/>
      <c r="H1389" s="41"/>
      <c r="I1389" s="198"/>
      <c r="J1389" s="41"/>
      <c r="K1389" s="41"/>
      <c r="L1389" s="44"/>
      <c r="M1389" s="199"/>
      <c r="N1389" s="200"/>
      <c r="O1389" s="69"/>
      <c r="P1389" s="69"/>
      <c r="Q1389" s="69"/>
      <c r="R1389" s="69"/>
      <c r="S1389" s="69"/>
      <c r="T1389" s="70"/>
      <c r="U1389" s="39"/>
      <c r="V1389" s="39"/>
      <c r="W1389" s="39"/>
      <c r="X1389" s="39"/>
      <c r="Y1389" s="39"/>
      <c r="Z1389" s="39"/>
      <c r="AA1389" s="39"/>
      <c r="AB1389" s="39"/>
      <c r="AC1389" s="39"/>
      <c r="AD1389" s="39"/>
      <c r="AE1389" s="39"/>
      <c r="AT1389" s="21" t="s">
        <v>163</v>
      </c>
      <c r="AU1389" s="21" t="s">
        <v>88</v>
      </c>
    </row>
    <row r="1390" spans="1:65" s="13" customFormat="1" ht="11.25">
      <c r="B1390" s="208"/>
      <c r="C1390" s="209"/>
      <c r="D1390" s="201" t="s">
        <v>320</v>
      </c>
      <c r="E1390" s="210" t="s">
        <v>32</v>
      </c>
      <c r="F1390" s="211" t="s">
        <v>1930</v>
      </c>
      <c r="G1390" s="209"/>
      <c r="H1390" s="210" t="s">
        <v>32</v>
      </c>
      <c r="I1390" s="212"/>
      <c r="J1390" s="209"/>
      <c r="K1390" s="209"/>
      <c r="L1390" s="213"/>
      <c r="M1390" s="214"/>
      <c r="N1390" s="215"/>
      <c r="O1390" s="215"/>
      <c r="P1390" s="215"/>
      <c r="Q1390" s="215"/>
      <c r="R1390" s="215"/>
      <c r="S1390" s="215"/>
      <c r="T1390" s="216"/>
      <c r="AT1390" s="217" t="s">
        <v>320</v>
      </c>
      <c r="AU1390" s="217" t="s">
        <v>88</v>
      </c>
      <c r="AV1390" s="13" t="s">
        <v>86</v>
      </c>
      <c r="AW1390" s="13" t="s">
        <v>39</v>
      </c>
      <c r="AX1390" s="13" t="s">
        <v>78</v>
      </c>
      <c r="AY1390" s="217" t="s">
        <v>151</v>
      </c>
    </row>
    <row r="1391" spans="1:65" s="14" customFormat="1" ht="11.25">
      <c r="B1391" s="218"/>
      <c r="C1391" s="219"/>
      <c r="D1391" s="201" t="s">
        <v>320</v>
      </c>
      <c r="E1391" s="220" t="s">
        <v>32</v>
      </c>
      <c r="F1391" s="221" t="s">
        <v>1127</v>
      </c>
      <c r="G1391" s="219"/>
      <c r="H1391" s="222">
        <v>68.225999999999999</v>
      </c>
      <c r="I1391" s="223"/>
      <c r="J1391" s="219"/>
      <c r="K1391" s="219"/>
      <c r="L1391" s="224"/>
      <c r="M1391" s="225"/>
      <c r="N1391" s="226"/>
      <c r="O1391" s="226"/>
      <c r="P1391" s="226"/>
      <c r="Q1391" s="226"/>
      <c r="R1391" s="226"/>
      <c r="S1391" s="226"/>
      <c r="T1391" s="227"/>
      <c r="AT1391" s="228" t="s">
        <v>320</v>
      </c>
      <c r="AU1391" s="228" t="s">
        <v>88</v>
      </c>
      <c r="AV1391" s="14" t="s">
        <v>88</v>
      </c>
      <c r="AW1391" s="14" t="s">
        <v>39</v>
      </c>
      <c r="AX1391" s="14" t="s">
        <v>78</v>
      </c>
      <c r="AY1391" s="228" t="s">
        <v>151</v>
      </c>
    </row>
    <row r="1392" spans="1:65" s="15" customFormat="1" ht="11.25">
      <c r="B1392" s="229"/>
      <c r="C1392" s="230"/>
      <c r="D1392" s="201" t="s">
        <v>320</v>
      </c>
      <c r="E1392" s="231" t="s">
        <v>32</v>
      </c>
      <c r="F1392" s="232" t="s">
        <v>323</v>
      </c>
      <c r="G1392" s="230"/>
      <c r="H1392" s="233">
        <v>68.225999999999999</v>
      </c>
      <c r="I1392" s="234"/>
      <c r="J1392" s="230"/>
      <c r="K1392" s="230"/>
      <c r="L1392" s="235"/>
      <c r="M1392" s="236"/>
      <c r="N1392" s="237"/>
      <c r="O1392" s="237"/>
      <c r="P1392" s="237"/>
      <c r="Q1392" s="237"/>
      <c r="R1392" s="237"/>
      <c r="S1392" s="237"/>
      <c r="T1392" s="238"/>
      <c r="AT1392" s="239" t="s">
        <v>320</v>
      </c>
      <c r="AU1392" s="239" t="s">
        <v>88</v>
      </c>
      <c r="AV1392" s="15" t="s">
        <v>159</v>
      </c>
      <c r="AW1392" s="15" t="s">
        <v>39</v>
      </c>
      <c r="AX1392" s="15" t="s">
        <v>86</v>
      </c>
      <c r="AY1392" s="239" t="s">
        <v>151</v>
      </c>
    </row>
    <row r="1393" spans="1:65" s="14" customFormat="1" ht="11.25">
      <c r="B1393" s="218"/>
      <c r="C1393" s="219"/>
      <c r="D1393" s="201" t="s">
        <v>320</v>
      </c>
      <c r="E1393" s="219"/>
      <c r="F1393" s="221" t="s">
        <v>1931</v>
      </c>
      <c r="G1393" s="219"/>
      <c r="H1393" s="222">
        <v>71.637</v>
      </c>
      <c r="I1393" s="223"/>
      <c r="J1393" s="219"/>
      <c r="K1393" s="219"/>
      <c r="L1393" s="224"/>
      <c r="M1393" s="225"/>
      <c r="N1393" s="226"/>
      <c r="O1393" s="226"/>
      <c r="P1393" s="226"/>
      <c r="Q1393" s="226"/>
      <c r="R1393" s="226"/>
      <c r="S1393" s="226"/>
      <c r="T1393" s="227"/>
      <c r="AT1393" s="228" t="s">
        <v>320</v>
      </c>
      <c r="AU1393" s="228" t="s">
        <v>88</v>
      </c>
      <c r="AV1393" s="14" t="s">
        <v>88</v>
      </c>
      <c r="AW1393" s="14" t="s">
        <v>4</v>
      </c>
      <c r="AX1393" s="14" t="s">
        <v>86</v>
      </c>
      <c r="AY1393" s="228" t="s">
        <v>151</v>
      </c>
    </row>
    <row r="1394" spans="1:65" s="2" customFormat="1" ht="16.5" customHeight="1">
      <c r="A1394" s="39"/>
      <c r="B1394" s="40"/>
      <c r="C1394" s="251" t="s">
        <v>1932</v>
      </c>
      <c r="D1394" s="251" t="s">
        <v>445</v>
      </c>
      <c r="E1394" s="252" t="s">
        <v>1933</v>
      </c>
      <c r="F1394" s="253" t="s">
        <v>1934</v>
      </c>
      <c r="G1394" s="254" t="s">
        <v>209</v>
      </c>
      <c r="H1394" s="255">
        <v>35.249000000000002</v>
      </c>
      <c r="I1394" s="256"/>
      <c r="J1394" s="257">
        <f>ROUND(I1394*H1394,2)</f>
        <v>0</v>
      </c>
      <c r="K1394" s="253" t="s">
        <v>158</v>
      </c>
      <c r="L1394" s="258"/>
      <c r="M1394" s="259" t="s">
        <v>32</v>
      </c>
      <c r="N1394" s="260" t="s">
        <v>49</v>
      </c>
      <c r="O1394" s="69"/>
      <c r="P1394" s="192">
        <f>O1394*H1394</f>
        <v>0</v>
      </c>
      <c r="Q1394" s="192">
        <v>3.8999999999999999E-4</v>
      </c>
      <c r="R1394" s="192">
        <f>Q1394*H1394</f>
        <v>1.374711E-2</v>
      </c>
      <c r="S1394" s="192">
        <v>0</v>
      </c>
      <c r="T1394" s="193">
        <f>S1394*H1394</f>
        <v>0</v>
      </c>
      <c r="U1394" s="39"/>
      <c r="V1394" s="39"/>
      <c r="W1394" s="39"/>
      <c r="X1394" s="39"/>
      <c r="Y1394" s="39"/>
      <c r="Z1394" s="39"/>
      <c r="AA1394" s="39"/>
      <c r="AB1394" s="39"/>
      <c r="AC1394" s="39"/>
      <c r="AD1394" s="39"/>
      <c r="AE1394" s="39"/>
      <c r="AR1394" s="194" t="s">
        <v>539</v>
      </c>
      <c r="AT1394" s="194" t="s">
        <v>445</v>
      </c>
      <c r="AU1394" s="194" t="s">
        <v>88</v>
      </c>
      <c r="AY1394" s="21" t="s">
        <v>151</v>
      </c>
      <c r="BE1394" s="195">
        <f>IF(N1394="základní",J1394,0)</f>
        <v>0</v>
      </c>
      <c r="BF1394" s="195">
        <f>IF(N1394="snížená",J1394,0)</f>
        <v>0</v>
      </c>
      <c r="BG1394" s="195">
        <f>IF(N1394="zákl. přenesená",J1394,0)</f>
        <v>0</v>
      </c>
      <c r="BH1394" s="195">
        <f>IF(N1394="sníž. přenesená",J1394,0)</f>
        <v>0</v>
      </c>
      <c r="BI1394" s="195">
        <f>IF(N1394="nulová",J1394,0)</f>
        <v>0</v>
      </c>
      <c r="BJ1394" s="21" t="s">
        <v>86</v>
      </c>
      <c r="BK1394" s="195">
        <f>ROUND(I1394*H1394,2)</f>
        <v>0</v>
      </c>
      <c r="BL1394" s="21" t="s">
        <v>373</v>
      </c>
      <c r="BM1394" s="194" t="s">
        <v>1935</v>
      </c>
    </row>
    <row r="1395" spans="1:65" s="2" customFormat="1" ht="19.5">
      <c r="A1395" s="39"/>
      <c r="B1395" s="40"/>
      <c r="C1395" s="41"/>
      <c r="D1395" s="201" t="s">
        <v>163</v>
      </c>
      <c r="E1395" s="41"/>
      <c r="F1395" s="202" t="s">
        <v>1032</v>
      </c>
      <c r="G1395" s="41"/>
      <c r="H1395" s="41"/>
      <c r="I1395" s="198"/>
      <c r="J1395" s="41"/>
      <c r="K1395" s="41"/>
      <c r="L1395" s="44"/>
      <c r="M1395" s="199"/>
      <c r="N1395" s="200"/>
      <c r="O1395" s="69"/>
      <c r="P1395" s="69"/>
      <c r="Q1395" s="69"/>
      <c r="R1395" s="69"/>
      <c r="S1395" s="69"/>
      <c r="T1395" s="70"/>
      <c r="U1395" s="39"/>
      <c r="V1395" s="39"/>
      <c r="W1395" s="39"/>
      <c r="X1395" s="39"/>
      <c r="Y1395" s="39"/>
      <c r="Z1395" s="39"/>
      <c r="AA1395" s="39"/>
      <c r="AB1395" s="39"/>
      <c r="AC1395" s="39"/>
      <c r="AD1395" s="39"/>
      <c r="AE1395" s="39"/>
      <c r="AT1395" s="21" t="s">
        <v>163</v>
      </c>
      <c r="AU1395" s="21" t="s">
        <v>88</v>
      </c>
    </row>
    <row r="1396" spans="1:65" s="14" customFormat="1" ht="11.25">
      <c r="B1396" s="218"/>
      <c r="C1396" s="219"/>
      <c r="D1396" s="201" t="s">
        <v>320</v>
      </c>
      <c r="E1396" s="220" t="s">
        <v>32</v>
      </c>
      <c r="F1396" s="221" t="s">
        <v>248</v>
      </c>
      <c r="G1396" s="219"/>
      <c r="H1396" s="222">
        <v>33.57</v>
      </c>
      <c r="I1396" s="223"/>
      <c r="J1396" s="219"/>
      <c r="K1396" s="219"/>
      <c r="L1396" s="224"/>
      <c r="M1396" s="225"/>
      <c r="N1396" s="226"/>
      <c r="O1396" s="226"/>
      <c r="P1396" s="226"/>
      <c r="Q1396" s="226"/>
      <c r="R1396" s="226"/>
      <c r="S1396" s="226"/>
      <c r="T1396" s="227"/>
      <c r="AT1396" s="228" t="s">
        <v>320</v>
      </c>
      <c r="AU1396" s="228" t="s">
        <v>88</v>
      </c>
      <c r="AV1396" s="14" t="s">
        <v>88</v>
      </c>
      <c r="AW1396" s="14" t="s">
        <v>39</v>
      </c>
      <c r="AX1396" s="14" t="s">
        <v>86</v>
      </c>
      <c r="AY1396" s="228" t="s">
        <v>151</v>
      </c>
    </row>
    <row r="1397" spans="1:65" s="14" customFormat="1" ht="11.25">
      <c r="B1397" s="218"/>
      <c r="C1397" s="219"/>
      <c r="D1397" s="201" t="s">
        <v>320</v>
      </c>
      <c r="E1397" s="219"/>
      <c r="F1397" s="221" t="s">
        <v>1936</v>
      </c>
      <c r="G1397" s="219"/>
      <c r="H1397" s="222">
        <v>35.249000000000002</v>
      </c>
      <c r="I1397" s="223"/>
      <c r="J1397" s="219"/>
      <c r="K1397" s="219"/>
      <c r="L1397" s="224"/>
      <c r="M1397" s="225"/>
      <c r="N1397" s="226"/>
      <c r="O1397" s="226"/>
      <c r="P1397" s="226"/>
      <c r="Q1397" s="226"/>
      <c r="R1397" s="226"/>
      <c r="S1397" s="226"/>
      <c r="T1397" s="227"/>
      <c r="AT1397" s="228" t="s">
        <v>320</v>
      </c>
      <c r="AU1397" s="228" t="s">
        <v>88</v>
      </c>
      <c r="AV1397" s="14" t="s">
        <v>88</v>
      </c>
      <c r="AW1397" s="14" t="s">
        <v>4</v>
      </c>
      <c r="AX1397" s="14" t="s">
        <v>86</v>
      </c>
      <c r="AY1397" s="228" t="s">
        <v>151</v>
      </c>
    </row>
    <row r="1398" spans="1:65" s="2" customFormat="1" ht="24.2" customHeight="1">
      <c r="A1398" s="39"/>
      <c r="B1398" s="40"/>
      <c r="C1398" s="183" t="s">
        <v>1937</v>
      </c>
      <c r="D1398" s="183" t="s">
        <v>154</v>
      </c>
      <c r="E1398" s="184" t="s">
        <v>1938</v>
      </c>
      <c r="F1398" s="185" t="s">
        <v>1939</v>
      </c>
      <c r="G1398" s="186" t="s">
        <v>209</v>
      </c>
      <c r="H1398" s="187">
        <v>64.224999999999994</v>
      </c>
      <c r="I1398" s="188"/>
      <c r="J1398" s="189">
        <f>ROUND(I1398*H1398,2)</f>
        <v>0</v>
      </c>
      <c r="K1398" s="185" t="s">
        <v>158</v>
      </c>
      <c r="L1398" s="44"/>
      <c r="M1398" s="190" t="s">
        <v>32</v>
      </c>
      <c r="N1398" s="191" t="s">
        <v>49</v>
      </c>
      <c r="O1398" s="69"/>
      <c r="P1398" s="192">
        <f>O1398*H1398</f>
        <v>0</v>
      </c>
      <c r="Q1398" s="192">
        <v>5.0000000000000002E-5</v>
      </c>
      <c r="R1398" s="192">
        <f>Q1398*H1398</f>
        <v>3.2112499999999997E-3</v>
      </c>
      <c r="S1398" s="192">
        <v>0</v>
      </c>
      <c r="T1398" s="193">
        <f>S1398*H1398</f>
        <v>0</v>
      </c>
      <c r="U1398" s="39"/>
      <c r="V1398" s="39"/>
      <c r="W1398" s="39"/>
      <c r="X1398" s="39"/>
      <c r="Y1398" s="39"/>
      <c r="Z1398" s="39"/>
      <c r="AA1398" s="39"/>
      <c r="AB1398" s="39"/>
      <c r="AC1398" s="39"/>
      <c r="AD1398" s="39"/>
      <c r="AE1398" s="39"/>
      <c r="AR1398" s="194" t="s">
        <v>373</v>
      </c>
      <c r="AT1398" s="194" t="s">
        <v>154</v>
      </c>
      <c r="AU1398" s="194" t="s">
        <v>88</v>
      </c>
      <c r="AY1398" s="21" t="s">
        <v>151</v>
      </c>
      <c r="BE1398" s="195">
        <f>IF(N1398="základní",J1398,0)</f>
        <v>0</v>
      </c>
      <c r="BF1398" s="195">
        <f>IF(N1398="snížená",J1398,0)</f>
        <v>0</v>
      </c>
      <c r="BG1398" s="195">
        <f>IF(N1398="zákl. přenesená",J1398,0)</f>
        <v>0</v>
      </c>
      <c r="BH1398" s="195">
        <f>IF(N1398="sníž. přenesená",J1398,0)</f>
        <v>0</v>
      </c>
      <c r="BI1398" s="195">
        <f>IF(N1398="nulová",J1398,0)</f>
        <v>0</v>
      </c>
      <c r="BJ1398" s="21" t="s">
        <v>86</v>
      </c>
      <c r="BK1398" s="195">
        <f>ROUND(I1398*H1398,2)</f>
        <v>0</v>
      </c>
      <c r="BL1398" s="21" t="s">
        <v>373</v>
      </c>
      <c r="BM1398" s="194" t="s">
        <v>1940</v>
      </c>
    </row>
    <row r="1399" spans="1:65" s="2" customFormat="1" ht="11.25">
      <c r="A1399" s="39"/>
      <c r="B1399" s="40"/>
      <c r="C1399" s="41"/>
      <c r="D1399" s="196" t="s">
        <v>161</v>
      </c>
      <c r="E1399" s="41"/>
      <c r="F1399" s="197" t="s">
        <v>1941</v>
      </c>
      <c r="G1399" s="41"/>
      <c r="H1399" s="41"/>
      <c r="I1399" s="198"/>
      <c r="J1399" s="41"/>
      <c r="K1399" s="41"/>
      <c r="L1399" s="44"/>
      <c r="M1399" s="199"/>
      <c r="N1399" s="200"/>
      <c r="O1399" s="69"/>
      <c r="P1399" s="69"/>
      <c r="Q1399" s="69"/>
      <c r="R1399" s="69"/>
      <c r="S1399" s="69"/>
      <c r="T1399" s="70"/>
      <c r="U1399" s="39"/>
      <c r="V1399" s="39"/>
      <c r="W1399" s="39"/>
      <c r="X1399" s="39"/>
      <c r="Y1399" s="39"/>
      <c r="Z1399" s="39"/>
      <c r="AA1399" s="39"/>
      <c r="AB1399" s="39"/>
      <c r="AC1399" s="39"/>
      <c r="AD1399" s="39"/>
      <c r="AE1399" s="39"/>
      <c r="AT1399" s="21" t="s">
        <v>161</v>
      </c>
      <c r="AU1399" s="21" t="s">
        <v>88</v>
      </c>
    </row>
    <row r="1400" spans="1:65" s="13" customFormat="1" ht="11.25">
      <c r="B1400" s="208"/>
      <c r="C1400" s="209"/>
      <c r="D1400" s="201" t="s">
        <v>320</v>
      </c>
      <c r="E1400" s="210" t="s">
        <v>32</v>
      </c>
      <c r="F1400" s="211" t="s">
        <v>1622</v>
      </c>
      <c r="G1400" s="209"/>
      <c r="H1400" s="210" t="s">
        <v>32</v>
      </c>
      <c r="I1400" s="212"/>
      <c r="J1400" s="209"/>
      <c r="K1400" s="209"/>
      <c r="L1400" s="213"/>
      <c r="M1400" s="214"/>
      <c r="N1400" s="215"/>
      <c r="O1400" s="215"/>
      <c r="P1400" s="215"/>
      <c r="Q1400" s="215"/>
      <c r="R1400" s="215"/>
      <c r="S1400" s="215"/>
      <c r="T1400" s="216"/>
      <c r="AT1400" s="217" t="s">
        <v>320</v>
      </c>
      <c r="AU1400" s="217" t="s">
        <v>88</v>
      </c>
      <c r="AV1400" s="13" t="s">
        <v>86</v>
      </c>
      <c r="AW1400" s="13" t="s">
        <v>39</v>
      </c>
      <c r="AX1400" s="13" t="s">
        <v>78</v>
      </c>
      <c r="AY1400" s="217" t="s">
        <v>151</v>
      </c>
    </row>
    <row r="1401" spans="1:65" s="14" customFormat="1" ht="11.25">
      <c r="B1401" s="218"/>
      <c r="C1401" s="219"/>
      <c r="D1401" s="201" t="s">
        <v>320</v>
      </c>
      <c r="E1401" s="220" t="s">
        <v>32</v>
      </c>
      <c r="F1401" s="221" t="s">
        <v>1567</v>
      </c>
      <c r="G1401" s="219"/>
      <c r="H1401" s="222">
        <v>35.72</v>
      </c>
      <c r="I1401" s="223"/>
      <c r="J1401" s="219"/>
      <c r="K1401" s="219"/>
      <c r="L1401" s="224"/>
      <c r="M1401" s="225"/>
      <c r="N1401" s="226"/>
      <c r="O1401" s="226"/>
      <c r="P1401" s="226"/>
      <c r="Q1401" s="226"/>
      <c r="R1401" s="226"/>
      <c r="S1401" s="226"/>
      <c r="T1401" s="227"/>
      <c r="AT1401" s="228" t="s">
        <v>320</v>
      </c>
      <c r="AU1401" s="228" t="s">
        <v>88</v>
      </c>
      <c r="AV1401" s="14" t="s">
        <v>88</v>
      </c>
      <c r="AW1401" s="14" t="s">
        <v>39</v>
      </c>
      <c r="AX1401" s="14" t="s">
        <v>78</v>
      </c>
      <c r="AY1401" s="228" t="s">
        <v>151</v>
      </c>
    </row>
    <row r="1402" spans="1:65" s="13" customFormat="1" ht="11.25">
      <c r="B1402" s="208"/>
      <c r="C1402" s="209"/>
      <c r="D1402" s="201" t="s">
        <v>320</v>
      </c>
      <c r="E1402" s="210" t="s">
        <v>32</v>
      </c>
      <c r="F1402" s="211" t="s">
        <v>1623</v>
      </c>
      <c r="G1402" s="209"/>
      <c r="H1402" s="210" t="s">
        <v>32</v>
      </c>
      <c r="I1402" s="212"/>
      <c r="J1402" s="209"/>
      <c r="K1402" s="209"/>
      <c r="L1402" s="213"/>
      <c r="M1402" s="214"/>
      <c r="N1402" s="215"/>
      <c r="O1402" s="215"/>
      <c r="P1402" s="215"/>
      <c r="Q1402" s="215"/>
      <c r="R1402" s="215"/>
      <c r="S1402" s="215"/>
      <c r="T1402" s="216"/>
      <c r="AT1402" s="217" t="s">
        <v>320</v>
      </c>
      <c r="AU1402" s="217" t="s">
        <v>88</v>
      </c>
      <c r="AV1402" s="13" t="s">
        <v>86</v>
      </c>
      <c r="AW1402" s="13" t="s">
        <v>39</v>
      </c>
      <c r="AX1402" s="13" t="s">
        <v>78</v>
      </c>
      <c r="AY1402" s="217" t="s">
        <v>151</v>
      </c>
    </row>
    <row r="1403" spans="1:65" s="14" customFormat="1" ht="11.25">
      <c r="B1403" s="218"/>
      <c r="C1403" s="219"/>
      <c r="D1403" s="201" t="s">
        <v>320</v>
      </c>
      <c r="E1403" s="220" t="s">
        <v>32</v>
      </c>
      <c r="F1403" s="221" t="s">
        <v>1624</v>
      </c>
      <c r="G1403" s="219"/>
      <c r="H1403" s="222">
        <v>28.504999999999999</v>
      </c>
      <c r="I1403" s="223"/>
      <c r="J1403" s="219"/>
      <c r="K1403" s="219"/>
      <c r="L1403" s="224"/>
      <c r="M1403" s="225"/>
      <c r="N1403" s="226"/>
      <c r="O1403" s="226"/>
      <c r="P1403" s="226"/>
      <c r="Q1403" s="226"/>
      <c r="R1403" s="226"/>
      <c r="S1403" s="226"/>
      <c r="T1403" s="227"/>
      <c r="AT1403" s="228" t="s">
        <v>320</v>
      </c>
      <c r="AU1403" s="228" t="s">
        <v>88</v>
      </c>
      <c r="AV1403" s="14" t="s">
        <v>88</v>
      </c>
      <c r="AW1403" s="14" t="s">
        <v>39</v>
      </c>
      <c r="AX1403" s="14" t="s">
        <v>78</v>
      </c>
      <c r="AY1403" s="228" t="s">
        <v>151</v>
      </c>
    </row>
    <row r="1404" spans="1:65" s="15" customFormat="1" ht="11.25">
      <c r="B1404" s="229"/>
      <c r="C1404" s="230"/>
      <c r="D1404" s="201" t="s">
        <v>320</v>
      </c>
      <c r="E1404" s="231" t="s">
        <v>32</v>
      </c>
      <c r="F1404" s="232" t="s">
        <v>323</v>
      </c>
      <c r="G1404" s="230"/>
      <c r="H1404" s="233">
        <v>64.224999999999994</v>
      </c>
      <c r="I1404" s="234"/>
      <c r="J1404" s="230"/>
      <c r="K1404" s="230"/>
      <c r="L1404" s="235"/>
      <c r="M1404" s="236"/>
      <c r="N1404" s="237"/>
      <c r="O1404" s="237"/>
      <c r="P1404" s="237"/>
      <c r="Q1404" s="237"/>
      <c r="R1404" s="237"/>
      <c r="S1404" s="237"/>
      <c r="T1404" s="238"/>
      <c r="AT1404" s="239" t="s">
        <v>320</v>
      </c>
      <c r="AU1404" s="239" t="s">
        <v>88</v>
      </c>
      <c r="AV1404" s="15" t="s">
        <v>159</v>
      </c>
      <c r="AW1404" s="15" t="s">
        <v>39</v>
      </c>
      <c r="AX1404" s="15" t="s">
        <v>86</v>
      </c>
      <c r="AY1404" s="239" t="s">
        <v>151</v>
      </c>
    </row>
    <row r="1405" spans="1:65" s="2" customFormat="1" ht="16.5" customHeight="1">
      <c r="A1405" s="39"/>
      <c r="B1405" s="40"/>
      <c r="C1405" s="251" t="s">
        <v>1942</v>
      </c>
      <c r="D1405" s="251" t="s">
        <v>445</v>
      </c>
      <c r="E1405" s="252" t="s">
        <v>1035</v>
      </c>
      <c r="F1405" s="253" t="s">
        <v>1036</v>
      </c>
      <c r="G1405" s="254" t="s">
        <v>209</v>
      </c>
      <c r="H1405" s="255">
        <v>69.363</v>
      </c>
      <c r="I1405" s="256"/>
      <c r="J1405" s="257">
        <f>ROUND(I1405*H1405,2)</f>
        <v>0</v>
      </c>
      <c r="K1405" s="253" t="s">
        <v>158</v>
      </c>
      <c r="L1405" s="258"/>
      <c r="M1405" s="259" t="s">
        <v>32</v>
      </c>
      <c r="N1405" s="260" t="s">
        <v>49</v>
      </c>
      <c r="O1405" s="69"/>
      <c r="P1405" s="192">
        <f>O1405*H1405</f>
        <v>0</v>
      </c>
      <c r="Q1405" s="192">
        <v>3.0000000000000001E-3</v>
      </c>
      <c r="R1405" s="192">
        <f>Q1405*H1405</f>
        <v>0.208089</v>
      </c>
      <c r="S1405" s="192">
        <v>0</v>
      </c>
      <c r="T1405" s="193">
        <f>S1405*H1405</f>
        <v>0</v>
      </c>
      <c r="U1405" s="39"/>
      <c r="V1405" s="39"/>
      <c r="W1405" s="39"/>
      <c r="X1405" s="39"/>
      <c r="Y1405" s="39"/>
      <c r="Z1405" s="39"/>
      <c r="AA1405" s="39"/>
      <c r="AB1405" s="39"/>
      <c r="AC1405" s="39"/>
      <c r="AD1405" s="39"/>
      <c r="AE1405" s="39"/>
      <c r="AR1405" s="194" t="s">
        <v>539</v>
      </c>
      <c r="AT1405" s="194" t="s">
        <v>445</v>
      </c>
      <c r="AU1405" s="194" t="s">
        <v>88</v>
      </c>
      <c r="AY1405" s="21" t="s">
        <v>151</v>
      </c>
      <c r="BE1405" s="195">
        <f>IF(N1405="základní",J1405,0)</f>
        <v>0</v>
      </c>
      <c r="BF1405" s="195">
        <f>IF(N1405="snížená",J1405,0)</f>
        <v>0</v>
      </c>
      <c r="BG1405" s="195">
        <f>IF(N1405="zákl. přenesená",J1405,0)</f>
        <v>0</v>
      </c>
      <c r="BH1405" s="195">
        <f>IF(N1405="sníž. přenesená",J1405,0)</f>
        <v>0</v>
      </c>
      <c r="BI1405" s="195">
        <f>IF(N1405="nulová",J1405,0)</f>
        <v>0</v>
      </c>
      <c r="BJ1405" s="21" t="s">
        <v>86</v>
      </c>
      <c r="BK1405" s="195">
        <f>ROUND(I1405*H1405,2)</f>
        <v>0</v>
      </c>
      <c r="BL1405" s="21" t="s">
        <v>373</v>
      </c>
      <c r="BM1405" s="194" t="s">
        <v>1943</v>
      </c>
    </row>
    <row r="1406" spans="1:65" s="2" customFormat="1" ht="19.5">
      <c r="A1406" s="39"/>
      <c r="B1406" s="40"/>
      <c r="C1406" s="41"/>
      <c r="D1406" s="201" t="s">
        <v>163</v>
      </c>
      <c r="E1406" s="41"/>
      <c r="F1406" s="202" t="s">
        <v>1032</v>
      </c>
      <c r="G1406" s="41"/>
      <c r="H1406" s="41"/>
      <c r="I1406" s="198"/>
      <c r="J1406" s="41"/>
      <c r="K1406" s="41"/>
      <c r="L1406" s="44"/>
      <c r="M1406" s="199"/>
      <c r="N1406" s="200"/>
      <c r="O1406" s="69"/>
      <c r="P1406" s="69"/>
      <c r="Q1406" s="69"/>
      <c r="R1406" s="69"/>
      <c r="S1406" s="69"/>
      <c r="T1406" s="70"/>
      <c r="U1406" s="39"/>
      <c r="V1406" s="39"/>
      <c r="W1406" s="39"/>
      <c r="X1406" s="39"/>
      <c r="Y1406" s="39"/>
      <c r="Z1406" s="39"/>
      <c r="AA1406" s="39"/>
      <c r="AB1406" s="39"/>
      <c r="AC1406" s="39"/>
      <c r="AD1406" s="39"/>
      <c r="AE1406" s="39"/>
      <c r="AT1406" s="21" t="s">
        <v>163</v>
      </c>
      <c r="AU1406" s="21" t="s">
        <v>88</v>
      </c>
    </row>
    <row r="1407" spans="1:65" s="14" customFormat="1" ht="11.25">
      <c r="B1407" s="218"/>
      <c r="C1407" s="219"/>
      <c r="D1407" s="201" t="s">
        <v>320</v>
      </c>
      <c r="E1407" s="219"/>
      <c r="F1407" s="221" t="s">
        <v>1944</v>
      </c>
      <c r="G1407" s="219"/>
      <c r="H1407" s="222">
        <v>69.363</v>
      </c>
      <c r="I1407" s="223"/>
      <c r="J1407" s="219"/>
      <c r="K1407" s="219"/>
      <c r="L1407" s="224"/>
      <c r="M1407" s="225"/>
      <c r="N1407" s="226"/>
      <c r="O1407" s="226"/>
      <c r="P1407" s="226"/>
      <c r="Q1407" s="226"/>
      <c r="R1407" s="226"/>
      <c r="S1407" s="226"/>
      <c r="T1407" s="227"/>
      <c r="AT1407" s="228" t="s">
        <v>320</v>
      </c>
      <c r="AU1407" s="228" t="s">
        <v>88</v>
      </c>
      <c r="AV1407" s="14" t="s">
        <v>88</v>
      </c>
      <c r="AW1407" s="14" t="s">
        <v>4</v>
      </c>
      <c r="AX1407" s="14" t="s">
        <v>86</v>
      </c>
      <c r="AY1407" s="228" t="s">
        <v>151</v>
      </c>
    </row>
    <row r="1408" spans="1:65" s="2" customFormat="1" ht="24.2" customHeight="1">
      <c r="A1408" s="39"/>
      <c r="B1408" s="40"/>
      <c r="C1408" s="183" t="s">
        <v>1945</v>
      </c>
      <c r="D1408" s="183" t="s">
        <v>154</v>
      </c>
      <c r="E1408" s="184" t="s">
        <v>1946</v>
      </c>
      <c r="F1408" s="185" t="s">
        <v>1947</v>
      </c>
      <c r="G1408" s="186" t="s">
        <v>209</v>
      </c>
      <c r="H1408" s="187">
        <v>19.611999999999998</v>
      </c>
      <c r="I1408" s="188"/>
      <c r="J1408" s="189">
        <f>ROUND(I1408*H1408,2)</f>
        <v>0</v>
      </c>
      <c r="K1408" s="185" t="s">
        <v>158</v>
      </c>
      <c r="L1408" s="44"/>
      <c r="M1408" s="190" t="s">
        <v>32</v>
      </c>
      <c r="N1408" s="191" t="s">
        <v>49</v>
      </c>
      <c r="O1408" s="69"/>
      <c r="P1408" s="192">
        <f>O1408*H1408</f>
        <v>0</v>
      </c>
      <c r="Q1408" s="192">
        <v>6.1199999999999996E-3</v>
      </c>
      <c r="R1408" s="192">
        <f>Q1408*H1408</f>
        <v>0.12002543999999998</v>
      </c>
      <c r="S1408" s="192">
        <v>0</v>
      </c>
      <c r="T1408" s="193">
        <f>S1408*H1408</f>
        <v>0</v>
      </c>
      <c r="U1408" s="39"/>
      <c r="V1408" s="39"/>
      <c r="W1408" s="39"/>
      <c r="X1408" s="39"/>
      <c r="Y1408" s="39"/>
      <c r="Z1408" s="39"/>
      <c r="AA1408" s="39"/>
      <c r="AB1408" s="39"/>
      <c r="AC1408" s="39"/>
      <c r="AD1408" s="39"/>
      <c r="AE1408" s="39"/>
      <c r="AR1408" s="194" t="s">
        <v>373</v>
      </c>
      <c r="AT1408" s="194" t="s">
        <v>154</v>
      </c>
      <c r="AU1408" s="194" t="s">
        <v>88</v>
      </c>
      <c r="AY1408" s="21" t="s">
        <v>151</v>
      </c>
      <c r="BE1408" s="195">
        <f>IF(N1408="základní",J1408,0)</f>
        <v>0</v>
      </c>
      <c r="BF1408" s="195">
        <f>IF(N1408="snížená",J1408,0)</f>
        <v>0</v>
      </c>
      <c r="BG1408" s="195">
        <f>IF(N1408="zákl. přenesená",J1408,0)</f>
        <v>0</v>
      </c>
      <c r="BH1408" s="195">
        <f>IF(N1408="sníž. přenesená",J1408,0)</f>
        <v>0</v>
      </c>
      <c r="BI1408" s="195">
        <f>IF(N1408="nulová",J1408,0)</f>
        <v>0</v>
      </c>
      <c r="BJ1408" s="21" t="s">
        <v>86</v>
      </c>
      <c r="BK1408" s="195">
        <f>ROUND(I1408*H1408,2)</f>
        <v>0</v>
      </c>
      <c r="BL1408" s="21" t="s">
        <v>373</v>
      </c>
      <c r="BM1408" s="194" t="s">
        <v>1948</v>
      </c>
    </row>
    <row r="1409" spans="1:51" s="2" customFormat="1" ht="11.25">
      <c r="A1409" s="39"/>
      <c r="B1409" s="40"/>
      <c r="C1409" s="41"/>
      <c r="D1409" s="196" t="s">
        <v>161</v>
      </c>
      <c r="E1409" s="41"/>
      <c r="F1409" s="197" t="s">
        <v>1949</v>
      </c>
      <c r="G1409" s="41"/>
      <c r="H1409" s="41"/>
      <c r="I1409" s="198"/>
      <c r="J1409" s="41"/>
      <c r="K1409" s="41"/>
      <c r="L1409" s="44"/>
      <c r="M1409" s="199"/>
      <c r="N1409" s="200"/>
      <c r="O1409" s="69"/>
      <c r="P1409" s="69"/>
      <c r="Q1409" s="69"/>
      <c r="R1409" s="69"/>
      <c r="S1409" s="69"/>
      <c r="T1409" s="70"/>
      <c r="U1409" s="39"/>
      <c r="V1409" s="39"/>
      <c r="W1409" s="39"/>
      <c r="X1409" s="39"/>
      <c r="Y1409" s="39"/>
      <c r="Z1409" s="39"/>
      <c r="AA1409" s="39"/>
      <c r="AB1409" s="39"/>
      <c r="AC1409" s="39"/>
      <c r="AD1409" s="39"/>
      <c r="AE1409" s="39"/>
      <c r="AT1409" s="21" t="s">
        <v>161</v>
      </c>
      <c r="AU1409" s="21" t="s">
        <v>88</v>
      </c>
    </row>
    <row r="1410" spans="1:51" s="2" customFormat="1" ht="19.5">
      <c r="A1410" s="39"/>
      <c r="B1410" s="40"/>
      <c r="C1410" s="41"/>
      <c r="D1410" s="201" t="s">
        <v>163</v>
      </c>
      <c r="E1410" s="41"/>
      <c r="F1410" s="202" t="s">
        <v>1950</v>
      </c>
      <c r="G1410" s="41"/>
      <c r="H1410" s="41"/>
      <c r="I1410" s="198"/>
      <c r="J1410" s="41"/>
      <c r="K1410" s="41"/>
      <c r="L1410" s="44"/>
      <c r="M1410" s="199"/>
      <c r="N1410" s="200"/>
      <c r="O1410" s="69"/>
      <c r="P1410" s="69"/>
      <c r="Q1410" s="69"/>
      <c r="R1410" s="69"/>
      <c r="S1410" s="69"/>
      <c r="T1410" s="70"/>
      <c r="U1410" s="39"/>
      <c r="V1410" s="39"/>
      <c r="W1410" s="39"/>
      <c r="X1410" s="39"/>
      <c r="Y1410" s="39"/>
      <c r="Z1410" s="39"/>
      <c r="AA1410" s="39"/>
      <c r="AB1410" s="39"/>
      <c r="AC1410" s="39"/>
      <c r="AD1410" s="39"/>
      <c r="AE1410" s="39"/>
      <c r="AT1410" s="21" t="s">
        <v>163</v>
      </c>
      <c r="AU1410" s="21" t="s">
        <v>88</v>
      </c>
    </row>
    <row r="1411" spans="1:51" s="13" customFormat="1" ht="11.25">
      <c r="B1411" s="208"/>
      <c r="C1411" s="209"/>
      <c r="D1411" s="201" t="s">
        <v>320</v>
      </c>
      <c r="E1411" s="210" t="s">
        <v>32</v>
      </c>
      <c r="F1411" s="211" t="s">
        <v>1951</v>
      </c>
      <c r="G1411" s="209"/>
      <c r="H1411" s="210" t="s">
        <v>32</v>
      </c>
      <c r="I1411" s="212"/>
      <c r="J1411" s="209"/>
      <c r="K1411" s="209"/>
      <c r="L1411" s="213"/>
      <c r="M1411" s="214"/>
      <c r="N1411" s="215"/>
      <c r="O1411" s="215"/>
      <c r="P1411" s="215"/>
      <c r="Q1411" s="215"/>
      <c r="R1411" s="215"/>
      <c r="S1411" s="215"/>
      <c r="T1411" s="216"/>
      <c r="AT1411" s="217" t="s">
        <v>320</v>
      </c>
      <c r="AU1411" s="217" t="s">
        <v>88</v>
      </c>
      <c r="AV1411" s="13" t="s">
        <v>86</v>
      </c>
      <c r="AW1411" s="13" t="s">
        <v>39</v>
      </c>
      <c r="AX1411" s="13" t="s">
        <v>78</v>
      </c>
      <c r="AY1411" s="217" t="s">
        <v>151</v>
      </c>
    </row>
    <row r="1412" spans="1:51" s="13" customFormat="1" ht="11.25">
      <c r="B1412" s="208"/>
      <c r="C1412" s="209"/>
      <c r="D1412" s="201" t="s">
        <v>320</v>
      </c>
      <c r="E1412" s="210" t="s">
        <v>32</v>
      </c>
      <c r="F1412" s="211" t="s">
        <v>1952</v>
      </c>
      <c r="G1412" s="209"/>
      <c r="H1412" s="210" t="s">
        <v>32</v>
      </c>
      <c r="I1412" s="212"/>
      <c r="J1412" s="209"/>
      <c r="K1412" s="209"/>
      <c r="L1412" s="213"/>
      <c r="M1412" s="214"/>
      <c r="N1412" s="215"/>
      <c r="O1412" s="215"/>
      <c r="P1412" s="215"/>
      <c r="Q1412" s="215"/>
      <c r="R1412" s="215"/>
      <c r="S1412" s="215"/>
      <c r="T1412" s="216"/>
      <c r="AT1412" s="217" t="s">
        <v>320</v>
      </c>
      <c r="AU1412" s="217" t="s">
        <v>88</v>
      </c>
      <c r="AV1412" s="13" t="s">
        <v>86</v>
      </c>
      <c r="AW1412" s="13" t="s">
        <v>39</v>
      </c>
      <c r="AX1412" s="13" t="s">
        <v>78</v>
      </c>
      <c r="AY1412" s="217" t="s">
        <v>151</v>
      </c>
    </row>
    <row r="1413" spans="1:51" s="13" customFormat="1" ht="11.25">
      <c r="B1413" s="208"/>
      <c r="C1413" s="209"/>
      <c r="D1413" s="201" t="s">
        <v>320</v>
      </c>
      <c r="E1413" s="210" t="s">
        <v>32</v>
      </c>
      <c r="F1413" s="211" t="s">
        <v>775</v>
      </c>
      <c r="G1413" s="209"/>
      <c r="H1413" s="210" t="s">
        <v>32</v>
      </c>
      <c r="I1413" s="212"/>
      <c r="J1413" s="209"/>
      <c r="K1413" s="209"/>
      <c r="L1413" s="213"/>
      <c r="M1413" s="214"/>
      <c r="N1413" s="215"/>
      <c r="O1413" s="215"/>
      <c r="P1413" s="215"/>
      <c r="Q1413" s="215"/>
      <c r="R1413" s="215"/>
      <c r="S1413" s="215"/>
      <c r="T1413" s="216"/>
      <c r="AT1413" s="217" t="s">
        <v>320</v>
      </c>
      <c r="AU1413" s="217" t="s">
        <v>88</v>
      </c>
      <c r="AV1413" s="13" t="s">
        <v>86</v>
      </c>
      <c r="AW1413" s="13" t="s">
        <v>39</v>
      </c>
      <c r="AX1413" s="13" t="s">
        <v>78</v>
      </c>
      <c r="AY1413" s="217" t="s">
        <v>151</v>
      </c>
    </row>
    <row r="1414" spans="1:51" s="14" customFormat="1" ht="11.25">
      <c r="B1414" s="218"/>
      <c r="C1414" s="219"/>
      <c r="D1414" s="201" t="s">
        <v>320</v>
      </c>
      <c r="E1414" s="220" t="s">
        <v>32</v>
      </c>
      <c r="F1414" s="221" t="s">
        <v>1953</v>
      </c>
      <c r="G1414" s="219"/>
      <c r="H1414" s="222">
        <v>3.218</v>
      </c>
      <c r="I1414" s="223"/>
      <c r="J1414" s="219"/>
      <c r="K1414" s="219"/>
      <c r="L1414" s="224"/>
      <c r="M1414" s="225"/>
      <c r="N1414" s="226"/>
      <c r="O1414" s="226"/>
      <c r="P1414" s="226"/>
      <c r="Q1414" s="226"/>
      <c r="R1414" s="226"/>
      <c r="S1414" s="226"/>
      <c r="T1414" s="227"/>
      <c r="AT1414" s="228" t="s">
        <v>320</v>
      </c>
      <c r="AU1414" s="228" t="s">
        <v>88</v>
      </c>
      <c r="AV1414" s="14" t="s">
        <v>88</v>
      </c>
      <c r="AW1414" s="14" t="s">
        <v>39</v>
      </c>
      <c r="AX1414" s="14" t="s">
        <v>78</v>
      </c>
      <c r="AY1414" s="228" t="s">
        <v>151</v>
      </c>
    </row>
    <row r="1415" spans="1:51" s="13" customFormat="1" ht="11.25">
      <c r="B1415" s="208"/>
      <c r="C1415" s="209"/>
      <c r="D1415" s="201" t="s">
        <v>320</v>
      </c>
      <c r="E1415" s="210" t="s">
        <v>32</v>
      </c>
      <c r="F1415" s="211" t="s">
        <v>777</v>
      </c>
      <c r="G1415" s="209"/>
      <c r="H1415" s="210" t="s">
        <v>32</v>
      </c>
      <c r="I1415" s="212"/>
      <c r="J1415" s="209"/>
      <c r="K1415" s="209"/>
      <c r="L1415" s="213"/>
      <c r="M1415" s="214"/>
      <c r="N1415" s="215"/>
      <c r="O1415" s="215"/>
      <c r="P1415" s="215"/>
      <c r="Q1415" s="215"/>
      <c r="R1415" s="215"/>
      <c r="S1415" s="215"/>
      <c r="T1415" s="216"/>
      <c r="AT1415" s="217" t="s">
        <v>320</v>
      </c>
      <c r="AU1415" s="217" t="s">
        <v>88</v>
      </c>
      <c r="AV1415" s="13" t="s">
        <v>86</v>
      </c>
      <c r="AW1415" s="13" t="s">
        <v>39</v>
      </c>
      <c r="AX1415" s="13" t="s">
        <v>78</v>
      </c>
      <c r="AY1415" s="217" t="s">
        <v>151</v>
      </c>
    </row>
    <row r="1416" spans="1:51" s="14" customFormat="1" ht="11.25">
      <c r="B1416" s="218"/>
      <c r="C1416" s="219"/>
      <c r="D1416" s="201" t="s">
        <v>320</v>
      </c>
      <c r="E1416" s="220" t="s">
        <v>32</v>
      </c>
      <c r="F1416" s="221" t="s">
        <v>1954</v>
      </c>
      <c r="G1416" s="219"/>
      <c r="H1416" s="222">
        <v>4.8840000000000003</v>
      </c>
      <c r="I1416" s="223"/>
      <c r="J1416" s="219"/>
      <c r="K1416" s="219"/>
      <c r="L1416" s="224"/>
      <c r="M1416" s="225"/>
      <c r="N1416" s="226"/>
      <c r="O1416" s="226"/>
      <c r="P1416" s="226"/>
      <c r="Q1416" s="226"/>
      <c r="R1416" s="226"/>
      <c r="S1416" s="226"/>
      <c r="T1416" s="227"/>
      <c r="AT1416" s="228" t="s">
        <v>320</v>
      </c>
      <c r="AU1416" s="228" t="s">
        <v>88</v>
      </c>
      <c r="AV1416" s="14" t="s">
        <v>88</v>
      </c>
      <c r="AW1416" s="14" t="s">
        <v>39</v>
      </c>
      <c r="AX1416" s="14" t="s">
        <v>78</v>
      </c>
      <c r="AY1416" s="228" t="s">
        <v>151</v>
      </c>
    </row>
    <row r="1417" spans="1:51" s="13" customFormat="1" ht="11.25">
      <c r="B1417" s="208"/>
      <c r="C1417" s="209"/>
      <c r="D1417" s="201" t="s">
        <v>320</v>
      </c>
      <c r="E1417" s="210" t="s">
        <v>32</v>
      </c>
      <c r="F1417" s="211" t="s">
        <v>779</v>
      </c>
      <c r="G1417" s="209"/>
      <c r="H1417" s="210" t="s">
        <v>32</v>
      </c>
      <c r="I1417" s="212"/>
      <c r="J1417" s="209"/>
      <c r="K1417" s="209"/>
      <c r="L1417" s="213"/>
      <c r="M1417" s="214"/>
      <c r="N1417" s="215"/>
      <c r="O1417" s="215"/>
      <c r="P1417" s="215"/>
      <c r="Q1417" s="215"/>
      <c r="R1417" s="215"/>
      <c r="S1417" s="215"/>
      <c r="T1417" s="216"/>
      <c r="AT1417" s="217" t="s">
        <v>320</v>
      </c>
      <c r="AU1417" s="217" t="s">
        <v>88</v>
      </c>
      <c r="AV1417" s="13" t="s">
        <v>86</v>
      </c>
      <c r="AW1417" s="13" t="s">
        <v>39</v>
      </c>
      <c r="AX1417" s="13" t="s">
        <v>78</v>
      </c>
      <c r="AY1417" s="217" t="s">
        <v>151</v>
      </c>
    </row>
    <row r="1418" spans="1:51" s="14" customFormat="1" ht="11.25">
      <c r="B1418" s="218"/>
      <c r="C1418" s="219"/>
      <c r="D1418" s="201" t="s">
        <v>320</v>
      </c>
      <c r="E1418" s="220" t="s">
        <v>32</v>
      </c>
      <c r="F1418" s="221" t="s">
        <v>1955</v>
      </c>
      <c r="G1418" s="219"/>
      <c r="H1418" s="222">
        <v>2.68</v>
      </c>
      <c r="I1418" s="223"/>
      <c r="J1418" s="219"/>
      <c r="K1418" s="219"/>
      <c r="L1418" s="224"/>
      <c r="M1418" s="225"/>
      <c r="N1418" s="226"/>
      <c r="O1418" s="226"/>
      <c r="P1418" s="226"/>
      <c r="Q1418" s="226"/>
      <c r="R1418" s="226"/>
      <c r="S1418" s="226"/>
      <c r="T1418" s="227"/>
      <c r="AT1418" s="228" t="s">
        <v>320</v>
      </c>
      <c r="AU1418" s="228" t="s">
        <v>88</v>
      </c>
      <c r="AV1418" s="14" t="s">
        <v>88</v>
      </c>
      <c r="AW1418" s="14" t="s">
        <v>39</v>
      </c>
      <c r="AX1418" s="14" t="s">
        <v>78</v>
      </c>
      <c r="AY1418" s="228" t="s">
        <v>151</v>
      </c>
    </row>
    <row r="1419" spans="1:51" s="13" customFormat="1" ht="11.25">
      <c r="B1419" s="208"/>
      <c r="C1419" s="209"/>
      <c r="D1419" s="201" t="s">
        <v>320</v>
      </c>
      <c r="E1419" s="210" t="s">
        <v>32</v>
      </c>
      <c r="F1419" s="211" t="s">
        <v>781</v>
      </c>
      <c r="G1419" s="209"/>
      <c r="H1419" s="210" t="s">
        <v>32</v>
      </c>
      <c r="I1419" s="212"/>
      <c r="J1419" s="209"/>
      <c r="K1419" s="209"/>
      <c r="L1419" s="213"/>
      <c r="M1419" s="214"/>
      <c r="N1419" s="215"/>
      <c r="O1419" s="215"/>
      <c r="P1419" s="215"/>
      <c r="Q1419" s="215"/>
      <c r="R1419" s="215"/>
      <c r="S1419" s="215"/>
      <c r="T1419" s="216"/>
      <c r="AT1419" s="217" t="s">
        <v>320</v>
      </c>
      <c r="AU1419" s="217" t="s">
        <v>88</v>
      </c>
      <c r="AV1419" s="13" t="s">
        <v>86</v>
      </c>
      <c r="AW1419" s="13" t="s">
        <v>39</v>
      </c>
      <c r="AX1419" s="13" t="s">
        <v>78</v>
      </c>
      <c r="AY1419" s="217" t="s">
        <v>151</v>
      </c>
    </row>
    <row r="1420" spans="1:51" s="14" customFormat="1" ht="11.25">
      <c r="B1420" s="218"/>
      <c r="C1420" s="219"/>
      <c r="D1420" s="201" t="s">
        <v>320</v>
      </c>
      <c r="E1420" s="220" t="s">
        <v>32</v>
      </c>
      <c r="F1420" s="221" t="s">
        <v>1956</v>
      </c>
      <c r="G1420" s="219"/>
      <c r="H1420" s="222">
        <v>8.1869999999999994</v>
      </c>
      <c r="I1420" s="223"/>
      <c r="J1420" s="219"/>
      <c r="K1420" s="219"/>
      <c r="L1420" s="224"/>
      <c r="M1420" s="225"/>
      <c r="N1420" s="226"/>
      <c r="O1420" s="226"/>
      <c r="P1420" s="226"/>
      <c r="Q1420" s="226"/>
      <c r="R1420" s="226"/>
      <c r="S1420" s="226"/>
      <c r="T1420" s="227"/>
      <c r="AT1420" s="228" t="s">
        <v>320</v>
      </c>
      <c r="AU1420" s="228" t="s">
        <v>88</v>
      </c>
      <c r="AV1420" s="14" t="s">
        <v>88</v>
      </c>
      <c r="AW1420" s="14" t="s">
        <v>39</v>
      </c>
      <c r="AX1420" s="14" t="s">
        <v>78</v>
      </c>
      <c r="AY1420" s="228" t="s">
        <v>151</v>
      </c>
    </row>
    <row r="1421" spans="1:51" s="16" customFormat="1" ht="11.25">
      <c r="B1421" s="240"/>
      <c r="C1421" s="241"/>
      <c r="D1421" s="201" t="s">
        <v>320</v>
      </c>
      <c r="E1421" s="242" t="s">
        <v>32</v>
      </c>
      <c r="F1421" s="243" t="s">
        <v>440</v>
      </c>
      <c r="G1421" s="241"/>
      <c r="H1421" s="244">
        <v>18.969000000000001</v>
      </c>
      <c r="I1421" s="245"/>
      <c r="J1421" s="241"/>
      <c r="K1421" s="241"/>
      <c r="L1421" s="246"/>
      <c r="M1421" s="247"/>
      <c r="N1421" s="248"/>
      <c r="O1421" s="248"/>
      <c r="P1421" s="248"/>
      <c r="Q1421" s="248"/>
      <c r="R1421" s="248"/>
      <c r="S1421" s="248"/>
      <c r="T1421" s="249"/>
      <c r="AT1421" s="250" t="s">
        <v>320</v>
      </c>
      <c r="AU1421" s="250" t="s">
        <v>88</v>
      </c>
      <c r="AV1421" s="16" t="s">
        <v>170</v>
      </c>
      <c r="AW1421" s="16" t="s">
        <v>39</v>
      </c>
      <c r="AX1421" s="16" t="s">
        <v>78</v>
      </c>
      <c r="AY1421" s="250" t="s">
        <v>151</v>
      </c>
    </row>
    <row r="1422" spans="1:51" s="13" customFormat="1" ht="11.25">
      <c r="B1422" s="208"/>
      <c r="C1422" s="209"/>
      <c r="D1422" s="201" t="s">
        <v>320</v>
      </c>
      <c r="E1422" s="210" t="s">
        <v>32</v>
      </c>
      <c r="F1422" s="211" t="s">
        <v>1957</v>
      </c>
      <c r="G1422" s="209"/>
      <c r="H1422" s="210" t="s">
        <v>32</v>
      </c>
      <c r="I1422" s="212"/>
      <c r="J1422" s="209"/>
      <c r="K1422" s="209"/>
      <c r="L1422" s="213"/>
      <c r="M1422" s="214"/>
      <c r="N1422" s="215"/>
      <c r="O1422" s="215"/>
      <c r="P1422" s="215"/>
      <c r="Q1422" s="215"/>
      <c r="R1422" s="215"/>
      <c r="S1422" s="215"/>
      <c r="T1422" s="216"/>
      <c r="AT1422" s="217" t="s">
        <v>320</v>
      </c>
      <c r="AU1422" s="217" t="s">
        <v>88</v>
      </c>
      <c r="AV1422" s="13" t="s">
        <v>86</v>
      </c>
      <c r="AW1422" s="13" t="s">
        <v>39</v>
      </c>
      <c r="AX1422" s="13" t="s">
        <v>78</v>
      </c>
      <c r="AY1422" s="217" t="s">
        <v>151</v>
      </c>
    </row>
    <row r="1423" spans="1:51" s="14" customFormat="1" ht="11.25">
      <c r="B1423" s="218"/>
      <c r="C1423" s="219"/>
      <c r="D1423" s="201" t="s">
        <v>320</v>
      </c>
      <c r="E1423" s="220" t="s">
        <v>32</v>
      </c>
      <c r="F1423" s="221" t="s">
        <v>1958</v>
      </c>
      <c r="G1423" s="219"/>
      <c r="H1423" s="222">
        <v>0.64300000000000002</v>
      </c>
      <c r="I1423" s="223"/>
      <c r="J1423" s="219"/>
      <c r="K1423" s="219"/>
      <c r="L1423" s="224"/>
      <c r="M1423" s="225"/>
      <c r="N1423" s="226"/>
      <c r="O1423" s="226"/>
      <c r="P1423" s="226"/>
      <c r="Q1423" s="226"/>
      <c r="R1423" s="226"/>
      <c r="S1423" s="226"/>
      <c r="T1423" s="227"/>
      <c r="AT1423" s="228" t="s">
        <v>320</v>
      </c>
      <c r="AU1423" s="228" t="s">
        <v>88</v>
      </c>
      <c r="AV1423" s="14" t="s">
        <v>88</v>
      </c>
      <c r="AW1423" s="14" t="s">
        <v>39</v>
      </c>
      <c r="AX1423" s="14" t="s">
        <v>78</v>
      </c>
      <c r="AY1423" s="228" t="s">
        <v>151</v>
      </c>
    </row>
    <row r="1424" spans="1:51" s="16" customFormat="1" ht="11.25">
      <c r="B1424" s="240"/>
      <c r="C1424" s="241"/>
      <c r="D1424" s="201" t="s">
        <v>320</v>
      </c>
      <c r="E1424" s="242" t="s">
        <v>32</v>
      </c>
      <c r="F1424" s="243" t="s">
        <v>440</v>
      </c>
      <c r="G1424" s="241"/>
      <c r="H1424" s="244">
        <v>0.64300000000000002</v>
      </c>
      <c r="I1424" s="245"/>
      <c r="J1424" s="241"/>
      <c r="K1424" s="241"/>
      <c r="L1424" s="246"/>
      <c r="M1424" s="247"/>
      <c r="N1424" s="248"/>
      <c r="O1424" s="248"/>
      <c r="P1424" s="248"/>
      <c r="Q1424" s="248"/>
      <c r="R1424" s="248"/>
      <c r="S1424" s="248"/>
      <c r="T1424" s="249"/>
      <c r="AT1424" s="250" t="s">
        <v>320</v>
      </c>
      <c r="AU1424" s="250" t="s">
        <v>88</v>
      </c>
      <c r="AV1424" s="16" t="s">
        <v>170</v>
      </c>
      <c r="AW1424" s="16" t="s">
        <v>39</v>
      </c>
      <c r="AX1424" s="16" t="s">
        <v>78</v>
      </c>
      <c r="AY1424" s="250" t="s">
        <v>151</v>
      </c>
    </row>
    <row r="1425" spans="1:65" s="15" customFormat="1" ht="11.25">
      <c r="B1425" s="229"/>
      <c r="C1425" s="230"/>
      <c r="D1425" s="201" t="s">
        <v>320</v>
      </c>
      <c r="E1425" s="231" t="s">
        <v>32</v>
      </c>
      <c r="F1425" s="232" t="s">
        <v>323</v>
      </c>
      <c r="G1425" s="230"/>
      <c r="H1425" s="233">
        <v>19.611999999999998</v>
      </c>
      <c r="I1425" s="234"/>
      <c r="J1425" s="230"/>
      <c r="K1425" s="230"/>
      <c r="L1425" s="235"/>
      <c r="M1425" s="236"/>
      <c r="N1425" s="237"/>
      <c r="O1425" s="237"/>
      <c r="P1425" s="237"/>
      <c r="Q1425" s="237"/>
      <c r="R1425" s="237"/>
      <c r="S1425" s="237"/>
      <c r="T1425" s="238"/>
      <c r="AT1425" s="239" t="s">
        <v>320</v>
      </c>
      <c r="AU1425" s="239" t="s">
        <v>88</v>
      </c>
      <c r="AV1425" s="15" t="s">
        <v>159</v>
      </c>
      <c r="AW1425" s="15" t="s">
        <v>39</v>
      </c>
      <c r="AX1425" s="15" t="s">
        <v>86</v>
      </c>
      <c r="AY1425" s="239" t="s">
        <v>151</v>
      </c>
    </row>
    <row r="1426" spans="1:65" s="2" customFormat="1" ht="16.5" customHeight="1">
      <c r="A1426" s="39"/>
      <c r="B1426" s="40"/>
      <c r="C1426" s="251" t="s">
        <v>1959</v>
      </c>
      <c r="D1426" s="251" t="s">
        <v>445</v>
      </c>
      <c r="E1426" s="252" t="s">
        <v>958</v>
      </c>
      <c r="F1426" s="253" t="s">
        <v>959</v>
      </c>
      <c r="G1426" s="254" t="s">
        <v>209</v>
      </c>
      <c r="H1426" s="255">
        <v>19.917000000000002</v>
      </c>
      <c r="I1426" s="256"/>
      <c r="J1426" s="257">
        <f>ROUND(I1426*H1426,2)</f>
        <v>0</v>
      </c>
      <c r="K1426" s="253" t="s">
        <v>158</v>
      </c>
      <c r="L1426" s="258"/>
      <c r="M1426" s="259" t="s">
        <v>32</v>
      </c>
      <c r="N1426" s="260" t="s">
        <v>49</v>
      </c>
      <c r="O1426" s="69"/>
      <c r="P1426" s="192">
        <f>O1426*H1426</f>
        <v>0</v>
      </c>
      <c r="Q1426" s="192">
        <v>1.5E-3</v>
      </c>
      <c r="R1426" s="192">
        <f>Q1426*H1426</f>
        <v>2.9875500000000003E-2</v>
      </c>
      <c r="S1426" s="192">
        <v>0</v>
      </c>
      <c r="T1426" s="193">
        <f>S1426*H1426</f>
        <v>0</v>
      </c>
      <c r="U1426" s="39"/>
      <c r="V1426" s="39"/>
      <c r="W1426" s="39"/>
      <c r="X1426" s="39"/>
      <c r="Y1426" s="39"/>
      <c r="Z1426" s="39"/>
      <c r="AA1426" s="39"/>
      <c r="AB1426" s="39"/>
      <c r="AC1426" s="39"/>
      <c r="AD1426" s="39"/>
      <c r="AE1426" s="39"/>
      <c r="AR1426" s="194" t="s">
        <v>539</v>
      </c>
      <c r="AT1426" s="194" t="s">
        <v>445</v>
      </c>
      <c r="AU1426" s="194" t="s">
        <v>88</v>
      </c>
      <c r="AY1426" s="21" t="s">
        <v>151</v>
      </c>
      <c r="BE1426" s="195">
        <f>IF(N1426="základní",J1426,0)</f>
        <v>0</v>
      </c>
      <c r="BF1426" s="195">
        <f>IF(N1426="snížená",J1426,0)</f>
        <v>0</v>
      </c>
      <c r="BG1426" s="195">
        <f>IF(N1426="zákl. přenesená",J1426,0)</f>
        <v>0</v>
      </c>
      <c r="BH1426" s="195">
        <f>IF(N1426="sníž. přenesená",J1426,0)</f>
        <v>0</v>
      </c>
      <c r="BI1426" s="195">
        <f>IF(N1426="nulová",J1426,0)</f>
        <v>0</v>
      </c>
      <c r="BJ1426" s="21" t="s">
        <v>86</v>
      </c>
      <c r="BK1426" s="195">
        <f>ROUND(I1426*H1426,2)</f>
        <v>0</v>
      </c>
      <c r="BL1426" s="21" t="s">
        <v>373</v>
      </c>
      <c r="BM1426" s="194" t="s">
        <v>1960</v>
      </c>
    </row>
    <row r="1427" spans="1:65" s="2" customFormat="1" ht="19.5">
      <c r="A1427" s="39"/>
      <c r="B1427" s="40"/>
      <c r="C1427" s="41"/>
      <c r="D1427" s="201" t="s">
        <v>163</v>
      </c>
      <c r="E1427" s="41"/>
      <c r="F1427" s="202" t="s">
        <v>1032</v>
      </c>
      <c r="G1427" s="41"/>
      <c r="H1427" s="41"/>
      <c r="I1427" s="198"/>
      <c r="J1427" s="41"/>
      <c r="K1427" s="41"/>
      <c r="L1427" s="44"/>
      <c r="M1427" s="199"/>
      <c r="N1427" s="200"/>
      <c r="O1427" s="69"/>
      <c r="P1427" s="69"/>
      <c r="Q1427" s="69"/>
      <c r="R1427" s="69"/>
      <c r="S1427" s="69"/>
      <c r="T1427" s="70"/>
      <c r="U1427" s="39"/>
      <c r="V1427" s="39"/>
      <c r="W1427" s="39"/>
      <c r="X1427" s="39"/>
      <c r="Y1427" s="39"/>
      <c r="Z1427" s="39"/>
      <c r="AA1427" s="39"/>
      <c r="AB1427" s="39"/>
      <c r="AC1427" s="39"/>
      <c r="AD1427" s="39"/>
      <c r="AE1427" s="39"/>
      <c r="AT1427" s="21" t="s">
        <v>163</v>
      </c>
      <c r="AU1427" s="21" t="s">
        <v>88</v>
      </c>
    </row>
    <row r="1428" spans="1:65" s="13" customFormat="1" ht="11.25">
      <c r="B1428" s="208"/>
      <c r="C1428" s="209"/>
      <c r="D1428" s="201" t="s">
        <v>320</v>
      </c>
      <c r="E1428" s="210" t="s">
        <v>32</v>
      </c>
      <c r="F1428" s="211" t="s">
        <v>1951</v>
      </c>
      <c r="G1428" s="209"/>
      <c r="H1428" s="210" t="s">
        <v>32</v>
      </c>
      <c r="I1428" s="212"/>
      <c r="J1428" s="209"/>
      <c r="K1428" s="209"/>
      <c r="L1428" s="213"/>
      <c r="M1428" s="214"/>
      <c r="N1428" s="215"/>
      <c r="O1428" s="215"/>
      <c r="P1428" s="215"/>
      <c r="Q1428" s="215"/>
      <c r="R1428" s="215"/>
      <c r="S1428" s="215"/>
      <c r="T1428" s="216"/>
      <c r="AT1428" s="217" t="s">
        <v>320</v>
      </c>
      <c r="AU1428" s="217" t="s">
        <v>88</v>
      </c>
      <c r="AV1428" s="13" t="s">
        <v>86</v>
      </c>
      <c r="AW1428" s="13" t="s">
        <v>39</v>
      </c>
      <c r="AX1428" s="13" t="s">
        <v>78</v>
      </c>
      <c r="AY1428" s="217" t="s">
        <v>151</v>
      </c>
    </row>
    <row r="1429" spans="1:65" s="13" customFormat="1" ht="11.25">
      <c r="B1429" s="208"/>
      <c r="C1429" s="209"/>
      <c r="D1429" s="201" t="s">
        <v>320</v>
      </c>
      <c r="E1429" s="210" t="s">
        <v>32</v>
      </c>
      <c r="F1429" s="211" t="s">
        <v>1952</v>
      </c>
      <c r="G1429" s="209"/>
      <c r="H1429" s="210" t="s">
        <v>32</v>
      </c>
      <c r="I1429" s="212"/>
      <c r="J1429" s="209"/>
      <c r="K1429" s="209"/>
      <c r="L1429" s="213"/>
      <c r="M1429" s="214"/>
      <c r="N1429" s="215"/>
      <c r="O1429" s="215"/>
      <c r="P1429" s="215"/>
      <c r="Q1429" s="215"/>
      <c r="R1429" s="215"/>
      <c r="S1429" s="215"/>
      <c r="T1429" s="216"/>
      <c r="AT1429" s="217" t="s">
        <v>320</v>
      </c>
      <c r="AU1429" s="217" t="s">
        <v>88</v>
      </c>
      <c r="AV1429" s="13" t="s">
        <v>86</v>
      </c>
      <c r="AW1429" s="13" t="s">
        <v>39</v>
      </c>
      <c r="AX1429" s="13" t="s">
        <v>78</v>
      </c>
      <c r="AY1429" s="217" t="s">
        <v>151</v>
      </c>
    </row>
    <row r="1430" spans="1:65" s="13" customFormat="1" ht="11.25">
      <c r="B1430" s="208"/>
      <c r="C1430" s="209"/>
      <c r="D1430" s="201" t="s">
        <v>320</v>
      </c>
      <c r="E1430" s="210" t="s">
        <v>32</v>
      </c>
      <c r="F1430" s="211" t="s">
        <v>775</v>
      </c>
      <c r="G1430" s="209"/>
      <c r="H1430" s="210" t="s">
        <v>32</v>
      </c>
      <c r="I1430" s="212"/>
      <c r="J1430" s="209"/>
      <c r="K1430" s="209"/>
      <c r="L1430" s="213"/>
      <c r="M1430" s="214"/>
      <c r="N1430" s="215"/>
      <c r="O1430" s="215"/>
      <c r="P1430" s="215"/>
      <c r="Q1430" s="215"/>
      <c r="R1430" s="215"/>
      <c r="S1430" s="215"/>
      <c r="T1430" s="216"/>
      <c r="AT1430" s="217" t="s">
        <v>320</v>
      </c>
      <c r="AU1430" s="217" t="s">
        <v>88</v>
      </c>
      <c r="AV1430" s="13" t="s">
        <v>86</v>
      </c>
      <c r="AW1430" s="13" t="s">
        <v>39</v>
      </c>
      <c r="AX1430" s="13" t="s">
        <v>78</v>
      </c>
      <c r="AY1430" s="217" t="s">
        <v>151</v>
      </c>
    </row>
    <row r="1431" spans="1:65" s="14" customFormat="1" ht="11.25">
      <c r="B1431" s="218"/>
      <c r="C1431" s="219"/>
      <c r="D1431" s="201" t="s">
        <v>320</v>
      </c>
      <c r="E1431" s="220" t="s">
        <v>32</v>
      </c>
      <c r="F1431" s="221" t="s">
        <v>1953</v>
      </c>
      <c r="G1431" s="219"/>
      <c r="H1431" s="222">
        <v>3.218</v>
      </c>
      <c r="I1431" s="223"/>
      <c r="J1431" s="219"/>
      <c r="K1431" s="219"/>
      <c r="L1431" s="224"/>
      <c r="M1431" s="225"/>
      <c r="N1431" s="226"/>
      <c r="O1431" s="226"/>
      <c r="P1431" s="226"/>
      <c r="Q1431" s="226"/>
      <c r="R1431" s="226"/>
      <c r="S1431" s="226"/>
      <c r="T1431" s="227"/>
      <c r="AT1431" s="228" t="s">
        <v>320</v>
      </c>
      <c r="AU1431" s="228" t="s">
        <v>88</v>
      </c>
      <c r="AV1431" s="14" t="s">
        <v>88</v>
      </c>
      <c r="AW1431" s="14" t="s">
        <v>39</v>
      </c>
      <c r="AX1431" s="14" t="s">
        <v>78</v>
      </c>
      <c r="AY1431" s="228" t="s">
        <v>151</v>
      </c>
    </row>
    <row r="1432" spans="1:65" s="13" customFormat="1" ht="11.25">
      <c r="B1432" s="208"/>
      <c r="C1432" s="209"/>
      <c r="D1432" s="201" t="s">
        <v>320</v>
      </c>
      <c r="E1432" s="210" t="s">
        <v>32</v>
      </c>
      <c r="F1432" s="211" t="s">
        <v>777</v>
      </c>
      <c r="G1432" s="209"/>
      <c r="H1432" s="210" t="s">
        <v>32</v>
      </c>
      <c r="I1432" s="212"/>
      <c r="J1432" s="209"/>
      <c r="K1432" s="209"/>
      <c r="L1432" s="213"/>
      <c r="M1432" s="214"/>
      <c r="N1432" s="215"/>
      <c r="O1432" s="215"/>
      <c r="P1432" s="215"/>
      <c r="Q1432" s="215"/>
      <c r="R1432" s="215"/>
      <c r="S1432" s="215"/>
      <c r="T1432" s="216"/>
      <c r="AT1432" s="217" t="s">
        <v>320</v>
      </c>
      <c r="AU1432" s="217" t="s">
        <v>88</v>
      </c>
      <c r="AV1432" s="13" t="s">
        <v>86</v>
      </c>
      <c r="AW1432" s="13" t="s">
        <v>39</v>
      </c>
      <c r="AX1432" s="13" t="s">
        <v>78</v>
      </c>
      <c r="AY1432" s="217" t="s">
        <v>151</v>
      </c>
    </row>
    <row r="1433" spans="1:65" s="14" customFormat="1" ht="11.25">
      <c r="B1433" s="218"/>
      <c r="C1433" s="219"/>
      <c r="D1433" s="201" t="s">
        <v>320</v>
      </c>
      <c r="E1433" s="220" t="s">
        <v>32</v>
      </c>
      <c r="F1433" s="221" t="s">
        <v>1954</v>
      </c>
      <c r="G1433" s="219"/>
      <c r="H1433" s="222">
        <v>4.8840000000000003</v>
      </c>
      <c r="I1433" s="223"/>
      <c r="J1433" s="219"/>
      <c r="K1433" s="219"/>
      <c r="L1433" s="224"/>
      <c r="M1433" s="225"/>
      <c r="N1433" s="226"/>
      <c r="O1433" s="226"/>
      <c r="P1433" s="226"/>
      <c r="Q1433" s="226"/>
      <c r="R1433" s="226"/>
      <c r="S1433" s="226"/>
      <c r="T1433" s="227"/>
      <c r="AT1433" s="228" t="s">
        <v>320</v>
      </c>
      <c r="AU1433" s="228" t="s">
        <v>88</v>
      </c>
      <c r="AV1433" s="14" t="s">
        <v>88</v>
      </c>
      <c r="AW1433" s="14" t="s">
        <v>39</v>
      </c>
      <c r="AX1433" s="14" t="s">
        <v>78</v>
      </c>
      <c r="AY1433" s="228" t="s">
        <v>151</v>
      </c>
    </row>
    <row r="1434" spans="1:65" s="13" customFormat="1" ht="11.25">
      <c r="B1434" s="208"/>
      <c r="C1434" s="209"/>
      <c r="D1434" s="201" t="s">
        <v>320</v>
      </c>
      <c r="E1434" s="210" t="s">
        <v>32</v>
      </c>
      <c r="F1434" s="211" t="s">
        <v>779</v>
      </c>
      <c r="G1434" s="209"/>
      <c r="H1434" s="210" t="s">
        <v>32</v>
      </c>
      <c r="I1434" s="212"/>
      <c r="J1434" s="209"/>
      <c r="K1434" s="209"/>
      <c r="L1434" s="213"/>
      <c r="M1434" s="214"/>
      <c r="N1434" s="215"/>
      <c r="O1434" s="215"/>
      <c r="P1434" s="215"/>
      <c r="Q1434" s="215"/>
      <c r="R1434" s="215"/>
      <c r="S1434" s="215"/>
      <c r="T1434" s="216"/>
      <c r="AT1434" s="217" t="s">
        <v>320</v>
      </c>
      <c r="AU1434" s="217" t="s">
        <v>88</v>
      </c>
      <c r="AV1434" s="13" t="s">
        <v>86</v>
      </c>
      <c r="AW1434" s="13" t="s">
        <v>39</v>
      </c>
      <c r="AX1434" s="13" t="s">
        <v>78</v>
      </c>
      <c r="AY1434" s="217" t="s">
        <v>151</v>
      </c>
    </row>
    <row r="1435" spans="1:65" s="14" customFormat="1" ht="11.25">
      <c r="B1435" s="218"/>
      <c r="C1435" s="219"/>
      <c r="D1435" s="201" t="s">
        <v>320</v>
      </c>
      <c r="E1435" s="220" t="s">
        <v>32</v>
      </c>
      <c r="F1435" s="221" t="s">
        <v>1955</v>
      </c>
      <c r="G1435" s="219"/>
      <c r="H1435" s="222">
        <v>2.68</v>
      </c>
      <c r="I1435" s="223"/>
      <c r="J1435" s="219"/>
      <c r="K1435" s="219"/>
      <c r="L1435" s="224"/>
      <c r="M1435" s="225"/>
      <c r="N1435" s="226"/>
      <c r="O1435" s="226"/>
      <c r="P1435" s="226"/>
      <c r="Q1435" s="226"/>
      <c r="R1435" s="226"/>
      <c r="S1435" s="226"/>
      <c r="T1435" s="227"/>
      <c r="AT1435" s="228" t="s">
        <v>320</v>
      </c>
      <c r="AU1435" s="228" t="s">
        <v>88</v>
      </c>
      <c r="AV1435" s="14" t="s">
        <v>88</v>
      </c>
      <c r="AW1435" s="14" t="s">
        <v>39</v>
      </c>
      <c r="AX1435" s="14" t="s">
        <v>78</v>
      </c>
      <c r="AY1435" s="228" t="s">
        <v>151</v>
      </c>
    </row>
    <row r="1436" spans="1:65" s="13" customFormat="1" ht="11.25">
      <c r="B1436" s="208"/>
      <c r="C1436" s="209"/>
      <c r="D1436" s="201" t="s">
        <v>320</v>
      </c>
      <c r="E1436" s="210" t="s">
        <v>32</v>
      </c>
      <c r="F1436" s="211" t="s">
        <v>781</v>
      </c>
      <c r="G1436" s="209"/>
      <c r="H1436" s="210" t="s">
        <v>32</v>
      </c>
      <c r="I1436" s="212"/>
      <c r="J1436" s="209"/>
      <c r="K1436" s="209"/>
      <c r="L1436" s="213"/>
      <c r="M1436" s="214"/>
      <c r="N1436" s="215"/>
      <c r="O1436" s="215"/>
      <c r="P1436" s="215"/>
      <c r="Q1436" s="215"/>
      <c r="R1436" s="215"/>
      <c r="S1436" s="215"/>
      <c r="T1436" s="216"/>
      <c r="AT1436" s="217" t="s">
        <v>320</v>
      </c>
      <c r="AU1436" s="217" t="s">
        <v>88</v>
      </c>
      <c r="AV1436" s="13" t="s">
        <v>86</v>
      </c>
      <c r="AW1436" s="13" t="s">
        <v>39</v>
      </c>
      <c r="AX1436" s="13" t="s">
        <v>78</v>
      </c>
      <c r="AY1436" s="217" t="s">
        <v>151</v>
      </c>
    </row>
    <row r="1437" spans="1:65" s="14" customFormat="1" ht="11.25">
      <c r="B1437" s="218"/>
      <c r="C1437" s="219"/>
      <c r="D1437" s="201" t="s">
        <v>320</v>
      </c>
      <c r="E1437" s="220" t="s">
        <v>32</v>
      </c>
      <c r="F1437" s="221" t="s">
        <v>1956</v>
      </c>
      <c r="G1437" s="219"/>
      <c r="H1437" s="222">
        <v>8.1869999999999994</v>
      </c>
      <c r="I1437" s="223"/>
      <c r="J1437" s="219"/>
      <c r="K1437" s="219"/>
      <c r="L1437" s="224"/>
      <c r="M1437" s="225"/>
      <c r="N1437" s="226"/>
      <c r="O1437" s="226"/>
      <c r="P1437" s="226"/>
      <c r="Q1437" s="226"/>
      <c r="R1437" s="226"/>
      <c r="S1437" s="226"/>
      <c r="T1437" s="227"/>
      <c r="AT1437" s="228" t="s">
        <v>320</v>
      </c>
      <c r="AU1437" s="228" t="s">
        <v>88</v>
      </c>
      <c r="AV1437" s="14" t="s">
        <v>88</v>
      </c>
      <c r="AW1437" s="14" t="s">
        <v>39</v>
      </c>
      <c r="AX1437" s="14" t="s">
        <v>78</v>
      </c>
      <c r="AY1437" s="228" t="s">
        <v>151</v>
      </c>
    </row>
    <row r="1438" spans="1:65" s="15" customFormat="1" ht="11.25">
      <c r="B1438" s="229"/>
      <c r="C1438" s="230"/>
      <c r="D1438" s="201" t="s">
        <v>320</v>
      </c>
      <c r="E1438" s="231" t="s">
        <v>32</v>
      </c>
      <c r="F1438" s="232" t="s">
        <v>323</v>
      </c>
      <c r="G1438" s="230"/>
      <c r="H1438" s="233">
        <v>18.969000000000001</v>
      </c>
      <c r="I1438" s="234"/>
      <c r="J1438" s="230"/>
      <c r="K1438" s="230"/>
      <c r="L1438" s="235"/>
      <c r="M1438" s="236"/>
      <c r="N1438" s="237"/>
      <c r="O1438" s="237"/>
      <c r="P1438" s="237"/>
      <c r="Q1438" s="237"/>
      <c r="R1438" s="237"/>
      <c r="S1438" s="237"/>
      <c r="T1438" s="238"/>
      <c r="AT1438" s="239" t="s">
        <v>320</v>
      </c>
      <c r="AU1438" s="239" t="s">
        <v>88</v>
      </c>
      <c r="AV1438" s="15" t="s">
        <v>159</v>
      </c>
      <c r="AW1438" s="15" t="s">
        <v>39</v>
      </c>
      <c r="AX1438" s="15" t="s">
        <v>86</v>
      </c>
      <c r="AY1438" s="239" t="s">
        <v>151</v>
      </c>
    </row>
    <row r="1439" spans="1:65" s="14" customFormat="1" ht="11.25">
      <c r="B1439" s="218"/>
      <c r="C1439" s="219"/>
      <c r="D1439" s="201" t="s">
        <v>320</v>
      </c>
      <c r="E1439" s="219"/>
      <c r="F1439" s="221" t="s">
        <v>1961</v>
      </c>
      <c r="G1439" s="219"/>
      <c r="H1439" s="222">
        <v>19.917000000000002</v>
      </c>
      <c r="I1439" s="223"/>
      <c r="J1439" s="219"/>
      <c r="K1439" s="219"/>
      <c r="L1439" s="224"/>
      <c r="M1439" s="225"/>
      <c r="N1439" s="226"/>
      <c r="O1439" s="226"/>
      <c r="P1439" s="226"/>
      <c r="Q1439" s="226"/>
      <c r="R1439" s="226"/>
      <c r="S1439" s="226"/>
      <c r="T1439" s="227"/>
      <c r="AT1439" s="228" t="s">
        <v>320</v>
      </c>
      <c r="AU1439" s="228" t="s">
        <v>88</v>
      </c>
      <c r="AV1439" s="14" t="s">
        <v>88</v>
      </c>
      <c r="AW1439" s="14" t="s">
        <v>4</v>
      </c>
      <c r="AX1439" s="14" t="s">
        <v>86</v>
      </c>
      <c r="AY1439" s="228" t="s">
        <v>151</v>
      </c>
    </row>
    <row r="1440" spans="1:65" s="2" customFormat="1" ht="16.5" customHeight="1">
      <c r="A1440" s="39"/>
      <c r="B1440" s="40"/>
      <c r="C1440" s="251" t="s">
        <v>1962</v>
      </c>
      <c r="D1440" s="251" t="s">
        <v>445</v>
      </c>
      <c r="E1440" s="252" t="s">
        <v>1035</v>
      </c>
      <c r="F1440" s="253" t="s">
        <v>1036</v>
      </c>
      <c r="G1440" s="254" t="s">
        <v>209</v>
      </c>
      <c r="H1440" s="255">
        <v>0.67500000000000004</v>
      </c>
      <c r="I1440" s="256"/>
      <c r="J1440" s="257">
        <f>ROUND(I1440*H1440,2)</f>
        <v>0</v>
      </c>
      <c r="K1440" s="253" t="s">
        <v>158</v>
      </c>
      <c r="L1440" s="258"/>
      <c r="M1440" s="259" t="s">
        <v>32</v>
      </c>
      <c r="N1440" s="260" t="s">
        <v>49</v>
      </c>
      <c r="O1440" s="69"/>
      <c r="P1440" s="192">
        <f>O1440*H1440</f>
        <v>0</v>
      </c>
      <c r="Q1440" s="192">
        <v>3.0000000000000001E-3</v>
      </c>
      <c r="R1440" s="192">
        <f>Q1440*H1440</f>
        <v>2.0250000000000003E-3</v>
      </c>
      <c r="S1440" s="192">
        <v>0</v>
      </c>
      <c r="T1440" s="193">
        <f>S1440*H1440</f>
        <v>0</v>
      </c>
      <c r="U1440" s="39"/>
      <c r="V1440" s="39"/>
      <c r="W1440" s="39"/>
      <c r="X1440" s="39"/>
      <c r="Y1440" s="39"/>
      <c r="Z1440" s="39"/>
      <c r="AA1440" s="39"/>
      <c r="AB1440" s="39"/>
      <c r="AC1440" s="39"/>
      <c r="AD1440" s="39"/>
      <c r="AE1440" s="39"/>
      <c r="AR1440" s="194" t="s">
        <v>539</v>
      </c>
      <c r="AT1440" s="194" t="s">
        <v>445</v>
      </c>
      <c r="AU1440" s="194" t="s">
        <v>88</v>
      </c>
      <c r="AY1440" s="21" t="s">
        <v>151</v>
      </c>
      <c r="BE1440" s="195">
        <f>IF(N1440="základní",J1440,0)</f>
        <v>0</v>
      </c>
      <c r="BF1440" s="195">
        <f>IF(N1440="snížená",J1440,0)</f>
        <v>0</v>
      </c>
      <c r="BG1440" s="195">
        <f>IF(N1440="zákl. přenesená",J1440,0)</f>
        <v>0</v>
      </c>
      <c r="BH1440" s="195">
        <f>IF(N1440="sníž. přenesená",J1440,0)</f>
        <v>0</v>
      </c>
      <c r="BI1440" s="195">
        <f>IF(N1440="nulová",J1440,0)</f>
        <v>0</v>
      </c>
      <c r="BJ1440" s="21" t="s">
        <v>86</v>
      </c>
      <c r="BK1440" s="195">
        <f>ROUND(I1440*H1440,2)</f>
        <v>0</v>
      </c>
      <c r="BL1440" s="21" t="s">
        <v>373</v>
      </c>
      <c r="BM1440" s="194" t="s">
        <v>1963</v>
      </c>
    </row>
    <row r="1441" spans="1:65" s="13" customFormat="1" ht="11.25">
      <c r="B1441" s="208"/>
      <c r="C1441" s="209"/>
      <c r="D1441" s="201" t="s">
        <v>320</v>
      </c>
      <c r="E1441" s="210" t="s">
        <v>32</v>
      </c>
      <c r="F1441" s="211" t="s">
        <v>1957</v>
      </c>
      <c r="G1441" s="209"/>
      <c r="H1441" s="210" t="s">
        <v>32</v>
      </c>
      <c r="I1441" s="212"/>
      <c r="J1441" s="209"/>
      <c r="K1441" s="209"/>
      <c r="L1441" s="213"/>
      <c r="M1441" s="214"/>
      <c r="N1441" s="215"/>
      <c r="O1441" s="215"/>
      <c r="P1441" s="215"/>
      <c r="Q1441" s="215"/>
      <c r="R1441" s="215"/>
      <c r="S1441" s="215"/>
      <c r="T1441" s="216"/>
      <c r="AT1441" s="217" t="s">
        <v>320</v>
      </c>
      <c r="AU1441" s="217" t="s">
        <v>88</v>
      </c>
      <c r="AV1441" s="13" t="s">
        <v>86</v>
      </c>
      <c r="AW1441" s="13" t="s">
        <v>39</v>
      </c>
      <c r="AX1441" s="13" t="s">
        <v>78</v>
      </c>
      <c r="AY1441" s="217" t="s">
        <v>151</v>
      </c>
    </row>
    <row r="1442" spans="1:65" s="14" customFormat="1" ht="11.25">
      <c r="B1442" s="218"/>
      <c r="C1442" s="219"/>
      <c r="D1442" s="201" t="s">
        <v>320</v>
      </c>
      <c r="E1442" s="220" t="s">
        <v>32</v>
      </c>
      <c r="F1442" s="221" t="s">
        <v>1958</v>
      </c>
      <c r="G1442" s="219"/>
      <c r="H1442" s="222">
        <v>0.64300000000000002</v>
      </c>
      <c r="I1442" s="223"/>
      <c r="J1442" s="219"/>
      <c r="K1442" s="219"/>
      <c r="L1442" s="224"/>
      <c r="M1442" s="225"/>
      <c r="N1442" s="226"/>
      <c r="O1442" s="226"/>
      <c r="P1442" s="226"/>
      <c r="Q1442" s="226"/>
      <c r="R1442" s="226"/>
      <c r="S1442" s="226"/>
      <c r="T1442" s="227"/>
      <c r="AT1442" s="228" t="s">
        <v>320</v>
      </c>
      <c r="AU1442" s="228" t="s">
        <v>88</v>
      </c>
      <c r="AV1442" s="14" t="s">
        <v>88</v>
      </c>
      <c r="AW1442" s="14" t="s">
        <v>39</v>
      </c>
      <c r="AX1442" s="14" t="s">
        <v>78</v>
      </c>
      <c r="AY1442" s="228" t="s">
        <v>151</v>
      </c>
    </row>
    <row r="1443" spans="1:65" s="15" customFormat="1" ht="11.25">
      <c r="B1443" s="229"/>
      <c r="C1443" s="230"/>
      <c r="D1443" s="201" t="s">
        <v>320</v>
      </c>
      <c r="E1443" s="231" t="s">
        <v>32</v>
      </c>
      <c r="F1443" s="232" t="s">
        <v>323</v>
      </c>
      <c r="G1443" s="230"/>
      <c r="H1443" s="233">
        <v>0.64300000000000002</v>
      </c>
      <c r="I1443" s="234"/>
      <c r="J1443" s="230"/>
      <c r="K1443" s="230"/>
      <c r="L1443" s="235"/>
      <c r="M1443" s="236"/>
      <c r="N1443" s="237"/>
      <c r="O1443" s="237"/>
      <c r="P1443" s="237"/>
      <c r="Q1443" s="237"/>
      <c r="R1443" s="237"/>
      <c r="S1443" s="237"/>
      <c r="T1443" s="238"/>
      <c r="AT1443" s="239" t="s">
        <v>320</v>
      </c>
      <c r="AU1443" s="239" t="s">
        <v>88</v>
      </c>
      <c r="AV1443" s="15" t="s">
        <v>159</v>
      </c>
      <c r="AW1443" s="15" t="s">
        <v>39</v>
      </c>
      <c r="AX1443" s="15" t="s">
        <v>86</v>
      </c>
      <c r="AY1443" s="239" t="s">
        <v>151</v>
      </c>
    </row>
    <row r="1444" spans="1:65" s="14" customFormat="1" ht="11.25">
      <c r="B1444" s="218"/>
      <c r="C1444" s="219"/>
      <c r="D1444" s="201" t="s">
        <v>320</v>
      </c>
      <c r="E1444" s="219"/>
      <c r="F1444" s="221" t="s">
        <v>1964</v>
      </c>
      <c r="G1444" s="219"/>
      <c r="H1444" s="222">
        <v>0.67500000000000004</v>
      </c>
      <c r="I1444" s="223"/>
      <c r="J1444" s="219"/>
      <c r="K1444" s="219"/>
      <c r="L1444" s="224"/>
      <c r="M1444" s="225"/>
      <c r="N1444" s="226"/>
      <c r="O1444" s="226"/>
      <c r="P1444" s="226"/>
      <c r="Q1444" s="226"/>
      <c r="R1444" s="226"/>
      <c r="S1444" s="226"/>
      <c r="T1444" s="227"/>
      <c r="AT1444" s="228" t="s">
        <v>320</v>
      </c>
      <c r="AU1444" s="228" t="s">
        <v>88</v>
      </c>
      <c r="AV1444" s="14" t="s">
        <v>88</v>
      </c>
      <c r="AW1444" s="14" t="s">
        <v>4</v>
      </c>
      <c r="AX1444" s="14" t="s">
        <v>86</v>
      </c>
      <c r="AY1444" s="228" t="s">
        <v>151</v>
      </c>
    </row>
    <row r="1445" spans="1:65" s="2" customFormat="1" ht="24.2" customHeight="1">
      <c r="A1445" s="39"/>
      <c r="B1445" s="40"/>
      <c r="C1445" s="183" t="s">
        <v>1965</v>
      </c>
      <c r="D1445" s="183" t="s">
        <v>154</v>
      </c>
      <c r="E1445" s="184" t="s">
        <v>1966</v>
      </c>
      <c r="F1445" s="185" t="s">
        <v>1967</v>
      </c>
      <c r="G1445" s="186" t="s">
        <v>209</v>
      </c>
      <c r="H1445" s="187">
        <v>82.488</v>
      </c>
      <c r="I1445" s="188"/>
      <c r="J1445" s="189">
        <f>ROUND(I1445*H1445,2)</f>
        <v>0</v>
      </c>
      <c r="K1445" s="185" t="s">
        <v>158</v>
      </c>
      <c r="L1445" s="44"/>
      <c r="M1445" s="190" t="s">
        <v>32</v>
      </c>
      <c r="N1445" s="191" t="s">
        <v>49</v>
      </c>
      <c r="O1445" s="69"/>
      <c r="P1445" s="192">
        <f>O1445*H1445</f>
        <v>0</v>
      </c>
      <c r="Q1445" s="192">
        <v>5.8E-4</v>
      </c>
      <c r="R1445" s="192">
        <f>Q1445*H1445</f>
        <v>4.7843040000000003E-2</v>
      </c>
      <c r="S1445" s="192">
        <v>0</v>
      </c>
      <c r="T1445" s="193">
        <f>S1445*H1445</f>
        <v>0</v>
      </c>
      <c r="U1445" s="39"/>
      <c r="V1445" s="39"/>
      <c r="W1445" s="39"/>
      <c r="X1445" s="39"/>
      <c r="Y1445" s="39"/>
      <c r="Z1445" s="39"/>
      <c r="AA1445" s="39"/>
      <c r="AB1445" s="39"/>
      <c r="AC1445" s="39"/>
      <c r="AD1445" s="39"/>
      <c r="AE1445" s="39"/>
      <c r="AR1445" s="194" t="s">
        <v>373</v>
      </c>
      <c r="AT1445" s="194" t="s">
        <v>154</v>
      </c>
      <c r="AU1445" s="194" t="s">
        <v>88</v>
      </c>
      <c r="AY1445" s="21" t="s">
        <v>151</v>
      </c>
      <c r="BE1445" s="195">
        <f>IF(N1445="základní",J1445,0)</f>
        <v>0</v>
      </c>
      <c r="BF1445" s="195">
        <f>IF(N1445="snížená",J1445,0)</f>
        <v>0</v>
      </c>
      <c r="BG1445" s="195">
        <f>IF(N1445="zákl. přenesená",J1445,0)</f>
        <v>0</v>
      </c>
      <c r="BH1445" s="195">
        <f>IF(N1445="sníž. přenesená",J1445,0)</f>
        <v>0</v>
      </c>
      <c r="BI1445" s="195">
        <f>IF(N1445="nulová",J1445,0)</f>
        <v>0</v>
      </c>
      <c r="BJ1445" s="21" t="s">
        <v>86</v>
      </c>
      <c r="BK1445" s="195">
        <f>ROUND(I1445*H1445,2)</f>
        <v>0</v>
      </c>
      <c r="BL1445" s="21" t="s">
        <v>373</v>
      </c>
      <c r="BM1445" s="194" t="s">
        <v>1968</v>
      </c>
    </row>
    <row r="1446" spans="1:65" s="2" customFormat="1" ht="11.25">
      <c r="A1446" s="39"/>
      <c r="B1446" s="40"/>
      <c r="C1446" s="41"/>
      <c r="D1446" s="196" t="s">
        <v>161</v>
      </c>
      <c r="E1446" s="41"/>
      <c r="F1446" s="197" t="s">
        <v>1969</v>
      </c>
      <c r="G1446" s="41"/>
      <c r="H1446" s="41"/>
      <c r="I1446" s="198"/>
      <c r="J1446" s="41"/>
      <c r="K1446" s="41"/>
      <c r="L1446" s="44"/>
      <c r="M1446" s="199"/>
      <c r="N1446" s="200"/>
      <c r="O1446" s="69"/>
      <c r="P1446" s="69"/>
      <c r="Q1446" s="69"/>
      <c r="R1446" s="69"/>
      <c r="S1446" s="69"/>
      <c r="T1446" s="70"/>
      <c r="U1446" s="39"/>
      <c r="V1446" s="39"/>
      <c r="W1446" s="39"/>
      <c r="X1446" s="39"/>
      <c r="Y1446" s="39"/>
      <c r="Z1446" s="39"/>
      <c r="AA1446" s="39"/>
      <c r="AB1446" s="39"/>
      <c r="AC1446" s="39"/>
      <c r="AD1446" s="39"/>
      <c r="AE1446" s="39"/>
      <c r="AT1446" s="21" t="s">
        <v>161</v>
      </c>
      <c r="AU1446" s="21" t="s">
        <v>88</v>
      </c>
    </row>
    <row r="1447" spans="1:65" s="2" customFormat="1" ht="19.5">
      <c r="A1447" s="39"/>
      <c r="B1447" s="40"/>
      <c r="C1447" s="41"/>
      <c r="D1447" s="201" t="s">
        <v>163</v>
      </c>
      <c r="E1447" s="41"/>
      <c r="F1447" s="202" t="s">
        <v>1950</v>
      </c>
      <c r="G1447" s="41"/>
      <c r="H1447" s="41"/>
      <c r="I1447" s="198"/>
      <c r="J1447" s="41"/>
      <c r="K1447" s="41"/>
      <c r="L1447" s="44"/>
      <c r="M1447" s="199"/>
      <c r="N1447" s="200"/>
      <c r="O1447" s="69"/>
      <c r="P1447" s="69"/>
      <c r="Q1447" s="69"/>
      <c r="R1447" s="69"/>
      <c r="S1447" s="69"/>
      <c r="T1447" s="70"/>
      <c r="U1447" s="39"/>
      <c r="V1447" s="39"/>
      <c r="W1447" s="39"/>
      <c r="X1447" s="39"/>
      <c r="Y1447" s="39"/>
      <c r="Z1447" s="39"/>
      <c r="AA1447" s="39"/>
      <c r="AB1447" s="39"/>
      <c r="AC1447" s="39"/>
      <c r="AD1447" s="39"/>
      <c r="AE1447" s="39"/>
      <c r="AT1447" s="21" t="s">
        <v>163</v>
      </c>
      <c r="AU1447" s="21" t="s">
        <v>88</v>
      </c>
    </row>
    <row r="1448" spans="1:65" s="13" customFormat="1" ht="11.25">
      <c r="B1448" s="208"/>
      <c r="C1448" s="209"/>
      <c r="D1448" s="201" t="s">
        <v>320</v>
      </c>
      <c r="E1448" s="210" t="s">
        <v>32</v>
      </c>
      <c r="F1448" s="211" t="s">
        <v>1970</v>
      </c>
      <c r="G1448" s="209"/>
      <c r="H1448" s="210" t="s">
        <v>32</v>
      </c>
      <c r="I1448" s="212"/>
      <c r="J1448" s="209"/>
      <c r="K1448" s="209"/>
      <c r="L1448" s="213"/>
      <c r="M1448" s="214"/>
      <c r="N1448" s="215"/>
      <c r="O1448" s="215"/>
      <c r="P1448" s="215"/>
      <c r="Q1448" s="215"/>
      <c r="R1448" s="215"/>
      <c r="S1448" s="215"/>
      <c r="T1448" s="216"/>
      <c r="AT1448" s="217" t="s">
        <v>320</v>
      </c>
      <c r="AU1448" s="217" t="s">
        <v>88</v>
      </c>
      <c r="AV1448" s="13" t="s">
        <v>86</v>
      </c>
      <c r="AW1448" s="13" t="s">
        <v>39</v>
      </c>
      <c r="AX1448" s="13" t="s">
        <v>78</v>
      </c>
      <c r="AY1448" s="217" t="s">
        <v>151</v>
      </c>
    </row>
    <row r="1449" spans="1:65" s="14" customFormat="1" ht="11.25">
      <c r="B1449" s="218"/>
      <c r="C1449" s="219"/>
      <c r="D1449" s="201" t="s">
        <v>320</v>
      </c>
      <c r="E1449" s="220" t="s">
        <v>32</v>
      </c>
      <c r="F1449" s="221" t="s">
        <v>1786</v>
      </c>
      <c r="G1449" s="219"/>
      <c r="H1449" s="222">
        <v>82.488</v>
      </c>
      <c r="I1449" s="223"/>
      <c r="J1449" s="219"/>
      <c r="K1449" s="219"/>
      <c r="L1449" s="224"/>
      <c r="M1449" s="225"/>
      <c r="N1449" s="226"/>
      <c r="O1449" s="226"/>
      <c r="P1449" s="226"/>
      <c r="Q1449" s="226"/>
      <c r="R1449" s="226"/>
      <c r="S1449" s="226"/>
      <c r="T1449" s="227"/>
      <c r="AT1449" s="228" t="s">
        <v>320</v>
      </c>
      <c r="AU1449" s="228" t="s">
        <v>88</v>
      </c>
      <c r="AV1449" s="14" t="s">
        <v>88</v>
      </c>
      <c r="AW1449" s="14" t="s">
        <v>39</v>
      </c>
      <c r="AX1449" s="14" t="s">
        <v>78</v>
      </c>
      <c r="AY1449" s="228" t="s">
        <v>151</v>
      </c>
    </row>
    <row r="1450" spans="1:65" s="15" customFormat="1" ht="11.25">
      <c r="B1450" s="229"/>
      <c r="C1450" s="230"/>
      <c r="D1450" s="201" t="s">
        <v>320</v>
      </c>
      <c r="E1450" s="231" t="s">
        <v>32</v>
      </c>
      <c r="F1450" s="232" t="s">
        <v>323</v>
      </c>
      <c r="G1450" s="230"/>
      <c r="H1450" s="233">
        <v>82.488</v>
      </c>
      <c r="I1450" s="234"/>
      <c r="J1450" s="230"/>
      <c r="K1450" s="230"/>
      <c r="L1450" s="235"/>
      <c r="M1450" s="236"/>
      <c r="N1450" s="237"/>
      <c r="O1450" s="237"/>
      <c r="P1450" s="237"/>
      <c r="Q1450" s="237"/>
      <c r="R1450" s="237"/>
      <c r="S1450" s="237"/>
      <c r="T1450" s="238"/>
      <c r="AT1450" s="239" t="s">
        <v>320</v>
      </c>
      <c r="AU1450" s="239" t="s">
        <v>88</v>
      </c>
      <c r="AV1450" s="15" t="s">
        <v>159</v>
      </c>
      <c r="AW1450" s="15" t="s">
        <v>39</v>
      </c>
      <c r="AX1450" s="15" t="s">
        <v>86</v>
      </c>
      <c r="AY1450" s="239" t="s">
        <v>151</v>
      </c>
    </row>
    <row r="1451" spans="1:65" s="2" customFormat="1" ht="16.5" customHeight="1">
      <c r="A1451" s="39"/>
      <c r="B1451" s="40"/>
      <c r="C1451" s="251" t="s">
        <v>1971</v>
      </c>
      <c r="D1451" s="251" t="s">
        <v>445</v>
      </c>
      <c r="E1451" s="252" t="s">
        <v>1972</v>
      </c>
      <c r="F1451" s="253" t="s">
        <v>1973</v>
      </c>
      <c r="G1451" s="254" t="s">
        <v>209</v>
      </c>
      <c r="H1451" s="255">
        <v>86.611999999999995</v>
      </c>
      <c r="I1451" s="256"/>
      <c r="J1451" s="257">
        <f>ROUND(I1451*H1451,2)</f>
        <v>0</v>
      </c>
      <c r="K1451" s="253" t="s">
        <v>158</v>
      </c>
      <c r="L1451" s="258"/>
      <c r="M1451" s="259" t="s">
        <v>32</v>
      </c>
      <c r="N1451" s="260" t="s">
        <v>49</v>
      </c>
      <c r="O1451" s="69"/>
      <c r="P1451" s="192">
        <f>O1451*H1451</f>
        <v>0</v>
      </c>
      <c r="Q1451" s="192">
        <v>3.8999999999999998E-3</v>
      </c>
      <c r="R1451" s="192">
        <f>Q1451*H1451</f>
        <v>0.33778679999999994</v>
      </c>
      <c r="S1451" s="192">
        <v>0</v>
      </c>
      <c r="T1451" s="193">
        <f>S1451*H1451</f>
        <v>0</v>
      </c>
      <c r="U1451" s="39"/>
      <c r="V1451" s="39"/>
      <c r="W1451" s="39"/>
      <c r="X1451" s="39"/>
      <c r="Y1451" s="39"/>
      <c r="Z1451" s="39"/>
      <c r="AA1451" s="39"/>
      <c r="AB1451" s="39"/>
      <c r="AC1451" s="39"/>
      <c r="AD1451" s="39"/>
      <c r="AE1451" s="39"/>
      <c r="AR1451" s="194" t="s">
        <v>539</v>
      </c>
      <c r="AT1451" s="194" t="s">
        <v>445</v>
      </c>
      <c r="AU1451" s="194" t="s">
        <v>88</v>
      </c>
      <c r="AY1451" s="21" t="s">
        <v>151</v>
      </c>
      <c r="BE1451" s="195">
        <f>IF(N1451="základní",J1451,0)</f>
        <v>0</v>
      </c>
      <c r="BF1451" s="195">
        <f>IF(N1451="snížená",J1451,0)</f>
        <v>0</v>
      </c>
      <c r="BG1451" s="195">
        <f>IF(N1451="zákl. přenesená",J1451,0)</f>
        <v>0</v>
      </c>
      <c r="BH1451" s="195">
        <f>IF(N1451="sníž. přenesená",J1451,0)</f>
        <v>0</v>
      </c>
      <c r="BI1451" s="195">
        <f>IF(N1451="nulová",J1451,0)</f>
        <v>0</v>
      </c>
      <c r="BJ1451" s="21" t="s">
        <v>86</v>
      </c>
      <c r="BK1451" s="195">
        <f>ROUND(I1451*H1451,2)</f>
        <v>0</v>
      </c>
      <c r="BL1451" s="21" t="s">
        <v>373</v>
      </c>
      <c r="BM1451" s="194" t="s">
        <v>1974</v>
      </c>
    </row>
    <row r="1452" spans="1:65" s="2" customFormat="1" ht="19.5">
      <c r="A1452" s="39"/>
      <c r="B1452" s="40"/>
      <c r="C1452" s="41"/>
      <c r="D1452" s="201" t="s">
        <v>163</v>
      </c>
      <c r="E1452" s="41"/>
      <c r="F1452" s="202" t="s">
        <v>1975</v>
      </c>
      <c r="G1452" s="41"/>
      <c r="H1452" s="41"/>
      <c r="I1452" s="198"/>
      <c r="J1452" s="41"/>
      <c r="K1452" s="41"/>
      <c r="L1452" s="44"/>
      <c r="M1452" s="199"/>
      <c r="N1452" s="200"/>
      <c r="O1452" s="69"/>
      <c r="P1452" s="69"/>
      <c r="Q1452" s="69"/>
      <c r="R1452" s="69"/>
      <c r="S1452" s="69"/>
      <c r="T1452" s="70"/>
      <c r="U1452" s="39"/>
      <c r="V1452" s="39"/>
      <c r="W1452" s="39"/>
      <c r="X1452" s="39"/>
      <c r="Y1452" s="39"/>
      <c r="Z1452" s="39"/>
      <c r="AA1452" s="39"/>
      <c r="AB1452" s="39"/>
      <c r="AC1452" s="39"/>
      <c r="AD1452" s="39"/>
      <c r="AE1452" s="39"/>
      <c r="AT1452" s="21" t="s">
        <v>163</v>
      </c>
      <c r="AU1452" s="21" t="s">
        <v>88</v>
      </c>
    </row>
    <row r="1453" spans="1:65" s="14" customFormat="1" ht="11.25">
      <c r="B1453" s="218"/>
      <c r="C1453" s="219"/>
      <c r="D1453" s="201" t="s">
        <v>320</v>
      </c>
      <c r="E1453" s="219"/>
      <c r="F1453" s="221" t="s">
        <v>1791</v>
      </c>
      <c r="G1453" s="219"/>
      <c r="H1453" s="222">
        <v>86.611999999999995</v>
      </c>
      <c r="I1453" s="223"/>
      <c r="J1453" s="219"/>
      <c r="K1453" s="219"/>
      <c r="L1453" s="224"/>
      <c r="M1453" s="225"/>
      <c r="N1453" s="226"/>
      <c r="O1453" s="226"/>
      <c r="P1453" s="226"/>
      <c r="Q1453" s="226"/>
      <c r="R1453" s="226"/>
      <c r="S1453" s="226"/>
      <c r="T1453" s="227"/>
      <c r="AT1453" s="228" t="s">
        <v>320</v>
      </c>
      <c r="AU1453" s="228" t="s">
        <v>88</v>
      </c>
      <c r="AV1453" s="14" t="s">
        <v>88</v>
      </c>
      <c r="AW1453" s="14" t="s">
        <v>4</v>
      </c>
      <c r="AX1453" s="14" t="s">
        <v>86</v>
      </c>
      <c r="AY1453" s="228" t="s">
        <v>151</v>
      </c>
    </row>
    <row r="1454" spans="1:65" s="2" customFormat="1" ht="16.5" customHeight="1">
      <c r="A1454" s="39"/>
      <c r="B1454" s="40"/>
      <c r="C1454" s="183" t="s">
        <v>1976</v>
      </c>
      <c r="D1454" s="183" t="s">
        <v>154</v>
      </c>
      <c r="E1454" s="184" t="s">
        <v>1977</v>
      </c>
      <c r="F1454" s="185" t="s">
        <v>1978</v>
      </c>
      <c r="G1454" s="186" t="s">
        <v>209</v>
      </c>
      <c r="H1454" s="187">
        <v>2.0950000000000002</v>
      </c>
      <c r="I1454" s="188"/>
      <c r="J1454" s="189">
        <f>ROUND(I1454*H1454,2)</f>
        <v>0</v>
      </c>
      <c r="K1454" s="185" t="s">
        <v>158</v>
      </c>
      <c r="L1454" s="44"/>
      <c r="M1454" s="190" t="s">
        <v>32</v>
      </c>
      <c r="N1454" s="191" t="s">
        <v>49</v>
      </c>
      <c r="O1454" s="69"/>
      <c r="P1454" s="192">
        <f>O1454*H1454</f>
        <v>0</v>
      </c>
      <c r="Q1454" s="192">
        <v>1.16E-3</v>
      </c>
      <c r="R1454" s="192">
        <f>Q1454*H1454</f>
        <v>2.4302000000000004E-3</v>
      </c>
      <c r="S1454" s="192">
        <v>0</v>
      </c>
      <c r="T1454" s="193">
        <f>S1454*H1454</f>
        <v>0</v>
      </c>
      <c r="U1454" s="39"/>
      <c r="V1454" s="39"/>
      <c r="W1454" s="39"/>
      <c r="X1454" s="39"/>
      <c r="Y1454" s="39"/>
      <c r="Z1454" s="39"/>
      <c r="AA1454" s="39"/>
      <c r="AB1454" s="39"/>
      <c r="AC1454" s="39"/>
      <c r="AD1454" s="39"/>
      <c r="AE1454" s="39"/>
      <c r="AR1454" s="194" t="s">
        <v>373</v>
      </c>
      <c r="AT1454" s="194" t="s">
        <v>154</v>
      </c>
      <c r="AU1454" s="194" t="s">
        <v>88</v>
      </c>
      <c r="AY1454" s="21" t="s">
        <v>151</v>
      </c>
      <c r="BE1454" s="195">
        <f>IF(N1454="základní",J1454,0)</f>
        <v>0</v>
      </c>
      <c r="BF1454" s="195">
        <f>IF(N1454="snížená",J1454,0)</f>
        <v>0</v>
      </c>
      <c r="BG1454" s="195">
        <f>IF(N1454="zákl. přenesená",J1454,0)</f>
        <v>0</v>
      </c>
      <c r="BH1454" s="195">
        <f>IF(N1454="sníž. přenesená",J1454,0)</f>
        <v>0</v>
      </c>
      <c r="BI1454" s="195">
        <f>IF(N1454="nulová",J1454,0)</f>
        <v>0</v>
      </c>
      <c r="BJ1454" s="21" t="s">
        <v>86</v>
      </c>
      <c r="BK1454" s="195">
        <f>ROUND(I1454*H1454,2)</f>
        <v>0</v>
      </c>
      <c r="BL1454" s="21" t="s">
        <v>373</v>
      </c>
      <c r="BM1454" s="194" t="s">
        <v>1979</v>
      </c>
    </row>
    <row r="1455" spans="1:65" s="2" customFormat="1" ht="11.25">
      <c r="A1455" s="39"/>
      <c r="B1455" s="40"/>
      <c r="C1455" s="41"/>
      <c r="D1455" s="196" t="s">
        <v>161</v>
      </c>
      <c r="E1455" s="41"/>
      <c r="F1455" s="197" t="s">
        <v>1980</v>
      </c>
      <c r="G1455" s="41"/>
      <c r="H1455" s="41"/>
      <c r="I1455" s="198"/>
      <c r="J1455" s="41"/>
      <c r="K1455" s="41"/>
      <c r="L1455" s="44"/>
      <c r="M1455" s="199"/>
      <c r="N1455" s="200"/>
      <c r="O1455" s="69"/>
      <c r="P1455" s="69"/>
      <c r="Q1455" s="69"/>
      <c r="R1455" s="69"/>
      <c r="S1455" s="69"/>
      <c r="T1455" s="70"/>
      <c r="U1455" s="39"/>
      <c r="V1455" s="39"/>
      <c r="W1455" s="39"/>
      <c r="X1455" s="39"/>
      <c r="Y1455" s="39"/>
      <c r="Z1455" s="39"/>
      <c r="AA1455" s="39"/>
      <c r="AB1455" s="39"/>
      <c r="AC1455" s="39"/>
      <c r="AD1455" s="39"/>
      <c r="AE1455" s="39"/>
      <c r="AT1455" s="21" t="s">
        <v>161</v>
      </c>
      <c r="AU1455" s="21" t="s">
        <v>88</v>
      </c>
    </row>
    <row r="1456" spans="1:65" s="13" customFormat="1" ht="11.25">
      <c r="B1456" s="208"/>
      <c r="C1456" s="209"/>
      <c r="D1456" s="201" t="s">
        <v>320</v>
      </c>
      <c r="E1456" s="210" t="s">
        <v>32</v>
      </c>
      <c r="F1456" s="211" t="s">
        <v>1981</v>
      </c>
      <c r="G1456" s="209"/>
      <c r="H1456" s="210" t="s">
        <v>32</v>
      </c>
      <c r="I1456" s="212"/>
      <c r="J1456" s="209"/>
      <c r="K1456" s="209"/>
      <c r="L1456" s="213"/>
      <c r="M1456" s="214"/>
      <c r="N1456" s="215"/>
      <c r="O1456" s="215"/>
      <c r="P1456" s="215"/>
      <c r="Q1456" s="215"/>
      <c r="R1456" s="215"/>
      <c r="S1456" s="215"/>
      <c r="T1456" s="216"/>
      <c r="AT1456" s="217" t="s">
        <v>320</v>
      </c>
      <c r="AU1456" s="217" t="s">
        <v>88</v>
      </c>
      <c r="AV1456" s="13" t="s">
        <v>86</v>
      </c>
      <c r="AW1456" s="13" t="s">
        <v>39</v>
      </c>
      <c r="AX1456" s="13" t="s">
        <v>78</v>
      </c>
      <c r="AY1456" s="217" t="s">
        <v>151</v>
      </c>
    </row>
    <row r="1457" spans="1:65" s="14" customFormat="1" ht="11.25">
      <c r="B1457" s="218"/>
      <c r="C1457" s="219"/>
      <c r="D1457" s="201" t="s">
        <v>320</v>
      </c>
      <c r="E1457" s="220" t="s">
        <v>32</v>
      </c>
      <c r="F1457" s="221" t="s">
        <v>1982</v>
      </c>
      <c r="G1457" s="219"/>
      <c r="H1457" s="222">
        <v>2.0950000000000002</v>
      </c>
      <c r="I1457" s="223"/>
      <c r="J1457" s="219"/>
      <c r="K1457" s="219"/>
      <c r="L1457" s="224"/>
      <c r="M1457" s="225"/>
      <c r="N1457" s="226"/>
      <c r="O1457" s="226"/>
      <c r="P1457" s="226"/>
      <c r="Q1457" s="226"/>
      <c r="R1457" s="226"/>
      <c r="S1457" s="226"/>
      <c r="T1457" s="227"/>
      <c r="AT1457" s="228" t="s">
        <v>320</v>
      </c>
      <c r="AU1457" s="228" t="s">
        <v>88</v>
      </c>
      <c r="AV1457" s="14" t="s">
        <v>88</v>
      </c>
      <c r="AW1457" s="14" t="s">
        <v>39</v>
      </c>
      <c r="AX1457" s="14" t="s">
        <v>78</v>
      </c>
      <c r="AY1457" s="228" t="s">
        <v>151</v>
      </c>
    </row>
    <row r="1458" spans="1:65" s="15" customFormat="1" ht="11.25">
      <c r="B1458" s="229"/>
      <c r="C1458" s="230"/>
      <c r="D1458" s="201" t="s">
        <v>320</v>
      </c>
      <c r="E1458" s="231" t="s">
        <v>32</v>
      </c>
      <c r="F1458" s="232" t="s">
        <v>323</v>
      </c>
      <c r="G1458" s="230"/>
      <c r="H1458" s="233">
        <v>2.0950000000000002</v>
      </c>
      <c r="I1458" s="234"/>
      <c r="J1458" s="230"/>
      <c r="K1458" s="230"/>
      <c r="L1458" s="235"/>
      <c r="M1458" s="236"/>
      <c r="N1458" s="237"/>
      <c r="O1458" s="237"/>
      <c r="P1458" s="237"/>
      <c r="Q1458" s="237"/>
      <c r="R1458" s="237"/>
      <c r="S1458" s="237"/>
      <c r="T1458" s="238"/>
      <c r="AT1458" s="239" t="s">
        <v>320</v>
      </c>
      <c r="AU1458" s="239" t="s">
        <v>88</v>
      </c>
      <c r="AV1458" s="15" t="s">
        <v>159</v>
      </c>
      <c r="AW1458" s="15" t="s">
        <v>39</v>
      </c>
      <c r="AX1458" s="15" t="s">
        <v>86</v>
      </c>
      <c r="AY1458" s="239" t="s">
        <v>151</v>
      </c>
    </row>
    <row r="1459" spans="1:65" s="2" customFormat="1" ht="16.5" customHeight="1">
      <c r="A1459" s="39"/>
      <c r="B1459" s="40"/>
      <c r="C1459" s="251" t="s">
        <v>1983</v>
      </c>
      <c r="D1459" s="251" t="s">
        <v>445</v>
      </c>
      <c r="E1459" s="252" t="s">
        <v>1984</v>
      </c>
      <c r="F1459" s="253" t="s">
        <v>1985</v>
      </c>
      <c r="G1459" s="254" t="s">
        <v>253</v>
      </c>
      <c r="H1459" s="255">
        <v>0.55000000000000004</v>
      </c>
      <c r="I1459" s="256"/>
      <c r="J1459" s="257">
        <f>ROUND(I1459*H1459,2)</f>
        <v>0</v>
      </c>
      <c r="K1459" s="253" t="s">
        <v>158</v>
      </c>
      <c r="L1459" s="258"/>
      <c r="M1459" s="259" t="s">
        <v>32</v>
      </c>
      <c r="N1459" s="260" t="s">
        <v>49</v>
      </c>
      <c r="O1459" s="69"/>
      <c r="P1459" s="192">
        <f>O1459*H1459</f>
        <v>0</v>
      </c>
      <c r="Q1459" s="192">
        <v>0.02</v>
      </c>
      <c r="R1459" s="192">
        <f>Q1459*H1459</f>
        <v>1.1000000000000001E-2</v>
      </c>
      <c r="S1459" s="192">
        <v>0</v>
      </c>
      <c r="T1459" s="193">
        <f>S1459*H1459</f>
        <v>0</v>
      </c>
      <c r="U1459" s="39"/>
      <c r="V1459" s="39"/>
      <c r="W1459" s="39"/>
      <c r="X1459" s="39"/>
      <c r="Y1459" s="39"/>
      <c r="Z1459" s="39"/>
      <c r="AA1459" s="39"/>
      <c r="AB1459" s="39"/>
      <c r="AC1459" s="39"/>
      <c r="AD1459" s="39"/>
      <c r="AE1459" s="39"/>
      <c r="AR1459" s="194" t="s">
        <v>539</v>
      </c>
      <c r="AT1459" s="194" t="s">
        <v>445</v>
      </c>
      <c r="AU1459" s="194" t="s">
        <v>88</v>
      </c>
      <c r="AY1459" s="21" t="s">
        <v>151</v>
      </c>
      <c r="BE1459" s="195">
        <f>IF(N1459="základní",J1459,0)</f>
        <v>0</v>
      </c>
      <c r="BF1459" s="195">
        <f>IF(N1459="snížená",J1459,0)</f>
        <v>0</v>
      </c>
      <c r="BG1459" s="195">
        <f>IF(N1459="zákl. přenesená",J1459,0)</f>
        <v>0</v>
      </c>
      <c r="BH1459" s="195">
        <f>IF(N1459="sníž. přenesená",J1459,0)</f>
        <v>0</v>
      </c>
      <c r="BI1459" s="195">
        <f>IF(N1459="nulová",J1459,0)</f>
        <v>0</v>
      </c>
      <c r="BJ1459" s="21" t="s">
        <v>86</v>
      </c>
      <c r="BK1459" s="195">
        <f>ROUND(I1459*H1459,2)</f>
        <v>0</v>
      </c>
      <c r="BL1459" s="21" t="s">
        <v>373</v>
      </c>
      <c r="BM1459" s="194" t="s">
        <v>1986</v>
      </c>
    </row>
    <row r="1460" spans="1:65" s="13" customFormat="1" ht="11.25">
      <c r="B1460" s="208"/>
      <c r="C1460" s="209"/>
      <c r="D1460" s="201" t="s">
        <v>320</v>
      </c>
      <c r="E1460" s="210" t="s">
        <v>32</v>
      </c>
      <c r="F1460" s="211" t="s">
        <v>1981</v>
      </c>
      <c r="G1460" s="209"/>
      <c r="H1460" s="210" t="s">
        <v>32</v>
      </c>
      <c r="I1460" s="212"/>
      <c r="J1460" s="209"/>
      <c r="K1460" s="209"/>
      <c r="L1460" s="213"/>
      <c r="M1460" s="214"/>
      <c r="N1460" s="215"/>
      <c r="O1460" s="215"/>
      <c r="P1460" s="215"/>
      <c r="Q1460" s="215"/>
      <c r="R1460" s="215"/>
      <c r="S1460" s="215"/>
      <c r="T1460" s="216"/>
      <c r="AT1460" s="217" t="s">
        <v>320</v>
      </c>
      <c r="AU1460" s="217" t="s">
        <v>88</v>
      </c>
      <c r="AV1460" s="13" t="s">
        <v>86</v>
      </c>
      <c r="AW1460" s="13" t="s">
        <v>39</v>
      </c>
      <c r="AX1460" s="13" t="s">
        <v>78</v>
      </c>
      <c r="AY1460" s="217" t="s">
        <v>151</v>
      </c>
    </row>
    <row r="1461" spans="1:65" s="14" customFormat="1" ht="11.25">
      <c r="B1461" s="218"/>
      <c r="C1461" s="219"/>
      <c r="D1461" s="201" t="s">
        <v>320</v>
      </c>
      <c r="E1461" s="220" t="s">
        <v>32</v>
      </c>
      <c r="F1461" s="221" t="s">
        <v>1987</v>
      </c>
      <c r="G1461" s="219"/>
      <c r="H1461" s="222">
        <v>0.52400000000000002</v>
      </c>
      <c r="I1461" s="223"/>
      <c r="J1461" s="219"/>
      <c r="K1461" s="219"/>
      <c r="L1461" s="224"/>
      <c r="M1461" s="225"/>
      <c r="N1461" s="226"/>
      <c r="O1461" s="226"/>
      <c r="P1461" s="226"/>
      <c r="Q1461" s="226"/>
      <c r="R1461" s="226"/>
      <c r="S1461" s="226"/>
      <c r="T1461" s="227"/>
      <c r="AT1461" s="228" t="s">
        <v>320</v>
      </c>
      <c r="AU1461" s="228" t="s">
        <v>88</v>
      </c>
      <c r="AV1461" s="14" t="s">
        <v>88</v>
      </c>
      <c r="AW1461" s="14" t="s">
        <v>39</v>
      </c>
      <c r="AX1461" s="14" t="s">
        <v>78</v>
      </c>
      <c r="AY1461" s="228" t="s">
        <v>151</v>
      </c>
    </row>
    <row r="1462" spans="1:65" s="15" customFormat="1" ht="11.25">
      <c r="B1462" s="229"/>
      <c r="C1462" s="230"/>
      <c r="D1462" s="201" t="s">
        <v>320</v>
      </c>
      <c r="E1462" s="231" t="s">
        <v>32</v>
      </c>
      <c r="F1462" s="232" t="s">
        <v>323</v>
      </c>
      <c r="G1462" s="230"/>
      <c r="H1462" s="233">
        <v>0.52400000000000002</v>
      </c>
      <c r="I1462" s="234"/>
      <c r="J1462" s="230"/>
      <c r="K1462" s="230"/>
      <c r="L1462" s="235"/>
      <c r="M1462" s="236"/>
      <c r="N1462" s="237"/>
      <c r="O1462" s="237"/>
      <c r="P1462" s="237"/>
      <c r="Q1462" s="237"/>
      <c r="R1462" s="237"/>
      <c r="S1462" s="237"/>
      <c r="T1462" s="238"/>
      <c r="AT1462" s="239" t="s">
        <v>320</v>
      </c>
      <c r="AU1462" s="239" t="s">
        <v>88</v>
      </c>
      <c r="AV1462" s="15" t="s">
        <v>159</v>
      </c>
      <c r="AW1462" s="15" t="s">
        <v>39</v>
      </c>
      <c r="AX1462" s="15" t="s">
        <v>86</v>
      </c>
      <c r="AY1462" s="239" t="s">
        <v>151</v>
      </c>
    </row>
    <row r="1463" spans="1:65" s="14" customFormat="1" ht="11.25">
      <c r="B1463" s="218"/>
      <c r="C1463" s="219"/>
      <c r="D1463" s="201" t="s">
        <v>320</v>
      </c>
      <c r="E1463" s="219"/>
      <c r="F1463" s="221" t="s">
        <v>1988</v>
      </c>
      <c r="G1463" s="219"/>
      <c r="H1463" s="222">
        <v>0.55000000000000004</v>
      </c>
      <c r="I1463" s="223"/>
      <c r="J1463" s="219"/>
      <c r="K1463" s="219"/>
      <c r="L1463" s="224"/>
      <c r="M1463" s="225"/>
      <c r="N1463" s="226"/>
      <c r="O1463" s="226"/>
      <c r="P1463" s="226"/>
      <c r="Q1463" s="226"/>
      <c r="R1463" s="226"/>
      <c r="S1463" s="226"/>
      <c r="T1463" s="227"/>
      <c r="AT1463" s="228" t="s">
        <v>320</v>
      </c>
      <c r="AU1463" s="228" t="s">
        <v>88</v>
      </c>
      <c r="AV1463" s="14" t="s">
        <v>88</v>
      </c>
      <c r="AW1463" s="14" t="s">
        <v>4</v>
      </c>
      <c r="AX1463" s="14" t="s">
        <v>86</v>
      </c>
      <c r="AY1463" s="228" t="s">
        <v>151</v>
      </c>
    </row>
    <row r="1464" spans="1:65" s="2" customFormat="1" ht="24.2" customHeight="1">
      <c r="A1464" s="39"/>
      <c r="B1464" s="40"/>
      <c r="C1464" s="183" t="s">
        <v>1989</v>
      </c>
      <c r="D1464" s="183" t="s">
        <v>154</v>
      </c>
      <c r="E1464" s="184" t="s">
        <v>1990</v>
      </c>
      <c r="F1464" s="185" t="s">
        <v>1991</v>
      </c>
      <c r="G1464" s="186" t="s">
        <v>213</v>
      </c>
      <c r="H1464" s="187">
        <v>38.892000000000003</v>
      </c>
      <c r="I1464" s="188"/>
      <c r="J1464" s="189">
        <f>ROUND(I1464*H1464,2)</f>
        <v>0</v>
      </c>
      <c r="K1464" s="185" t="s">
        <v>158</v>
      </c>
      <c r="L1464" s="44"/>
      <c r="M1464" s="190" t="s">
        <v>32</v>
      </c>
      <c r="N1464" s="191" t="s">
        <v>49</v>
      </c>
      <c r="O1464" s="69"/>
      <c r="P1464" s="192">
        <f>O1464*H1464</f>
        <v>0</v>
      </c>
      <c r="Q1464" s="192">
        <v>1.6000000000000001E-4</v>
      </c>
      <c r="R1464" s="192">
        <f>Q1464*H1464</f>
        <v>6.222720000000001E-3</v>
      </c>
      <c r="S1464" s="192">
        <v>0</v>
      </c>
      <c r="T1464" s="193">
        <f>S1464*H1464</f>
        <v>0</v>
      </c>
      <c r="U1464" s="39"/>
      <c r="V1464" s="39"/>
      <c r="W1464" s="39"/>
      <c r="X1464" s="39"/>
      <c r="Y1464" s="39"/>
      <c r="Z1464" s="39"/>
      <c r="AA1464" s="39"/>
      <c r="AB1464" s="39"/>
      <c r="AC1464" s="39"/>
      <c r="AD1464" s="39"/>
      <c r="AE1464" s="39"/>
      <c r="AR1464" s="194" t="s">
        <v>373</v>
      </c>
      <c r="AT1464" s="194" t="s">
        <v>154</v>
      </c>
      <c r="AU1464" s="194" t="s">
        <v>88</v>
      </c>
      <c r="AY1464" s="21" t="s">
        <v>151</v>
      </c>
      <c r="BE1464" s="195">
        <f>IF(N1464="základní",J1464,0)</f>
        <v>0</v>
      </c>
      <c r="BF1464" s="195">
        <f>IF(N1464="snížená",J1464,0)</f>
        <v>0</v>
      </c>
      <c r="BG1464" s="195">
        <f>IF(N1464="zákl. přenesená",J1464,0)</f>
        <v>0</v>
      </c>
      <c r="BH1464" s="195">
        <f>IF(N1464="sníž. přenesená",J1464,0)</f>
        <v>0</v>
      </c>
      <c r="BI1464" s="195">
        <f>IF(N1464="nulová",J1464,0)</f>
        <v>0</v>
      </c>
      <c r="BJ1464" s="21" t="s">
        <v>86</v>
      </c>
      <c r="BK1464" s="195">
        <f>ROUND(I1464*H1464,2)</f>
        <v>0</v>
      </c>
      <c r="BL1464" s="21" t="s">
        <v>373</v>
      </c>
      <c r="BM1464" s="194" t="s">
        <v>1992</v>
      </c>
    </row>
    <row r="1465" spans="1:65" s="2" customFormat="1" ht="11.25">
      <c r="A1465" s="39"/>
      <c r="B1465" s="40"/>
      <c r="C1465" s="41"/>
      <c r="D1465" s="196" t="s">
        <v>161</v>
      </c>
      <c r="E1465" s="41"/>
      <c r="F1465" s="197" t="s">
        <v>1993</v>
      </c>
      <c r="G1465" s="41"/>
      <c r="H1465" s="41"/>
      <c r="I1465" s="198"/>
      <c r="J1465" s="41"/>
      <c r="K1465" s="41"/>
      <c r="L1465" s="44"/>
      <c r="M1465" s="199"/>
      <c r="N1465" s="200"/>
      <c r="O1465" s="69"/>
      <c r="P1465" s="69"/>
      <c r="Q1465" s="69"/>
      <c r="R1465" s="69"/>
      <c r="S1465" s="69"/>
      <c r="T1465" s="70"/>
      <c r="U1465" s="39"/>
      <c r="V1465" s="39"/>
      <c r="W1465" s="39"/>
      <c r="X1465" s="39"/>
      <c r="Y1465" s="39"/>
      <c r="Z1465" s="39"/>
      <c r="AA1465" s="39"/>
      <c r="AB1465" s="39"/>
      <c r="AC1465" s="39"/>
      <c r="AD1465" s="39"/>
      <c r="AE1465" s="39"/>
      <c r="AT1465" s="21" t="s">
        <v>161</v>
      </c>
      <c r="AU1465" s="21" t="s">
        <v>88</v>
      </c>
    </row>
    <row r="1466" spans="1:65" s="2" customFormat="1" ht="19.5">
      <c r="A1466" s="39"/>
      <c r="B1466" s="40"/>
      <c r="C1466" s="41"/>
      <c r="D1466" s="201" t="s">
        <v>163</v>
      </c>
      <c r="E1466" s="41"/>
      <c r="F1466" s="202" t="s">
        <v>1950</v>
      </c>
      <c r="G1466" s="41"/>
      <c r="H1466" s="41"/>
      <c r="I1466" s="198"/>
      <c r="J1466" s="41"/>
      <c r="K1466" s="41"/>
      <c r="L1466" s="44"/>
      <c r="M1466" s="199"/>
      <c r="N1466" s="200"/>
      <c r="O1466" s="69"/>
      <c r="P1466" s="69"/>
      <c r="Q1466" s="69"/>
      <c r="R1466" s="69"/>
      <c r="S1466" s="69"/>
      <c r="T1466" s="70"/>
      <c r="U1466" s="39"/>
      <c r="V1466" s="39"/>
      <c r="W1466" s="39"/>
      <c r="X1466" s="39"/>
      <c r="Y1466" s="39"/>
      <c r="Z1466" s="39"/>
      <c r="AA1466" s="39"/>
      <c r="AB1466" s="39"/>
      <c r="AC1466" s="39"/>
      <c r="AD1466" s="39"/>
      <c r="AE1466" s="39"/>
      <c r="AT1466" s="21" t="s">
        <v>163</v>
      </c>
      <c r="AU1466" s="21" t="s">
        <v>88</v>
      </c>
    </row>
    <row r="1467" spans="1:65" s="14" customFormat="1" ht="11.25">
      <c r="B1467" s="218"/>
      <c r="C1467" s="219"/>
      <c r="D1467" s="201" t="s">
        <v>320</v>
      </c>
      <c r="E1467" s="220" t="s">
        <v>32</v>
      </c>
      <c r="F1467" s="221" t="s">
        <v>1994</v>
      </c>
      <c r="G1467" s="219"/>
      <c r="H1467" s="222">
        <v>38.892000000000003</v>
      </c>
      <c r="I1467" s="223"/>
      <c r="J1467" s="219"/>
      <c r="K1467" s="219"/>
      <c r="L1467" s="224"/>
      <c r="M1467" s="225"/>
      <c r="N1467" s="226"/>
      <c r="O1467" s="226"/>
      <c r="P1467" s="226"/>
      <c r="Q1467" s="226"/>
      <c r="R1467" s="226"/>
      <c r="S1467" s="226"/>
      <c r="T1467" s="227"/>
      <c r="AT1467" s="228" t="s">
        <v>320</v>
      </c>
      <c r="AU1467" s="228" t="s">
        <v>88</v>
      </c>
      <c r="AV1467" s="14" t="s">
        <v>88</v>
      </c>
      <c r="AW1467" s="14" t="s">
        <v>39</v>
      </c>
      <c r="AX1467" s="14" t="s">
        <v>86</v>
      </c>
      <c r="AY1467" s="228" t="s">
        <v>151</v>
      </c>
    </row>
    <row r="1468" spans="1:65" s="2" customFormat="1" ht="16.5" customHeight="1">
      <c r="A1468" s="39"/>
      <c r="B1468" s="40"/>
      <c r="C1468" s="251" t="s">
        <v>1995</v>
      </c>
      <c r="D1468" s="251" t="s">
        <v>445</v>
      </c>
      <c r="E1468" s="252" t="s">
        <v>1984</v>
      </c>
      <c r="F1468" s="253" t="s">
        <v>1985</v>
      </c>
      <c r="G1468" s="254" t="s">
        <v>253</v>
      </c>
      <c r="H1468" s="255">
        <v>1.8380000000000001</v>
      </c>
      <c r="I1468" s="256"/>
      <c r="J1468" s="257">
        <f>ROUND(I1468*H1468,2)</f>
        <v>0</v>
      </c>
      <c r="K1468" s="253" t="s">
        <v>158</v>
      </c>
      <c r="L1468" s="258"/>
      <c r="M1468" s="259" t="s">
        <v>32</v>
      </c>
      <c r="N1468" s="260" t="s">
        <v>49</v>
      </c>
      <c r="O1468" s="69"/>
      <c r="P1468" s="192">
        <f>O1468*H1468</f>
        <v>0</v>
      </c>
      <c r="Q1468" s="192">
        <v>0.02</v>
      </c>
      <c r="R1468" s="192">
        <f>Q1468*H1468</f>
        <v>3.6760000000000001E-2</v>
      </c>
      <c r="S1468" s="192">
        <v>0</v>
      </c>
      <c r="T1468" s="193">
        <f>S1468*H1468</f>
        <v>0</v>
      </c>
      <c r="U1468" s="39"/>
      <c r="V1468" s="39"/>
      <c r="W1468" s="39"/>
      <c r="X1468" s="39"/>
      <c r="Y1468" s="39"/>
      <c r="Z1468" s="39"/>
      <c r="AA1468" s="39"/>
      <c r="AB1468" s="39"/>
      <c r="AC1468" s="39"/>
      <c r="AD1468" s="39"/>
      <c r="AE1468" s="39"/>
      <c r="AR1468" s="194" t="s">
        <v>539</v>
      </c>
      <c r="AT1468" s="194" t="s">
        <v>445</v>
      </c>
      <c r="AU1468" s="194" t="s">
        <v>88</v>
      </c>
      <c r="AY1468" s="21" t="s">
        <v>151</v>
      </c>
      <c r="BE1468" s="195">
        <f>IF(N1468="základní",J1468,0)</f>
        <v>0</v>
      </c>
      <c r="BF1468" s="195">
        <f>IF(N1468="snížená",J1468,0)</f>
        <v>0</v>
      </c>
      <c r="BG1468" s="195">
        <f>IF(N1468="zákl. přenesená",J1468,0)</f>
        <v>0</v>
      </c>
      <c r="BH1468" s="195">
        <f>IF(N1468="sníž. přenesená",J1468,0)</f>
        <v>0</v>
      </c>
      <c r="BI1468" s="195">
        <f>IF(N1468="nulová",J1468,0)</f>
        <v>0</v>
      </c>
      <c r="BJ1468" s="21" t="s">
        <v>86</v>
      </c>
      <c r="BK1468" s="195">
        <f>ROUND(I1468*H1468,2)</f>
        <v>0</v>
      </c>
      <c r="BL1468" s="21" t="s">
        <v>373</v>
      </c>
      <c r="BM1468" s="194" t="s">
        <v>1996</v>
      </c>
    </row>
    <row r="1469" spans="1:65" s="2" customFormat="1" ht="19.5">
      <c r="A1469" s="39"/>
      <c r="B1469" s="40"/>
      <c r="C1469" s="41"/>
      <c r="D1469" s="201" t="s">
        <v>163</v>
      </c>
      <c r="E1469" s="41"/>
      <c r="F1469" s="202" t="s">
        <v>1032</v>
      </c>
      <c r="G1469" s="41"/>
      <c r="H1469" s="41"/>
      <c r="I1469" s="198"/>
      <c r="J1469" s="41"/>
      <c r="K1469" s="41"/>
      <c r="L1469" s="44"/>
      <c r="M1469" s="199"/>
      <c r="N1469" s="200"/>
      <c r="O1469" s="69"/>
      <c r="P1469" s="69"/>
      <c r="Q1469" s="69"/>
      <c r="R1469" s="69"/>
      <c r="S1469" s="69"/>
      <c r="T1469" s="70"/>
      <c r="U1469" s="39"/>
      <c r="V1469" s="39"/>
      <c r="W1469" s="39"/>
      <c r="X1469" s="39"/>
      <c r="Y1469" s="39"/>
      <c r="Z1469" s="39"/>
      <c r="AA1469" s="39"/>
      <c r="AB1469" s="39"/>
      <c r="AC1469" s="39"/>
      <c r="AD1469" s="39"/>
      <c r="AE1469" s="39"/>
      <c r="AT1469" s="21" t="s">
        <v>163</v>
      </c>
      <c r="AU1469" s="21" t="s">
        <v>88</v>
      </c>
    </row>
    <row r="1470" spans="1:65" s="14" customFormat="1" ht="11.25">
      <c r="B1470" s="218"/>
      <c r="C1470" s="219"/>
      <c r="D1470" s="201" t="s">
        <v>320</v>
      </c>
      <c r="E1470" s="220" t="s">
        <v>32</v>
      </c>
      <c r="F1470" s="221" t="s">
        <v>1997</v>
      </c>
      <c r="G1470" s="219"/>
      <c r="H1470" s="222">
        <v>1.75</v>
      </c>
      <c r="I1470" s="223"/>
      <c r="J1470" s="219"/>
      <c r="K1470" s="219"/>
      <c r="L1470" s="224"/>
      <c r="M1470" s="225"/>
      <c r="N1470" s="226"/>
      <c r="O1470" s="226"/>
      <c r="P1470" s="226"/>
      <c r="Q1470" s="226"/>
      <c r="R1470" s="226"/>
      <c r="S1470" s="226"/>
      <c r="T1470" s="227"/>
      <c r="AT1470" s="228" t="s">
        <v>320</v>
      </c>
      <c r="AU1470" s="228" t="s">
        <v>88</v>
      </c>
      <c r="AV1470" s="14" t="s">
        <v>88</v>
      </c>
      <c r="AW1470" s="14" t="s">
        <v>39</v>
      </c>
      <c r="AX1470" s="14" t="s">
        <v>86</v>
      </c>
      <c r="AY1470" s="228" t="s">
        <v>151</v>
      </c>
    </row>
    <row r="1471" spans="1:65" s="14" customFormat="1" ht="11.25">
      <c r="B1471" s="218"/>
      <c r="C1471" s="219"/>
      <c r="D1471" s="201" t="s">
        <v>320</v>
      </c>
      <c r="E1471" s="219"/>
      <c r="F1471" s="221" t="s">
        <v>1998</v>
      </c>
      <c r="G1471" s="219"/>
      <c r="H1471" s="222">
        <v>1.8380000000000001</v>
      </c>
      <c r="I1471" s="223"/>
      <c r="J1471" s="219"/>
      <c r="K1471" s="219"/>
      <c r="L1471" s="224"/>
      <c r="M1471" s="225"/>
      <c r="N1471" s="226"/>
      <c r="O1471" s="226"/>
      <c r="P1471" s="226"/>
      <c r="Q1471" s="226"/>
      <c r="R1471" s="226"/>
      <c r="S1471" s="226"/>
      <c r="T1471" s="227"/>
      <c r="AT1471" s="228" t="s">
        <v>320</v>
      </c>
      <c r="AU1471" s="228" t="s">
        <v>88</v>
      </c>
      <c r="AV1471" s="14" t="s">
        <v>88</v>
      </c>
      <c r="AW1471" s="14" t="s">
        <v>4</v>
      </c>
      <c r="AX1471" s="14" t="s">
        <v>86</v>
      </c>
      <c r="AY1471" s="228" t="s">
        <v>151</v>
      </c>
    </row>
    <row r="1472" spans="1:65" s="2" customFormat="1" ht="24.2" customHeight="1">
      <c r="A1472" s="39"/>
      <c r="B1472" s="40"/>
      <c r="C1472" s="183" t="s">
        <v>1999</v>
      </c>
      <c r="D1472" s="183" t="s">
        <v>154</v>
      </c>
      <c r="E1472" s="184" t="s">
        <v>2000</v>
      </c>
      <c r="F1472" s="185" t="s">
        <v>2001</v>
      </c>
      <c r="G1472" s="186" t="s">
        <v>209</v>
      </c>
      <c r="H1472" s="187">
        <v>16.631</v>
      </c>
      <c r="I1472" s="188"/>
      <c r="J1472" s="189">
        <f>ROUND(I1472*H1472,2)</f>
        <v>0</v>
      </c>
      <c r="K1472" s="185" t="s">
        <v>158</v>
      </c>
      <c r="L1472" s="44"/>
      <c r="M1472" s="190" t="s">
        <v>32</v>
      </c>
      <c r="N1472" s="191" t="s">
        <v>49</v>
      </c>
      <c r="O1472" s="69"/>
      <c r="P1472" s="192">
        <f>O1472*H1472</f>
        <v>0</v>
      </c>
      <c r="Q1472" s="192">
        <v>1.9000000000000001E-4</v>
      </c>
      <c r="R1472" s="192">
        <f>Q1472*H1472</f>
        <v>3.1598900000000003E-3</v>
      </c>
      <c r="S1472" s="192">
        <v>0</v>
      </c>
      <c r="T1472" s="193">
        <f>S1472*H1472</f>
        <v>0</v>
      </c>
      <c r="U1472" s="39"/>
      <c r="V1472" s="39"/>
      <c r="W1472" s="39"/>
      <c r="X1472" s="39"/>
      <c r="Y1472" s="39"/>
      <c r="Z1472" s="39"/>
      <c r="AA1472" s="39"/>
      <c r="AB1472" s="39"/>
      <c r="AC1472" s="39"/>
      <c r="AD1472" s="39"/>
      <c r="AE1472" s="39"/>
      <c r="AR1472" s="194" t="s">
        <v>373</v>
      </c>
      <c r="AT1472" s="194" t="s">
        <v>154</v>
      </c>
      <c r="AU1472" s="194" t="s">
        <v>88</v>
      </c>
      <c r="AY1472" s="21" t="s">
        <v>151</v>
      </c>
      <c r="BE1472" s="195">
        <f>IF(N1472="základní",J1472,0)</f>
        <v>0</v>
      </c>
      <c r="BF1472" s="195">
        <f>IF(N1472="snížená",J1472,0)</f>
        <v>0</v>
      </c>
      <c r="BG1472" s="195">
        <f>IF(N1472="zákl. přenesená",J1472,0)</f>
        <v>0</v>
      </c>
      <c r="BH1472" s="195">
        <f>IF(N1472="sníž. přenesená",J1472,0)</f>
        <v>0</v>
      </c>
      <c r="BI1472" s="195">
        <f>IF(N1472="nulová",J1472,0)</f>
        <v>0</v>
      </c>
      <c r="BJ1472" s="21" t="s">
        <v>86</v>
      </c>
      <c r="BK1472" s="195">
        <f>ROUND(I1472*H1472,2)</f>
        <v>0</v>
      </c>
      <c r="BL1472" s="21" t="s">
        <v>373</v>
      </c>
      <c r="BM1472" s="194" t="s">
        <v>2002</v>
      </c>
    </row>
    <row r="1473" spans="1:65" s="2" customFormat="1" ht="11.25">
      <c r="A1473" s="39"/>
      <c r="B1473" s="40"/>
      <c r="C1473" s="41"/>
      <c r="D1473" s="196" t="s">
        <v>161</v>
      </c>
      <c r="E1473" s="41"/>
      <c r="F1473" s="197" t="s">
        <v>2003</v>
      </c>
      <c r="G1473" s="41"/>
      <c r="H1473" s="41"/>
      <c r="I1473" s="198"/>
      <c r="J1473" s="41"/>
      <c r="K1473" s="41"/>
      <c r="L1473" s="44"/>
      <c r="M1473" s="199"/>
      <c r="N1473" s="200"/>
      <c r="O1473" s="69"/>
      <c r="P1473" s="69"/>
      <c r="Q1473" s="69"/>
      <c r="R1473" s="69"/>
      <c r="S1473" s="69"/>
      <c r="T1473" s="70"/>
      <c r="U1473" s="39"/>
      <c r="V1473" s="39"/>
      <c r="W1473" s="39"/>
      <c r="X1473" s="39"/>
      <c r="Y1473" s="39"/>
      <c r="Z1473" s="39"/>
      <c r="AA1473" s="39"/>
      <c r="AB1473" s="39"/>
      <c r="AC1473" s="39"/>
      <c r="AD1473" s="39"/>
      <c r="AE1473" s="39"/>
      <c r="AT1473" s="21" t="s">
        <v>161</v>
      </c>
      <c r="AU1473" s="21" t="s">
        <v>88</v>
      </c>
    </row>
    <row r="1474" spans="1:65" s="13" customFormat="1" ht="11.25">
      <c r="B1474" s="208"/>
      <c r="C1474" s="209"/>
      <c r="D1474" s="201" t="s">
        <v>320</v>
      </c>
      <c r="E1474" s="210" t="s">
        <v>32</v>
      </c>
      <c r="F1474" s="211" t="s">
        <v>2004</v>
      </c>
      <c r="G1474" s="209"/>
      <c r="H1474" s="210" t="s">
        <v>32</v>
      </c>
      <c r="I1474" s="212"/>
      <c r="J1474" s="209"/>
      <c r="K1474" s="209"/>
      <c r="L1474" s="213"/>
      <c r="M1474" s="214"/>
      <c r="N1474" s="215"/>
      <c r="O1474" s="215"/>
      <c r="P1474" s="215"/>
      <c r="Q1474" s="215"/>
      <c r="R1474" s="215"/>
      <c r="S1474" s="215"/>
      <c r="T1474" s="216"/>
      <c r="AT1474" s="217" t="s">
        <v>320</v>
      </c>
      <c r="AU1474" s="217" t="s">
        <v>88</v>
      </c>
      <c r="AV1474" s="13" t="s">
        <v>86</v>
      </c>
      <c r="AW1474" s="13" t="s">
        <v>39</v>
      </c>
      <c r="AX1474" s="13" t="s">
        <v>78</v>
      </c>
      <c r="AY1474" s="217" t="s">
        <v>151</v>
      </c>
    </row>
    <row r="1475" spans="1:65" s="14" customFormat="1" ht="11.25">
      <c r="B1475" s="218"/>
      <c r="C1475" s="219"/>
      <c r="D1475" s="201" t="s">
        <v>320</v>
      </c>
      <c r="E1475" s="220" t="s">
        <v>32</v>
      </c>
      <c r="F1475" s="221" t="s">
        <v>2005</v>
      </c>
      <c r="G1475" s="219"/>
      <c r="H1475" s="222">
        <v>16.631</v>
      </c>
      <c r="I1475" s="223"/>
      <c r="J1475" s="219"/>
      <c r="K1475" s="219"/>
      <c r="L1475" s="224"/>
      <c r="M1475" s="225"/>
      <c r="N1475" s="226"/>
      <c r="O1475" s="226"/>
      <c r="P1475" s="226"/>
      <c r="Q1475" s="226"/>
      <c r="R1475" s="226"/>
      <c r="S1475" s="226"/>
      <c r="T1475" s="227"/>
      <c r="AT1475" s="228" t="s">
        <v>320</v>
      </c>
      <c r="AU1475" s="228" t="s">
        <v>88</v>
      </c>
      <c r="AV1475" s="14" t="s">
        <v>88</v>
      </c>
      <c r="AW1475" s="14" t="s">
        <v>39</v>
      </c>
      <c r="AX1475" s="14" t="s">
        <v>78</v>
      </c>
      <c r="AY1475" s="228" t="s">
        <v>151</v>
      </c>
    </row>
    <row r="1476" spans="1:65" s="15" customFormat="1" ht="11.25">
      <c r="B1476" s="229"/>
      <c r="C1476" s="230"/>
      <c r="D1476" s="201" t="s">
        <v>320</v>
      </c>
      <c r="E1476" s="231" t="s">
        <v>32</v>
      </c>
      <c r="F1476" s="232" t="s">
        <v>323</v>
      </c>
      <c r="G1476" s="230"/>
      <c r="H1476" s="233">
        <v>16.631</v>
      </c>
      <c r="I1476" s="234"/>
      <c r="J1476" s="230"/>
      <c r="K1476" s="230"/>
      <c r="L1476" s="235"/>
      <c r="M1476" s="236"/>
      <c r="N1476" s="237"/>
      <c r="O1476" s="237"/>
      <c r="P1476" s="237"/>
      <c r="Q1476" s="237"/>
      <c r="R1476" s="237"/>
      <c r="S1476" s="237"/>
      <c r="T1476" s="238"/>
      <c r="AT1476" s="239" t="s">
        <v>320</v>
      </c>
      <c r="AU1476" s="239" t="s">
        <v>88</v>
      </c>
      <c r="AV1476" s="15" t="s">
        <v>159</v>
      </c>
      <c r="AW1476" s="15" t="s">
        <v>39</v>
      </c>
      <c r="AX1476" s="15" t="s">
        <v>86</v>
      </c>
      <c r="AY1476" s="239" t="s">
        <v>151</v>
      </c>
    </row>
    <row r="1477" spans="1:65" s="2" customFormat="1" ht="16.5" customHeight="1">
      <c r="A1477" s="39"/>
      <c r="B1477" s="40"/>
      <c r="C1477" s="251" t="s">
        <v>2006</v>
      </c>
      <c r="D1477" s="251" t="s">
        <v>445</v>
      </c>
      <c r="E1477" s="252" t="s">
        <v>958</v>
      </c>
      <c r="F1477" s="253" t="s">
        <v>959</v>
      </c>
      <c r="G1477" s="254" t="s">
        <v>209</v>
      </c>
      <c r="H1477" s="255">
        <v>17.463000000000001</v>
      </c>
      <c r="I1477" s="256"/>
      <c r="J1477" s="257">
        <f>ROUND(I1477*H1477,2)</f>
        <v>0</v>
      </c>
      <c r="K1477" s="253" t="s">
        <v>158</v>
      </c>
      <c r="L1477" s="258"/>
      <c r="M1477" s="259" t="s">
        <v>32</v>
      </c>
      <c r="N1477" s="260" t="s">
        <v>49</v>
      </c>
      <c r="O1477" s="69"/>
      <c r="P1477" s="192">
        <f>O1477*H1477</f>
        <v>0</v>
      </c>
      <c r="Q1477" s="192">
        <v>1.5E-3</v>
      </c>
      <c r="R1477" s="192">
        <f>Q1477*H1477</f>
        <v>2.6194500000000003E-2</v>
      </c>
      <c r="S1477" s="192">
        <v>0</v>
      </c>
      <c r="T1477" s="193">
        <f>S1477*H1477</f>
        <v>0</v>
      </c>
      <c r="U1477" s="39"/>
      <c r="V1477" s="39"/>
      <c r="W1477" s="39"/>
      <c r="X1477" s="39"/>
      <c r="Y1477" s="39"/>
      <c r="Z1477" s="39"/>
      <c r="AA1477" s="39"/>
      <c r="AB1477" s="39"/>
      <c r="AC1477" s="39"/>
      <c r="AD1477" s="39"/>
      <c r="AE1477" s="39"/>
      <c r="AR1477" s="194" t="s">
        <v>539</v>
      </c>
      <c r="AT1477" s="194" t="s">
        <v>445</v>
      </c>
      <c r="AU1477" s="194" t="s">
        <v>88</v>
      </c>
      <c r="AY1477" s="21" t="s">
        <v>151</v>
      </c>
      <c r="BE1477" s="195">
        <f>IF(N1477="základní",J1477,0)</f>
        <v>0</v>
      </c>
      <c r="BF1477" s="195">
        <f>IF(N1477="snížená",J1477,0)</f>
        <v>0</v>
      </c>
      <c r="BG1477" s="195">
        <f>IF(N1477="zákl. přenesená",J1477,0)</f>
        <v>0</v>
      </c>
      <c r="BH1477" s="195">
        <f>IF(N1477="sníž. přenesená",J1477,0)</f>
        <v>0</v>
      </c>
      <c r="BI1477" s="195">
        <f>IF(N1477="nulová",J1477,0)</f>
        <v>0</v>
      </c>
      <c r="BJ1477" s="21" t="s">
        <v>86</v>
      </c>
      <c r="BK1477" s="195">
        <f>ROUND(I1477*H1477,2)</f>
        <v>0</v>
      </c>
      <c r="BL1477" s="21" t="s">
        <v>373</v>
      </c>
      <c r="BM1477" s="194" t="s">
        <v>2007</v>
      </c>
    </row>
    <row r="1478" spans="1:65" s="2" customFormat="1" ht="19.5">
      <c r="A1478" s="39"/>
      <c r="B1478" s="40"/>
      <c r="C1478" s="41"/>
      <c r="D1478" s="201" t="s">
        <v>163</v>
      </c>
      <c r="E1478" s="41"/>
      <c r="F1478" s="202" t="s">
        <v>1032</v>
      </c>
      <c r="G1478" s="41"/>
      <c r="H1478" s="41"/>
      <c r="I1478" s="198"/>
      <c r="J1478" s="41"/>
      <c r="K1478" s="41"/>
      <c r="L1478" s="44"/>
      <c r="M1478" s="199"/>
      <c r="N1478" s="200"/>
      <c r="O1478" s="69"/>
      <c r="P1478" s="69"/>
      <c r="Q1478" s="69"/>
      <c r="R1478" s="69"/>
      <c r="S1478" s="69"/>
      <c r="T1478" s="70"/>
      <c r="U1478" s="39"/>
      <c r="V1478" s="39"/>
      <c r="W1478" s="39"/>
      <c r="X1478" s="39"/>
      <c r="Y1478" s="39"/>
      <c r="Z1478" s="39"/>
      <c r="AA1478" s="39"/>
      <c r="AB1478" s="39"/>
      <c r="AC1478" s="39"/>
      <c r="AD1478" s="39"/>
      <c r="AE1478" s="39"/>
      <c r="AT1478" s="21" t="s">
        <v>163</v>
      </c>
      <c r="AU1478" s="21" t="s">
        <v>88</v>
      </c>
    </row>
    <row r="1479" spans="1:65" s="14" customFormat="1" ht="11.25">
      <c r="B1479" s="218"/>
      <c r="C1479" s="219"/>
      <c r="D1479" s="201" t="s">
        <v>320</v>
      </c>
      <c r="E1479" s="219"/>
      <c r="F1479" s="221" t="s">
        <v>2008</v>
      </c>
      <c r="G1479" s="219"/>
      <c r="H1479" s="222">
        <v>17.463000000000001</v>
      </c>
      <c r="I1479" s="223"/>
      <c r="J1479" s="219"/>
      <c r="K1479" s="219"/>
      <c r="L1479" s="224"/>
      <c r="M1479" s="225"/>
      <c r="N1479" s="226"/>
      <c r="O1479" s="226"/>
      <c r="P1479" s="226"/>
      <c r="Q1479" s="226"/>
      <c r="R1479" s="226"/>
      <c r="S1479" s="226"/>
      <c r="T1479" s="227"/>
      <c r="AT1479" s="228" t="s">
        <v>320</v>
      </c>
      <c r="AU1479" s="228" t="s">
        <v>88</v>
      </c>
      <c r="AV1479" s="14" t="s">
        <v>88</v>
      </c>
      <c r="AW1479" s="14" t="s">
        <v>4</v>
      </c>
      <c r="AX1479" s="14" t="s">
        <v>86</v>
      </c>
      <c r="AY1479" s="228" t="s">
        <v>151</v>
      </c>
    </row>
    <row r="1480" spans="1:65" s="2" customFormat="1" ht="24.2" customHeight="1">
      <c r="A1480" s="39"/>
      <c r="B1480" s="40"/>
      <c r="C1480" s="183" t="s">
        <v>2009</v>
      </c>
      <c r="D1480" s="183" t="s">
        <v>154</v>
      </c>
      <c r="E1480" s="184" t="s">
        <v>2010</v>
      </c>
      <c r="F1480" s="185" t="s">
        <v>2011</v>
      </c>
      <c r="G1480" s="186" t="s">
        <v>209</v>
      </c>
      <c r="H1480" s="187">
        <v>11.999000000000001</v>
      </c>
      <c r="I1480" s="188"/>
      <c r="J1480" s="189">
        <f>ROUND(I1480*H1480,2)</f>
        <v>0</v>
      </c>
      <c r="K1480" s="185" t="s">
        <v>158</v>
      </c>
      <c r="L1480" s="44"/>
      <c r="M1480" s="190" t="s">
        <v>32</v>
      </c>
      <c r="N1480" s="191" t="s">
        <v>49</v>
      </c>
      <c r="O1480" s="69"/>
      <c r="P1480" s="192">
        <f>O1480*H1480</f>
        <v>0</v>
      </c>
      <c r="Q1480" s="192">
        <v>0</v>
      </c>
      <c r="R1480" s="192">
        <f>Q1480*H1480</f>
        <v>0</v>
      </c>
      <c r="S1480" s="192">
        <v>0.13500000000000001</v>
      </c>
      <c r="T1480" s="193">
        <f>S1480*H1480</f>
        <v>1.6198650000000001</v>
      </c>
      <c r="U1480" s="39"/>
      <c r="V1480" s="39"/>
      <c r="W1480" s="39"/>
      <c r="X1480" s="39"/>
      <c r="Y1480" s="39"/>
      <c r="Z1480" s="39"/>
      <c r="AA1480" s="39"/>
      <c r="AB1480" s="39"/>
      <c r="AC1480" s="39"/>
      <c r="AD1480" s="39"/>
      <c r="AE1480" s="39"/>
      <c r="AR1480" s="194" t="s">
        <v>373</v>
      </c>
      <c r="AT1480" s="194" t="s">
        <v>154</v>
      </c>
      <c r="AU1480" s="194" t="s">
        <v>88</v>
      </c>
      <c r="AY1480" s="21" t="s">
        <v>151</v>
      </c>
      <c r="BE1480" s="195">
        <f>IF(N1480="základní",J1480,0)</f>
        <v>0</v>
      </c>
      <c r="BF1480" s="195">
        <f>IF(N1480="snížená",J1480,0)</f>
        <v>0</v>
      </c>
      <c r="BG1480" s="195">
        <f>IF(N1480="zákl. přenesená",J1480,0)</f>
        <v>0</v>
      </c>
      <c r="BH1480" s="195">
        <f>IF(N1480="sníž. přenesená",J1480,0)</f>
        <v>0</v>
      </c>
      <c r="BI1480" s="195">
        <f>IF(N1480="nulová",J1480,0)</f>
        <v>0</v>
      </c>
      <c r="BJ1480" s="21" t="s">
        <v>86</v>
      </c>
      <c r="BK1480" s="195">
        <f>ROUND(I1480*H1480,2)</f>
        <v>0</v>
      </c>
      <c r="BL1480" s="21" t="s">
        <v>373</v>
      </c>
      <c r="BM1480" s="194" t="s">
        <v>2012</v>
      </c>
    </row>
    <row r="1481" spans="1:65" s="2" customFormat="1" ht="11.25">
      <c r="A1481" s="39"/>
      <c r="B1481" s="40"/>
      <c r="C1481" s="41"/>
      <c r="D1481" s="196" t="s">
        <v>161</v>
      </c>
      <c r="E1481" s="41"/>
      <c r="F1481" s="197" t="s">
        <v>2013</v>
      </c>
      <c r="G1481" s="41"/>
      <c r="H1481" s="41"/>
      <c r="I1481" s="198"/>
      <c r="J1481" s="41"/>
      <c r="K1481" s="41"/>
      <c r="L1481" s="44"/>
      <c r="M1481" s="199"/>
      <c r="N1481" s="200"/>
      <c r="O1481" s="69"/>
      <c r="P1481" s="69"/>
      <c r="Q1481" s="69"/>
      <c r="R1481" s="69"/>
      <c r="S1481" s="69"/>
      <c r="T1481" s="70"/>
      <c r="U1481" s="39"/>
      <c r="V1481" s="39"/>
      <c r="W1481" s="39"/>
      <c r="X1481" s="39"/>
      <c r="Y1481" s="39"/>
      <c r="Z1481" s="39"/>
      <c r="AA1481" s="39"/>
      <c r="AB1481" s="39"/>
      <c r="AC1481" s="39"/>
      <c r="AD1481" s="39"/>
      <c r="AE1481" s="39"/>
      <c r="AT1481" s="21" t="s">
        <v>161</v>
      </c>
      <c r="AU1481" s="21" t="s">
        <v>88</v>
      </c>
    </row>
    <row r="1482" spans="1:65" s="13" customFormat="1" ht="11.25">
      <c r="B1482" s="208"/>
      <c r="C1482" s="209"/>
      <c r="D1482" s="201" t="s">
        <v>320</v>
      </c>
      <c r="E1482" s="210" t="s">
        <v>32</v>
      </c>
      <c r="F1482" s="211" t="s">
        <v>2014</v>
      </c>
      <c r="G1482" s="209"/>
      <c r="H1482" s="210" t="s">
        <v>32</v>
      </c>
      <c r="I1482" s="212"/>
      <c r="J1482" s="209"/>
      <c r="K1482" s="209"/>
      <c r="L1482" s="213"/>
      <c r="M1482" s="214"/>
      <c r="N1482" s="215"/>
      <c r="O1482" s="215"/>
      <c r="P1482" s="215"/>
      <c r="Q1482" s="215"/>
      <c r="R1482" s="215"/>
      <c r="S1482" s="215"/>
      <c r="T1482" s="216"/>
      <c r="AT1482" s="217" t="s">
        <v>320</v>
      </c>
      <c r="AU1482" s="217" t="s">
        <v>88</v>
      </c>
      <c r="AV1482" s="13" t="s">
        <v>86</v>
      </c>
      <c r="AW1482" s="13" t="s">
        <v>39</v>
      </c>
      <c r="AX1482" s="13" t="s">
        <v>78</v>
      </c>
      <c r="AY1482" s="217" t="s">
        <v>151</v>
      </c>
    </row>
    <row r="1483" spans="1:65" s="14" customFormat="1" ht="11.25">
      <c r="B1483" s="218"/>
      <c r="C1483" s="219"/>
      <c r="D1483" s="201" t="s">
        <v>320</v>
      </c>
      <c r="E1483" s="220" t="s">
        <v>32</v>
      </c>
      <c r="F1483" s="221" t="s">
        <v>2015</v>
      </c>
      <c r="G1483" s="219"/>
      <c r="H1483" s="222">
        <v>11.999000000000001</v>
      </c>
      <c r="I1483" s="223"/>
      <c r="J1483" s="219"/>
      <c r="K1483" s="219"/>
      <c r="L1483" s="224"/>
      <c r="M1483" s="225"/>
      <c r="N1483" s="226"/>
      <c r="O1483" s="226"/>
      <c r="P1483" s="226"/>
      <c r="Q1483" s="226"/>
      <c r="R1483" s="226"/>
      <c r="S1483" s="226"/>
      <c r="T1483" s="227"/>
      <c r="AT1483" s="228" t="s">
        <v>320</v>
      </c>
      <c r="AU1483" s="228" t="s">
        <v>88</v>
      </c>
      <c r="AV1483" s="14" t="s">
        <v>88</v>
      </c>
      <c r="AW1483" s="14" t="s">
        <v>39</v>
      </c>
      <c r="AX1483" s="14" t="s">
        <v>78</v>
      </c>
      <c r="AY1483" s="228" t="s">
        <v>151</v>
      </c>
    </row>
    <row r="1484" spans="1:65" s="15" customFormat="1" ht="11.25">
      <c r="B1484" s="229"/>
      <c r="C1484" s="230"/>
      <c r="D1484" s="201" t="s">
        <v>320</v>
      </c>
      <c r="E1484" s="231" t="s">
        <v>32</v>
      </c>
      <c r="F1484" s="232" t="s">
        <v>323</v>
      </c>
      <c r="G1484" s="230"/>
      <c r="H1484" s="233">
        <v>11.999000000000001</v>
      </c>
      <c r="I1484" s="234"/>
      <c r="J1484" s="230"/>
      <c r="K1484" s="230"/>
      <c r="L1484" s="235"/>
      <c r="M1484" s="236"/>
      <c r="N1484" s="237"/>
      <c r="O1484" s="237"/>
      <c r="P1484" s="237"/>
      <c r="Q1484" s="237"/>
      <c r="R1484" s="237"/>
      <c r="S1484" s="237"/>
      <c r="T1484" s="238"/>
      <c r="AT1484" s="239" t="s">
        <v>320</v>
      </c>
      <c r="AU1484" s="239" t="s">
        <v>88</v>
      </c>
      <c r="AV1484" s="15" t="s">
        <v>159</v>
      </c>
      <c r="AW1484" s="15" t="s">
        <v>39</v>
      </c>
      <c r="AX1484" s="15" t="s">
        <v>86</v>
      </c>
      <c r="AY1484" s="239" t="s">
        <v>151</v>
      </c>
    </row>
    <row r="1485" spans="1:65" s="2" customFormat="1" ht="24.2" customHeight="1">
      <c r="A1485" s="39"/>
      <c r="B1485" s="40"/>
      <c r="C1485" s="183" t="s">
        <v>2016</v>
      </c>
      <c r="D1485" s="183" t="s">
        <v>154</v>
      </c>
      <c r="E1485" s="184" t="s">
        <v>2017</v>
      </c>
      <c r="F1485" s="185" t="s">
        <v>2018</v>
      </c>
      <c r="G1485" s="186" t="s">
        <v>213</v>
      </c>
      <c r="H1485" s="187">
        <v>6.65</v>
      </c>
      <c r="I1485" s="188"/>
      <c r="J1485" s="189">
        <f>ROUND(I1485*H1485,2)</f>
        <v>0</v>
      </c>
      <c r="K1485" s="185" t="s">
        <v>158</v>
      </c>
      <c r="L1485" s="44"/>
      <c r="M1485" s="190" t="s">
        <v>32</v>
      </c>
      <c r="N1485" s="191" t="s">
        <v>49</v>
      </c>
      <c r="O1485" s="69"/>
      <c r="P1485" s="192">
        <f>O1485*H1485</f>
        <v>0</v>
      </c>
      <c r="Q1485" s="192">
        <v>3.6000000000000002E-4</v>
      </c>
      <c r="R1485" s="192">
        <f>Q1485*H1485</f>
        <v>2.3940000000000003E-3</v>
      </c>
      <c r="S1485" s="192">
        <v>0</v>
      </c>
      <c r="T1485" s="193">
        <f>S1485*H1485</f>
        <v>0</v>
      </c>
      <c r="U1485" s="39"/>
      <c r="V1485" s="39"/>
      <c r="W1485" s="39"/>
      <c r="X1485" s="39"/>
      <c r="Y1485" s="39"/>
      <c r="Z1485" s="39"/>
      <c r="AA1485" s="39"/>
      <c r="AB1485" s="39"/>
      <c r="AC1485" s="39"/>
      <c r="AD1485" s="39"/>
      <c r="AE1485" s="39"/>
      <c r="AR1485" s="194" t="s">
        <v>373</v>
      </c>
      <c r="AT1485" s="194" t="s">
        <v>154</v>
      </c>
      <c r="AU1485" s="194" t="s">
        <v>88</v>
      </c>
      <c r="AY1485" s="21" t="s">
        <v>151</v>
      </c>
      <c r="BE1485" s="195">
        <f>IF(N1485="základní",J1485,0)</f>
        <v>0</v>
      </c>
      <c r="BF1485" s="195">
        <f>IF(N1485="snížená",J1485,0)</f>
        <v>0</v>
      </c>
      <c r="BG1485" s="195">
        <f>IF(N1485="zákl. přenesená",J1485,0)</f>
        <v>0</v>
      </c>
      <c r="BH1485" s="195">
        <f>IF(N1485="sníž. přenesená",J1485,0)</f>
        <v>0</v>
      </c>
      <c r="BI1485" s="195">
        <f>IF(N1485="nulová",J1485,0)</f>
        <v>0</v>
      </c>
      <c r="BJ1485" s="21" t="s">
        <v>86</v>
      </c>
      <c r="BK1485" s="195">
        <f>ROUND(I1485*H1485,2)</f>
        <v>0</v>
      </c>
      <c r="BL1485" s="21" t="s">
        <v>373</v>
      </c>
      <c r="BM1485" s="194" t="s">
        <v>2019</v>
      </c>
    </row>
    <row r="1486" spans="1:65" s="2" customFormat="1" ht="11.25">
      <c r="A1486" s="39"/>
      <c r="B1486" s="40"/>
      <c r="C1486" s="41"/>
      <c r="D1486" s="196" t="s">
        <v>161</v>
      </c>
      <c r="E1486" s="41"/>
      <c r="F1486" s="197" t="s">
        <v>2020</v>
      </c>
      <c r="G1486" s="41"/>
      <c r="H1486" s="41"/>
      <c r="I1486" s="198"/>
      <c r="J1486" s="41"/>
      <c r="K1486" s="41"/>
      <c r="L1486" s="44"/>
      <c r="M1486" s="199"/>
      <c r="N1486" s="200"/>
      <c r="O1486" s="69"/>
      <c r="P1486" s="69"/>
      <c r="Q1486" s="69"/>
      <c r="R1486" s="69"/>
      <c r="S1486" s="69"/>
      <c r="T1486" s="70"/>
      <c r="U1486" s="39"/>
      <c r="V1486" s="39"/>
      <c r="W1486" s="39"/>
      <c r="X1486" s="39"/>
      <c r="Y1486" s="39"/>
      <c r="Z1486" s="39"/>
      <c r="AA1486" s="39"/>
      <c r="AB1486" s="39"/>
      <c r="AC1486" s="39"/>
      <c r="AD1486" s="39"/>
      <c r="AE1486" s="39"/>
      <c r="AT1486" s="21" t="s">
        <v>161</v>
      </c>
      <c r="AU1486" s="21" t="s">
        <v>88</v>
      </c>
    </row>
    <row r="1487" spans="1:65" s="13" customFormat="1" ht="11.25">
      <c r="B1487" s="208"/>
      <c r="C1487" s="209"/>
      <c r="D1487" s="201" t="s">
        <v>320</v>
      </c>
      <c r="E1487" s="210" t="s">
        <v>32</v>
      </c>
      <c r="F1487" s="211" t="s">
        <v>2021</v>
      </c>
      <c r="G1487" s="209"/>
      <c r="H1487" s="210" t="s">
        <v>32</v>
      </c>
      <c r="I1487" s="212"/>
      <c r="J1487" s="209"/>
      <c r="K1487" s="209"/>
      <c r="L1487" s="213"/>
      <c r="M1487" s="214"/>
      <c r="N1487" s="215"/>
      <c r="O1487" s="215"/>
      <c r="P1487" s="215"/>
      <c r="Q1487" s="215"/>
      <c r="R1487" s="215"/>
      <c r="S1487" s="215"/>
      <c r="T1487" s="216"/>
      <c r="AT1487" s="217" t="s">
        <v>320</v>
      </c>
      <c r="AU1487" s="217" t="s">
        <v>88</v>
      </c>
      <c r="AV1487" s="13" t="s">
        <v>86</v>
      </c>
      <c r="AW1487" s="13" t="s">
        <v>39</v>
      </c>
      <c r="AX1487" s="13" t="s">
        <v>78</v>
      </c>
      <c r="AY1487" s="217" t="s">
        <v>151</v>
      </c>
    </row>
    <row r="1488" spans="1:65" s="14" customFormat="1" ht="11.25">
      <c r="B1488" s="218"/>
      <c r="C1488" s="219"/>
      <c r="D1488" s="201" t="s">
        <v>320</v>
      </c>
      <c r="E1488" s="220" t="s">
        <v>32</v>
      </c>
      <c r="F1488" s="221" t="s">
        <v>2022</v>
      </c>
      <c r="G1488" s="219"/>
      <c r="H1488" s="222">
        <v>6.65</v>
      </c>
      <c r="I1488" s="223"/>
      <c r="J1488" s="219"/>
      <c r="K1488" s="219"/>
      <c r="L1488" s="224"/>
      <c r="M1488" s="225"/>
      <c r="N1488" s="226"/>
      <c r="O1488" s="226"/>
      <c r="P1488" s="226"/>
      <c r="Q1488" s="226"/>
      <c r="R1488" s="226"/>
      <c r="S1488" s="226"/>
      <c r="T1488" s="227"/>
      <c r="AT1488" s="228" t="s">
        <v>320</v>
      </c>
      <c r="AU1488" s="228" t="s">
        <v>88</v>
      </c>
      <c r="AV1488" s="14" t="s">
        <v>88</v>
      </c>
      <c r="AW1488" s="14" t="s">
        <v>39</v>
      </c>
      <c r="AX1488" s="14" t="s">
        <v>78</v>
      </c>
      <c r="AY1488" s="228" t="s">
        <v>151</v>
      </c>
    </row>
    <row r="1489" spans="1:65" s="15" customFormat="1" ht="11.25">
      <c r="B1489" s="229"/>
      <c r="C1489" s="230"/>
      <c r="D1489" s="201" t="s">
        <v>320</v>
      </c>
      <c r="E1489" s="231" t="s">
        <v>32</v>
      </c>
      <c r="F1489" s="232" t="s">
        <v>323</v>
      </c>
      <c r="G1489" s="230"/>
      <c r="H1489" s="233">
        <v>6.65</v>
      </c>
      <c r="I1489" s="234"/>
      <c r="J1489" s="230"/>
      <c r="K1489" s="230"/>
      <c r="L1489" s="235"/>
      <c r="M1489" s="236"/>
      <c r="N1489" s="237"/>
      <c r="O1489" s="237"/>
      <c r="P1489" s="237"/>
      <c r="Q1489" s="237"/>
      <c r="R1489" s="237"/>
      <c r="S1489" s="237"/>
      <c r="T1489" s="238"/>
      <c r="AT1489" s="239" t="s">
        <v>320</v>
      </c>
      <c r="AU1489" s="239" t="s">
        <v>88</v>
      </c>
      <c r="AV1489" s="15" t="s">
        <v>159</v>
      </c>
      <c r="AW1489" s="15" t="s">
        <v>39</v>
      </c>
      <c r="AX1489" s="15" t="s">
        <v>86</v>
      </c>
      <c r="AY1489" s="239" t="s">
        <v>151</v>
      </c>
    </row>
    <row r="1490" spans="1:65" s="2" customFormat="1" ht="24.2" customHeight="1">
      <c r="A1490" s="39"/>
      <c r="B1490" s="40"/>
      <c r="C1490" s="251" t="s">
        <v>2023</v>
      </c>
      <c r="D1490" s="251" t="s">
        <v>445</v>
      </c>
      <c r="E1490" s="252" t="s">
        <v>2024</v>
      </c>
      <c r="F1490" s="253" t="s">
        <v>2025</v>
      </c>
      <c r="G1490" s="254" t="s">
        <v>213</v>
      </c>
      <c r="H1490" s="255">
        <v>7.98</v>
      </c>
      <c r="I1490" s="256"/>
      <c r="J1490" s="257">
        <f>ROUND(I1490*H1490,2)</f>
        <v>0</v>
      </c>
      <c r="K1490" s="253" t="s">
        <v>158</v>
      </c>
      <c r="L1490" s="258"/>
      <c r="M1490" s="259" t="s">
        <v>32</v>
      </c>
      <c r="N1490" s="260" t="s">
        <v>49</v>
      </c>
      <c r="O1490" s="69"/>
      <c r="P1490" s="192">
        <f>O1490*H1490</f>
        <v>0</v>
      </c>
      <c r="Q1490" s="192">
        <v>2.3999999999999998E-3</v>
      </c>
      <c r="R1490" s="192">
        <f>Q1490*H1490</f>
        <v>1.9151999999999999E-2</v>
      </c>
      <c r="S1490" s="192">
        <v>0</v>
      </c>
      <c r="T1490" s="193">
        <f>S1490*H1490</f>
        <v>0</v>
      </c>
      <c r="U1490" s="39"/>
      <c r="V1490" s="39"/>
      <c r="W1490" s="39"/>
      <c r="X1490" s="39"/>
      <c r="Y1490" s="39"/>
      <c r="Z1490" s="39"/>
      <c r="AA1490" s="39"/>
      <c r="AB1490" s="39"/>
      <c r="AC1490" s="39"/>
      <c r="AD1490" s="39"/>
      <c r="AE1490" s="39"/>
      <c r="AR1490" s="194" t="s">
        <v>539</v>
      </c>
      <c r="AT1490" s="194" t="s">
        <v>445</v>
      </c>
      <c r="AU1490" s="194" t="s">
        <v>88</v>
      </c>
      <c r="AY1490" s="21" t="s">
        <v>151</v>
      </c>
      <c r="BE1490" s="195">
        <f>IF(N1490="základní",J1490,0)</f>
        <v>0</v>
      </c>
      <c r="BF1490" s="195">
        <f>IF(N1490="snížená",J1490,0)</f>
        <v>0</v>
      </c>
      <c r="BG1490" s="195">
        <f>IF(N1490="zákl. přenesená",J1490,0)</f>
        <v>0</v>
      </c>
      <c r="BH1490" s="195">
        <f>IF(N1490="sníž. přenesená",J1490,0)</f>
        <v>0</v>
      </c>
      <c r="BI1490" s="195">
        <f>IF(N1490="nulová",J1490,0)</f>
        <v>0</v>
      </c>
      <c r="BJ1490" s="21" t="s">
        <v>86</v>
      </c>
      <c r="BK1490" s="195">
        <f>ROUND(I1490*H1490,2)</f>
        <v>0</v>
      </c>
      <c r="BL1490" s="21" t="s">
        <v>373</v>
      </c>
      <c r="BM1490" s="194" t="s">
        <v>2026</v>
      </c>
    </row>
    <row r="1491" spans="1:65" s="2" customFormat="1" ht="19.5">
      <c r="A1491" s="39"/>
      <c r="B1491" s="40"/>
      <c r="C1491" s="41"/>
      <c r="D1491" s="201" t="s">
        <v>163</v>
      </c>
      <c r="E1491" s="41"/>
      <c r="F1491" s="202" t="s">
        <v>2027</v>
      </c>
      <c r="G1491" s="41"/>
      <c r="H1491" s="41"/>
      <c r="I1491" s="198"/>
      <c r="J1491" s="41"/>
      <c r="K1491" s="41"/>
      <c r="L1491" s="44"/>
      <c r="M1491" s="199"/>
      <c r="N1491" s="200"/>
      <c r="O1491" s="69"/>
      <c r="P1491" s="69"/>
      <c r="Q1491" s="69"/>
      <c r="R1491" s="69"/>
      <c r="S1491" s="69"/>
      <c r="T1491" s="70"/>
      <c r="U1491" s="39"/>
      <c r="V1491" s="39"/>
      <c r="W1491" s="39"/>
      <c r="X1491" s="39"/>
      <c r="Y1491" s="39"/>
      <c r="Z1491" s="39"/>
      <c r="AA1491" s="39"/>
      <c r="AB1491" s="39"/>
      <c r="AC1491" s="39"/>
      <c r="AD1491" s="39"/>
      <c r="AE1491" s="39"/>
      <c r="AT1491" s="21" t="s">
        <v>163</v>
      </c>
      <c r="AU1491" s="21" t="s">
        <v>88</v>
      </c>
    </row>
    <row r="1492" spans="1:65" s="14" customFormat="1" ht="11.25">
      <c r="B1492" s="218"/>
      <c r="C1492" s="219"/>
      <c r="D1492" s="201" t="s">
        <v>320</v>
      </c>
      <c r="E1492" s="219"/>
      <c r="F1492" s="221" t="s">
        <v>2028</v>
      </c>
      <c r="G1492" s="219"/>
      <c r="H1492" s="222">
        <v>7.98</v>
      </c>
      <c r="I1492" s="223"/>
      <c r="J1492" s="219"/>
      <c r="K1492" s="219"/>
      <c r="L1492" s="224"/>
      <c r="M1492" s="225"/>
      <c r="N1492" s="226"/>
      <c r="O1492" s="226"/>
      <c r="P1492" s="226"/>
      <c r="Q1492" s="226"/>
      <c r="R1492" s="226"/>
      <c r="S1492" s="226"/>
      <c r="T1492" s="227"/>
      <c r="AT1492" s="228" t="s">
        <v>320</v>
      </c>
      <c r="AU1492" s="228" t="s">
        <v>88</v>
      </c>
      <c r="AV1492" s="14" t="s">
        <v>88</v>
      </c>
      <c r="AW1492" s="14" t="s">
        <v>4</v>
      </c>
      <c r="AX1492" s="14" t="s">
        <v>86</v>
      </c>
      <c r="AY1492" s="228" t="s">
        <v>151</v>
      </c>
    </row>
    <row r="1493" spans="1:65" s="2" customFormat="1" ht="24.2" customHeight="1">
      <c r="A1493" s="39"/>
      <c r="B1493" s="40"/>
      <c r="C1493" s="183" t="s">
        <v>2029</v>
      </c>
      <c r="D1493" s="183" t="s">
        <v>154</v>
      </c>
      <c r="E1493" s="184" t="s">
        <v>2030</v>
      </c>
      <c r="F1493" s="185" t="s">
        <v>2031</v>
      </c>
      <c r="G1493" s="186" t="s">
        <v>213</v>
      </c>
      <c r="H1493" s="187">
        <v>4.9000000000000004</v>
      </c>
      <c r="I1493" s="188"/>
      <c r="J1493" s="189">
        <f>ROUND(I1493*H1493,2)</f>
        <v>0</v>
      </c>
      <c r="K1493" s="185" t="s">
        <v>158</v>
      </c>
      <c r="L1493" s="44"/>
      <c r="M1493" s="190" t="s">
        <v>32</v>
      </c>
      <c r="N1493" s="191" t="s">
        <v>49</v>
      </c>
      <c r="O1493" s="69"/>
      <c r="P1493" s="192">
        <f>O1493*H1493</f>
        <v>0</v>
      </c>
      <c r="Q1493" s="192">
        <v>6.4999999999999997E-4</v>
      </c>
      <c r="R1493" s="192">
        <f>Q1493*H1493</f>
        <v>3.1849999999999999E-3</v>
      </c>
      <c r="S1493" s="192">
        <v>0</v>
      </c>
      <c r="T1493" s="193">
        <f>S1493*H1493</f>
        <v>0</v>
      </c>
      <c r="U1493" s="39"/>
      <c r="V1493" s="39"/>
      <c r="W1493" s="39"/>
      <c r="X1493" s="39"/>
      <c r="Y1493" s="39"/>
      <c r="Z1493" s="39"/>
      <c r="AA1493" s="39"/>
      <c r="AB1493" s="39"/>
      <c r="AC1493" s="39"/>
      <c r="AD1493" s="39"/>
      <c r="AE1493" s="39"/>
      <c r="AR1493" s="194" t="s">
        <v>373</v>
      </c>
      <c r="AT1493" s="194" t="s">
        <v>154</v>
      </c>
      <c r="AU1493" s="194" t="s">
        <v>88</v>
      </c>
      <c r="AY1493" s="21" t="s">
        <v>151</v>
      </c>
      <c r="BE1493" s="195">
        <f>IF(N1493="základní",J1493,0)</f>
        <v>0</v>
      </c>
      <c r="BF1493" s="195">
        <f>IF(N1493="snížená",J1493,0)</f>
        <v>0</v>
      </c>
      <c r="BG1493" s="195">
        <f>IF(N1493="zákl. přenesená",J1493,0)</f>
        <v>0</v>
      </c>
      <c r="BH1493" s="195">
        <f>IF(N1493="sníž. přenesená",J1493,0)</f>
        <v>0</v>
      </c>
      <c r="BI1493" s="195">
        <f>IF(N1493="nulová",J1493,0)</f>
        <v>0</v>
      </c>
      <c r="BJ1493" s="21" t="s">
        <v>86</v>
      </c>
      <c r="BK1493" s="195">
        <f>ROUND(I1493*H1493,2)</f>
        <v>0</v>
      </c>
      <c r="BL1493" s="21" t="s">
        <v>373</v>
      </c>
      <c r="BM1493" s="194" t="s">
        <v>2032</v>
      </c>
    </row>
    <row r="1494" spans="1:65" s="2" customFormat="1" ht="11.25">
      <c r="A1494" s="39"/>
      <c r="B1494" s="40"/>
      <c r="C1494" s="41"/>
      <c r="D1494" s="196" t="s">
        <v>161</v>
      </c>
      <c r="E1494" s="41"/>
      <c r="F1494" s="197" t="s">
        <v>2033</v>
      </c>
      <c r="G1494" s="41"/>
      <c r="H1494" s="41"/>
      <c r="I1494" s="198"/>
      <c r="J1494" s="41"/>
      <c r="K1494" s="41"/>
      <c r="L1494" s="44"/>
      <c r="M1494" s="199"/>
      <c r="N1494" s="200"/>
      <c r="O1494" s="69"/>
      <c r="P1494" s="69"/>
      <c r="Q1494" s="69"/>
      <c r="R1494" s="69"/>
      <c r="S1494" s="69"/>
      <c r="T1494" s="70"/>
      <c r="U1494" s="39"/>
      <c r="V1494" s="39"/>
      <c r="W1494" s="39"/>
      <c r="X1494" s="39"/>
      <c r="Y1494" s="39"/>
      <c r="Z1494" s="39"/>
      <c r="AA1494" s="39"/>
      <c r="AB1494" s="39"/>
      <c r="AC1494" s="39"/>
      <c r="AD1494" s="39"/>
      <c r="AE1494" s="39"/>
      <c r="AT1494" s="21" t="s">
        <v>161</v>
      </c>
      <c r="AU1494" s="21" t="s">
        <v>88</v>
      </c>
    </row>
    <row r="1495" spans="1:65" s="13" customFormat="1" ht="11.25">
      <c r="B1495" s="208"/>
      <c r="C1495" s="209"/>
      <c r="D1495" s="201" t="s">
        <v>320</v>
      </c>
      <c r="E1495" s="210" t="s">
        <v>32</v>
      </c>
      <c r="F1495" s="211" t="s">
        <v>2034</v>
      </c>
      <c r="G1495" s="209"/>
      <c r="H1495" s="210" t="s">
        <v>32</v>
      </c>
      <c r="I1495" s="212"/>
      <c r="J1495" s="209"/>
      <c r="K1495" s="209"/>
      <c r="L1495" s="213"/>
      <c r="M1495" s="214"/>
      <c r="N1495" s="215"/>
      <c r="O1495" s="215"/>
      <c r="P1495" s="215"/>
      <c r="Q1495" s="215"/>
      <c r="R1495" s="215"/>
      <c r="S1495" s="215"/>
      <c r="T1495" s="216"/>
      <c r="AT1495" s="217" t="s">
        <v>320</v>
      </c>
      <c r="AU1495" s="217" t="s">
        <v>88</v>
      </c>
      <c r="AV1495" s="13" t="s">
        <v>86</v>
      </c>
      <c r="AW1495" s="13" t="s">
        <v>39</v>
      </c>
      <c r="AX1495" s="13" t="s">
        <v>78</v>
      </c>
      <c r="AY1495" s="217" t="s">
        <v>151</v>
      </c>
    </row>
    <row r="1496" spans="1:65" s="14" customFormat="1" ht="11.25">
      <c r="B1496" s="218"/>
      <c r="C1496" s="219"/>
      <c r="D1496" s="201" t="s">
        <v>320</v>
      </c>
      <c r="E1496" s="220" t="s">
        <v>32</v>
      </c>
      <c r="F1496" s="221" t="s">
        <v>2035</v>
      </c>
      <c r="G1496" s="219"/>
      <c r="H1496" s="222">
        <v>4.9000000000000004</v>
      </c>
      <c r="I1496" s="223"/>
      <c r="J1496" s="219"/>
      <c r="K1496" s="219"/>
      <c r="L1496" s="224"/>
      <c r="M1496" s="225"/>
      <c r="N1496" s="226"/>
      <c r="O1496" s="226"/>
      <c r="P1496" s="226"/>
      <c r="Q1496" s="226"/>
      <c r="R1496" s="226"/>
      <c r="S1496" s="226"/>
      <c r="T1496" s="227"/>
      <c r="AT1496" s="228" t="s">
        <v>320</v>
      </c>
      <c r="AU1496" s="228" t="s">
        <v>88</v>
      </c>
      <c r="AV1496" s="14" t="s">
        <v>88</v>
      </c>
      <c r="AW1496" s="14" t="s">
        <v>39</v>
      </c>
      <c r="AX1496" s="14" t="s">
        <v>78</v>
      </c>
      <c r="AY1496" s="228" t="s">
        <v>151</v>
      </c>
    </row>
    <row r="1497" spans="1:65" s="15" customFormat="1" ht="11.25">
      <c r="B1497" s="229"/>
      <c r="C1497" s="230"/>
      <c r="D1497" s="201" t="s">
        <v>320</v>
      </c>
      <c r="E1497" s="231" t="s">
        <v>32</v>
      </c>
      <c r="F1497" s="232" t="s">
        <v>323</v>
      </c>
      <c r="G1497" s="230"/>
      <c r="H1497" s="233">
        <v>4.9000000000000004</v>
      </c>
      <c r="I1497" s="234"/>
      <c r="J1497" s="230"/>
      <c r="K1497" s="230"/>
      <c r="L1497" s="235"/>
      <c r="M1497" s="236"/>
      <c r="N1497" s="237"/>
      <c r="O1497" s="237"/>
      <c r="P1497" s="237"/>
      <c r="Q1497" s="237"/>
      <c r="R1497" s="237"/>
      <c r="S1497" s="237"/>
      <c r="T1497" s="238"/>
      <c r="AT1497" s="239" t="s">
        <v>320</v>
      </c>
      <c r="AU1497" s="239" t="s">
        <v>88</v>
      </c>
      <c r="AV1497" s="15" t="s">
        <v>159</v>
      </c>
      <c r="AW1497" s="15" t="s">
        <v>39</v>
      </c>
      <c r="AX1497" s="15" t="s">
        <v>86</v>
      </c>
      <c r="AY1497" s="239" t="s">
        <v>151</v>
      </c>
    </row>
    <row r="1498" spans="1:65" s="2" customFormat="1" ht="24.2" customHeight="1">
      <c r="A1498" s="39"/>
      <c r="B1498" s="40"/>
      <c r="C1498" s="251" t="s">
        <v>2036</v>
      </c>
      <c r="D1498" s="251" t="s">
        <v>445</v>
      </c>
      <c r="E1498" s="252" t="s">
        <v>2037</v>
      </c>
      <c r="F1498" s="253" t="s">
        <v>2038</v>
      </c>
      <c r="G1498" s="254" t="s">
        <v>213</v>
      </c>
      <c r="H1498" s="255">
        <v>5.88</v>
      </c>
      <c r="I1498" s="256"/>
      <c r="J1498" s="257">
        <f>ROUND(I1498*H1498,2)</f>
        <v>0</v>
      </c>
      <c r="K1498" s="253" t="s">
        <v>158</v>
      </c>
      <c r="L1498" s="258"/>
      <c r="M1498" s="259" t="s">
        <v>32</v>
      </c>
      <c r="N1498" s="260" t="s">
        <v>49</v>
      </c>
      <c r="O1498" s="69"/>
      <c r="P1498" s="192">
        <f>O1498*H1498</f>
        <v>0</v>
      </c>
      <c r="Q1498" s="192">
        <v>7.6800000000000002E-3</v>
      </c>
      <c r="R1498" s="192">
        <f>Q1498*H1498</f>
        <v>4.5158400000000001E-2</v>
      </c>
      <c r="S1498" s="192">
        <v>0</v>
      </c>
      <c r="T1498" s="193">
        <f>S1498*H1498</f>
        <v>0</v>
      </c>
      <c r="U1498" s="39"/>
      <c r="V1498" s="39"/>
      <c r="W1498" s="39"/>
      <c r="X1498" s="39"/>
      <c r="Y1498" s="39"/>
      <c r="Z1498" s="39"/>
      <c r="AA1498" s="39"/>
      <c r="AB1498" s="39"/>
      <c r="AC1498" s="39"/>
      <c r="AD1498" s="39"/>
      <c r="AE1498" s="39"/>
      <c r="AR1498" s="194" t="s">
        <v>539</v>
      </c>
      <c r="AT1498" s="194" t="s">
        <v>445</v>
      </c>
      <c r="AU1498" s="194" t="s">
        <v>88</v>
      </c>
      <c r="AY1498" s="21" t="s">
        <v>151</v>
      </c>
      <c r="BE1498" s="195">
        <f>IF(N1498="základní",J1498,0)</f>
        <v>0</v>
      </c>
      <c r="BF1498" s="195">
        <f>IF(N1498="snížená",J1498,0)</f>
        <v>0</v>
      </c>
      <c r="BG1498" s="195">
        <f>IF(N1498="zákl. přenesená",J1498,0)</f>
        <v>0</v>
      </c>
      <c r="BH1498" s="195">
        <f>IF(N1498="sníž. přenesená",J1498,0)</f>
        <v>0</v>
      </c>
      <c r="BI1498" s="195">
        <f>IF(N1498="nulová",J1498,0)</f>
        <v>0</v>
      </c>
      <c r="BJ1498" s="21" t="s">
        <v>86</v>
      </c>
      <c r="BK1498" s="195">
        <f>ROUND(I1498*H1498,2)</f>
        <v>0</v>
      </c>
      <c r="BL1498" s="21" t="s">
        <v>373</v>
      </c>
      <c r="BM1498" s="194" t="s">
        <v>2039</v>
      </c>
    </row>
    <row r="1499" spans="1:65" s="2" customFormat="1" ht="19.5">
      <c r="A1499" s="39"/>
      <c r="B1499" s="40"/>
      <c r="C1499" s="41"/>
      <c r="D1499" s="201" t="s">
        <v>163</v>
      </c>
      <c r="E1499" s="41"/>
      <c r="F1499" s="202" t="s">
        <v>2027</v>
      </c>
      <c r="G1499" s="41"/>
      <c r="H1499" s="41"/>
      <c r="I1499" s="198"/>
      <c r="J1499" s="41"/>
      <c r="K1499" s="41"/>
      <c r="L1499" s="44"/>
      <c r="M1499" s="199"/>
      <c r="N1499" s="200"/>
      <c r="O1499" s="69"/>
      <c r="P1499" s="69"/>
      <c r="Q1499" s="69"/>
      <c r="R1499" s="69"/>
      <c r="S1499" s="69"/>
      <c r="T1499" s="70"/>
      <c r="U1499" s="39"/>
      <c r="V1499" s="39"/>
      <c r="W1499" s="39"/>
      <c r="X1499" s="39"/>
      <c r="Y1499" s="39"/>
      <c r="Z1499" s="39"/>
      <c r="AA1499" s="39"/>
      <c r="AB1499" s="39"/>
      <c r="AC1499" s="39"/>
      <c r="AD1499" s="39"/>
      <c r="AE1499" s="39"/>
      <c r="AT1499" s="21" t="s">
        <v>163</v>
      </c>
      <c r="AU1499" s="21" t="s">
        <v>88</v>
      </c>
    </row>
    <row r="1500" spans="1:65" s="14" customFormat="1" ht="11.25">
      <c r="B1500" s="218"/>
      <c r="C1500" s="219"/>
      <c r="D1500" s="201" t="s">
        <v>320</v>
      </c>
      <c r="E1500" s="219"/>
      <c r="F1500" s="221" t="s">
        <v>2040</v>
      </c>
      <c r="G1500" s="219"/>
      <c r="H1500" s="222">
        <v>5.88</v>
      </c>
      <c r="I1500" s="223"/>
      <c r="J1500" s="219"/>
      <c r="K1500" s="219"/>
      <c r="L1500" s="224"/>
      <c r="M1500" s="225"/>
      <c r="N1500" s="226"/>
      <c r="O1500" s="226"/>
      <c r="P1500" s="226"/>
      <c r="Q1500" s="226"/>
      <c r="R1500" s="226"/>
      <c r="S1500" s="226"/>
      <c r="T1500" s="227"/>
      <c r="AT1500" s="228" t="s">
        <v>320</v>
      </c>
      <c r="AU1500" s="228" t="s">
        <v>88</v>
      </c>
      <c r="AV1500" s="14" t="s">
        <v>88</v>
      </c>
      <c r="AW1500" s="14" t="s">
        <v>4</v>
      </c>
      <c r="AX1500" s="14" t="s">
        <v>86</v>
      </c>
      <c r="AY1500" s="228" t="s">
        <v>151</v>
      </c>
    </row>
    <row r="1501" spans="1:65" s="2" customFormat="1" ht="24.2" customHeight="1">
      <c r="A1501" s="39"/>
      <c r="B1501" s="40"/>
      <c r="C1501" s="183" t="s">
        <v>2041</v>
      </c>
      <c r="D1501" s="183" t="s">
        <v>154</v>
      </c>
      <c r="E1501" s="184" t="s">
        <v>2042</v>
      </c>
      <c r="F1501" s="185" t="s">
        <v>2043</v>
      </c>
      <c r="G1501" s="186" t="s">
        <v>209</v>
      </c>
      <c r="H1501" s="187">
        <v>3.5339999999999998</v>
      </c>
      <c r="I1501" s="188"/>
      <c r="J1501" s="189">
        <f>ROUND(I1501*H1501,2)</f>
        <v>0</v>
      </c>
      <c r="K1501" s="185" t="s">
        <v>158</v>
      </c>
      <c r="L1501" s="44"/>
      <c r="M1501" s="190" t="s">
        <v>32</v>
      </c>
      <c r="N1501" s="191" t="s">
        <v>49</v>
      </c>
      <c r="O1501" s="69"/>
      <c r="P1501" s="192">
        <f>O1501*H1501</f>
        <v>0</v>
      </c>
      <c r="Q1501" s="192">
        <v>4.1799999999999997E-3</v>
      </c>
      <c r="R1501" s="192">
        <f>Q1501*H1501</f>
        <v>1.4772119999999998E-2</v>
      </c>
      <c r="S1501" s="192">
        <v>0</v>
      </c>
      <c r="T1501" s="193">
        <f>S1501*H1501</f>
        <v>0</v>
      </c>
      <c r="U1501" s="39"/>
      <c r="V1501" s="39"/>
      <c r="W1501" s="39"/>
      <c r="X1501" s="39"/>
      <c r="Y1501" s="39"/>
      <c r="Z1501" s="39"/>
      <c r="AA1501" s="39"/>
      <c r="AB1501" s="39"/>
      <c r="AC1501" s="39"/>
      <c r="AD1501" s="39"/>
      <c r="AE1501" s="39"/>
      <c r="AR1501" s="194" t="s">
        <v>373</v>
      </c>
      <c r="AT1501" s="194" t="s">
        <v>154</v>
      </c>
      <c r="AU1501" s="194" t="s">
        <v>88</v>
      </c>
      <c r="AY1501" s="21" t="s">
        <v>151</v>
      </c>
      <c r="BE1501" s="195">
        <f>IF(N1501="základní",J1501,0)</f>
        <v>0</v>
      </c>
      <c r="BF1501" s="195">
        <f>IF(N1501="snížená",J1501,0)</f>
        <v>0</v>
      </c>
      <c r="BG1501" s="195">
        <f>IF(N1501="zákl. přenesená",J1501,0)</f>
        <v>0</v>
      </c>
      <c r="BH1501" s="195">
        <f>IF(N1501="sníž. přenesená",J1501,0)</f>
        <v>0</v>
      </c>
      <c r="BI1501" s="195">
        <f>IF(N1501="nulová",J1501,0)</f>
        <v>0</v>
      </c>
      <c r="BJ1501" s="21" t="s">
        <v>86</v>
      </c>
      <c r="BK1501" s="195">
        <f>ROUND(I1501*H1501,2)</f>
        <v>0</v>
      </c>
      <c r="BL1501" s="21" t="s">
        <v>373</v>
      </c>
      <c r="BM1501" s="194" t="s">
        <v>2044</v>
      </c>
    </row>
    <row r="1502" spans="1:65" s="2" customFormat="1" ht="11.25">
      <c r="A1502" s="39"/>
      <c r="B1502" s="40"/>
      <c r="C1502" s="41"/>
      <c r="D1502" s="196" t="s">
        <v>161</v>
      </c>
      <c r="E1502" s="41"/>
      <c r="F1502" s="197" t="s">
        <v>2045</v>
      </c>
      <c r="G1502" s="41"/>
      <c r="H1502" s="41"/>
      <c r="I1502" s="198"/>
      <c r="J1502" s="41"/>
      <c r="K1502" s="41"/>
      <c r="L1502" s="44"/>
      <c r="M1502" s="199"/>
      <c r="N1502" s="200"/>
      <c r="O1502" s="69"/>
      <c r="P1502" s="69"/>
      <c r="Q1502" s="69"/>
      <c r="R1502" s="69"/>
      <c r="S1502" s="69"/>
      <c r="T1502" s="70"/>
      <c r="U1502" s="39"/>
      <c r="V1502" s="39"/>
      <c r="W1502" s="39"/>
      <c r="X1502" s="39"/>
      <c r="Y1502" s="39"/>
      <c r="Z1502" s="39"/>
      <c r="AA1502" s="39"/>
      <c r="AB1502" s="39"/>
      <c r="AC1502" s="39"/>
      <c r="AD1502" s="39"/>
      <c r="AE1502" s="39"/>
      <c r="AT1502" s="21" t="s">
        <v>161</v>
      </c>
      <c r="AU1502" s="21" t="s">
        <v>88</v>
      </c>
    </row>
    <row r="1503" spans="1:65" s="13" customFormat="1" ht="11.25">
      <c r="B1503" s="208"/>
      <c r="C1503" s="209"/>
      <c r="D1503" s="201" t="s">
        <v>320</v>
      </c>
      <c r="E1503" s="210" t="s">
        <v>32</v>
      </c>
      <c r="F1503" s="211" t="s">
        <v>2046</v>
      </c>
      <c r="G1503" s="209"/>
      <c r="H1503" s="210" t="s">
        <v>32</v>
      </c>
      <c r="I1503" s="212"/>
      <c r="J1503" s="209"/>
      <c r="K1503" s="209"/>
      <c r="L1503" s="213"/>
      <c r="M1503" s="214"/>
      <c r="N1503" s="215"/>
      <c r="O1503" s="215"/>
      <c r="P1503" s="215"/>
      <c r="Q1503" s="215"/>
      <c r="R1503" s="215"/>
      <c r="S1503" s="215"/>
      <c r="T1503" s="216"/>
      <c r="AT1503" s="217" t="s">
        <v>320</v>
      </c>
      <c r="AU1503" s="217" t="s">
        <v>88</v>
      </c>
      <c r="AV1503" s="13" t="s">
        <v>86</v>
      </c>
      <c r="AW1503" s="13" t="s">
        <v>39</v>
      </c>
      <c r="AX1503" s="13" t="s">
        <v>78</v>
      </c>
      <c r="AY1503" s="217" t="s">
        <v>151</v>
      </c>
    </row>
    <row r="1504" spans="1:65" s="14" customFormat="1" ht="11.25">
      <c r="B1504" s="218"/>
      <c r="C1504" s="219"/>
      <c r="D1504" s="201" t="s">
        <v>320</v>
      </c>
      <c r="E1504" s="220" t="s">
        <v>32</v>
      </c>
      <c r="F1504" s="221" t="s">
        <v>2047</v>
      </c>
      <c r="G1504" s="219"/>
      <c r="H1504" s="222">
        <v>3.5339999999999998</v>
      </c>
      <c r="I1504" s="223"/>
      <c r="J1504" s="219"/>
      <c r="K1504" s="219"/>
      <c r="L1504" s="224"/>
      <c r="M1504" s="225"/>
      <c r="N1504" s="226"/>
      <c r="O1504" s="226"/>
      <c r="P1504" s="226"/>
      <c r="Q1504" s="226"/>
      <c r="R1504" s="226"/>
      <c r="S1504" s="226"/>
      <c r="T1504" s="227"/>
      <c r="AT1504" s="228" t="s">
        <v>320</v>
      </c>
      <c r="AU1504" s="228" t="s">
        <v>88</v>
      </c>
      <c r="AV1504" s="14" t="s">
        <v>88</v>
      </c>
      <c r="AW1504" s="14" t="s">
        <v>39</v>
      </c>
      <c r="AX1504" s="14" t="s">
        <v>78</v>
      </c>
      <c r="AY1504" s="228" t="s">
        <v>151</v>
      </c>
    </row>
    <row r="1505" spans="1:65" s="15" customFormat="1" ht="11.25">
      <c r="B1505" s="229"/>
      <c r="C1505" s="230"/>
      <c r="D1505" s="201" t="s">
        <v>320</v>
      </c>
      <c r="E1505" s="231" t="s">
        <v>32</v>
      </c>
      <c r="F1505" s="232" t="s">
        <v>323</v>
      </c>
      <c r="G1505" s="230"/>
      <c r="H1505" s="233">
        <v>3.5339999999999998</v>
      </c>
      <c r="I1505" s="234"/>
      <c r="J1505" s="230"/>
      <c r="K1505" s="230"/>
      <c r="L1505" s="235"/>
      <c r="M1505" s="236"/>
      <c r="N1505" s="237"/>
      <c r="O1505" s="237"/>
      <c r="P1505" s="237"/>
      <c r="Q1505" s="237"/>
      <c r="R1505" s="237"/>
      <c r="S1505" s="237"/>
      <c r="T1505" s="238"/>
      <c r="AT1505" s="239" t="s">
        <v>320</v>
      </c>
      <c r="AU1505" s="239" t="s">
        <v>88</v>
      </c>
      <c r="AV1505" s="15" t="s">
        <v>159</v>
      </c>
      <c r="AW1505" s="15" t="s">
        <v>39</v>
      </c>
      <c r="AX1505" s="15" t="s">
        <v>86</v>
      </c>
      <c r="AY1505" s="239" t="s">
        <v>151</v>
      </c>
    </row>
    <row r="1506" spans="1:65" s="2" customFormat="1" ht="16.5" customHeight="1">
      <c r="A1506" s="39"/>
      <c r="B1506" s="40"/>
      <c r="C1506" s="251" t="s">
        <v>2048</v>
      </c>
      <c r="D1506" s="251" t="s">
        <v>445</v>
      </c>
      <c r="E1506" s="252" t="s">
        <v>2049</v>
      </c>
      <c r="F1506" s="253" t="s">
        <v>2050</v>
      </c>
      <c r="G1506" s="254" t="s">
        <v>209</v>
      </c>
      <c r="H1506" s="255">
        <v>3.7109999999999999</v>
      </c>
      <c r="I1506" s="256"/>
      <c r="J1506" s="257">
        <f>ROUND(I1506*H1506,2)</f>
        <v>0</v>
      </c>
      <c r="K1506" s="253" t="s">
        <v>158</v>
      </c>
      <c r="L1506" s="258"/>
      <c r="M1506" s="259" t="s">
        <v>32</v>
      </c>
      <c r="N1506" s="260" t="s">
        <v>49</v>
      </c>
      <c r="O1506" s="69"/>
      <c r="P1506" s="192">
        <f>O1506*H1506</f>
        <v>0</v>
      </c>
      <c r="Q1506" s="192">
        <v>3.0000000000000001E-3</v>
      </c>
      <c r="R1506" s="192">
        <f>Q1506*H1506</f>
        <v>1.1133000000000001E-2</v>
      </c>
      <c r="S1506" s="192">
        <v>0</v>
      </c>
      <c r="T1506" s="193">
        <f>S1506*H1506</f>
        <v>0</v>
      </c>
      <c r="U1506" s="39"/>
      <c r="V1506" s="39"/>
      <c r="W1506" s="39"/>
      <c r="X1506" s="39"/>
      <c r="Y1506" s="39"/>
      <c r="Z1506" s="39"/>
      <c r="AA1506" s="39"/>
      <c r="AB1506" s="39"/>
      <c r="AC1506" s="39"/>
      <c r="AD1506" s="39"/>
      <c r="AE1506" s="39"/>
      <c r="AR1506" s="194" t="s">
        <v>539</v>
      </c>
      <c r="AT1506" s="194" t="s">
        <v>445</v>
      </c>
      <c r="AU1506" s="194" t="s">
        <v>88</v>
      </c>
      <c r="AY1506" s="21" t="s">
        <v>151</v>
      </c>
      <c r="BE1506" s="195">
        <f>IF(N1506="základní",J1506,0)</f>
        <v>0</v>
      </c>
      <c r="BF1506" s="195">
        <f>IF(N1506="snížená",J1506,0)</f>
        <v>0</v>
      </c>
      <c r="BG1506" s="195">
        <f>IF(N1506="zákl. přenesená",J1506,0)</f>
        <v>0</v>
      </c>
      <c r="BH1506" s="195">
        <f>IF(N1506="sníž. přenesená",J1506,0)</f>
        <v>0</v>
      </c>
      <c r="BI1506" s="195">
        <f>IF(N1506="nulová",J1506,0)</f>
        <v>0</v>
      </c>
      <c r="BJ1506" s="21" t="s">
        <v>86</v>
      </c>
      <c r="BK1506" s="195">
        <f>ROUND(I1506*H1506,2)</f>
        <v>0</v>
      </c>
      <c r="BL1506" s="21" t="s">
        <v>373</v>
      </c>
      <c r="BM1506" s="194" t="s">
        <v>2051</v>
      </c>
    </row>
    <row r="1507" spans="1:65" s="2" customFormat="1" ht="19.5">
      <c r="A1507" s="39"/>
      <c r="B1507" s="40"/>
      <c r="C1507" s="41"/>
      <c r="D1507" s="201" t="s">
        <v>163</v>
      </c>
      <c r="E1507" s="41"/>
      <c r="F1507" s="202" t="s">
        <v>2052</v>
      </c>
      <c r="G1507" s="41"/>
      <c r="H1507" s="41"/>
      <c r="I1507" s="198"/>
      <c r="J1507" s="41"/>
      <c r="K1507" s="41"/>
      <c r="L1507" s="44"/>
      <c r="M1507" s="199"/>
      <c r="N1507" s="200"/>
      <c r="O1507" s="69"/>
      <c r="P1507" s="69"/>
      <c r="Q1507" s="69"/>
      <c r="R1507" s="69"/>
      <c r="S1507" s="69"/>
      <c r="T1507" s="70"/>
      <c r="U1507" s="39"/>
      <c r="V1507" s="39"/>
      <c r="W1507" s="39"/>
      <c r="X1507" s="39"/>
      <c r="Y1507" s="39"/>
      <c r="Z1507" s="39"/>
      <c r="AA1507" s="39"/>
      <c r="AB1507" s="39"/>
      <c r="AC1507" s="39"/>
      <c r="AD1507" s="39"/>
      <c r="AE1507" s="39"/>
      <c r="AT1507" s="21" t="s">
        <v>163</v>
      </c>
      <c r="AU1507" s="21" t="s">
        <v>88</v>
      </c>
    </row>
    <row r="1508" spans="1:65" s="14" customFormat="1" ht="11.25">
      <c r="B1508" s="218"/>
      <c r="C1508" s="219"/>
      <c r="D1508" s="201" t="s">
        <v>320</v>
      </c>
      <c r="E1508" s="219"/>
      <c r="F1508" s="221" t="s">
        <v>2053</v>
      </c>
      <c r="G1508" s="219"/>
      <c r="H1508" s="222">
        <v>3.7109999999999999</v>
      </c>
      <c r="I1508" s="223"/>
      <c r="J1508" s="219"/>
      <c r="K1508" s="219"/>
      <c r="L1508" s="224"/>
      <c r="M1508" s="225"/>
      <c r="N1508" s="226"/>
      <c r="O1508" s="226"/>
      <c r="P1508" s="226"/>
      <c r="Q1508" s="226"/>
      <c r="R1508" s="226"/>
      <c r="S1508" s="226"/>
      <c r="T1508" s="227"/>
      <c r="AT1508" s="228" t="s">
        <v>320</v>
      </c>
      <c r="AU1508" s="228" t="s">
        <v>88</v>
      </c>
      <c r="AV1508" s="14" t="s">
        <v>88</v>
      </c>
      <c r="AW1508" s="14" t="s">
        <v>4</v>
      </c>
      <c r="AX1508" s="14" t="s">
        <v>86</v>
      </c>
      <c r="AY1508" s="228" t="s">
        <v>151</v>
      </c>
    </row>
    <row r="1509" spans="1:65" s="2" customFormat="1" ht="24.2" customHeight="1">
      <c r="A1509" s="39"/>
      <c r="B1509" s="40"/>
      <c r="C1509" s="183" t="s">
        <v>2054</v>
      </c>
      <c r="D1509" s="183" t="s">
        <v>154</v>
      </c>
      <c r="E1509" s="184" t="s">
        <v>2055</v>
      </c>
      <c r="F1509" s="185" t="s">
        <v>2056</v>
      </c>
      <c r="G1509" s="186" t="s">
        <v>428</v>
      </c>
      <c r="H1509" s="187">
        <v>1.1950000000000001</v>
      </c>
      <c r="I1509" s="188"/>
      <c r="J1509" s="189">
        <f>ROUND(I1509*H1509,2)</f>
        <v>0</v>
      </c>
      <c r="K1509" s="185" t="s">
        <v>158</v>
      </c>
      <c r="L1509" s="44"/>
      <c r="M1509" s="190" t="s">
        <v>32</v>
      </c>
      <c r="N1509" s="191" t="s">
        <v>49</v>
      </c>
      <c r="O1509" s="69"/>
      <c r="P1509" s="192">
        <f>O1509*H1509</f>
        <v>0</v>
      </c>
      <c r="Q1509" s="192">
        <v>0</v>
      </c>
      <c r="R1509" s="192">
        <f>Q1509*H1509</f>
        <v>0</v>
      </c>
      <c r="S1509" s="192">
        <v>0</v>
      </c>
      <c r="T1509" s="193">
        <f>S1509*H1509</f>
        <v>0</v>
      </c>
      <c r="U1509" s="39"/>
      <c r="V1509" s="39"/>
      <c r="W1509" s="39"/>
      <c r="X1509" s="39"/>
      <c r="Y1509" s="39"/>
      <c r="Z1509" s="39"/>
      <c r="AA1509" s="39"/>
      <c r="AB1509" s="39"/>
      <c r="AC1509" s="39"/>
      <c r="AD1509" s="39"/>
      <c r="AE1509" s="39"/>
      <c r="AR1509" s="194" t="s">
        <v>373</v>
      </c>
      <c r="AT1509" s="194" t="s">
        <v>154</v>
      </c>
      <c r="AU1509" s="194" t="s">
        <v>88</v>
      </c>
      <c r="AY1509" s="21" t="s">
        <v>151</v>
      </c>
      <c r="BE1509" s="195">
        <f>IF(N1509="základní",J1509,0)</f>
        <v>0</v>
      </c>
      <c r="BF1509" s="195">
        <f>IF(N1509="snížená",J1509,0)</f>
        <v>0</v>
      </c>
      <c r="BG1509" s="195">
        <f>IF(N1509="zákl. přenesená",J1509,0)</f>
        <v>0</v>
      </c>
      <c r="BH1509" s="195">
        <f>IF(N1509="sníž. přenesená",J1509,0)</f>
        <v>0</v>
      </c>
      <c r="BI1509" s="195">
        <f>IF(N1509="nulová",J1509,0)</f>
        <v>0</v>
      </c>
      <c r="BJ1509" s="21" t="s">
        <v>86</v>
      </c>
      <c r="BK1509" s="195">
        <f>ROUND(I1509*H1509,2)</f>
        <v>0</v>
      </c>
      <c r="BL1509" s="21" t="s">
        <v>373</v>
      </c>
      <c r="BM1509" s="194" t="s">
        <v>2057</v>
      </c>
    </row>
    <row r="1510" spans="1:65" s="2" customFormat="1" ht="11.25">
      <c r="A1510" s="39"/>
      <c r="B1510" s="40"/>
      <c r="C1510" s="41"/>
      <c r="D1510" s="196" t="s">
        <v>161</v>
      </c>
      <c r="E1510" s="41"/>
      <c r="F1510" s="197" t="s">
        <v>2058</v>
      </c>
      <c r="G1510" s="41"/>
      <c r="H1510" s="41"/>
      <c r="I1510" s="198"/>
      <c r="J1510" s="41"/>
      <c r="K1510" s="41"/>
      <c r="L1510" s="44"/>
      <c r="M1510" s="199"/>
      <c r="N1510" s="200"/>
      <c r="O1510" s="69"/>
      <c r="P1510" s="69"/>
      <c r="Q1510" s="69"/>
      <c r="R1510" s="69"/>
      <c r="S1510" s="69"/>
      <c r="T1510" s="70"/>
      <c r="U1510" s="39"/>
      <c r="V1510" s="39"/>
      <c r="W1510" s="39"/>
      <c r="X1510" s="39"/>
      <c r="Y1510" s="39"/>
      <c r="Z1510" s="39"/>
      <c r="AA1510" s="39"/>
      <c r="AB1510" s="39"/>
      <c r="AC1510" s="39"/>
      <c r="AD1510" s="39"/>
      <c r="AE1510" s="39"/>
      <c r="AT1510" s="21" t="s">
        <v>161</v>
      </c>
      <c r="AU1510" s="21" t="s">
        <v>88</v>
      </c>
    </row>
    <row r="1511" spans="1:65" s="12" customFormat="1" ht="22.9" customHeight="1">
      <c r="B1511" s="167"/>
      <c r="C1511" s="168"/>
      <c r="D1511" s="169" t="s">
        <v>77</v>
      </c>
      <c r="E1511" s="181" t="s">
        <v>2059</v>
      </c>
      <c r="F1511" s="181" t="s">
        <v>2060</v>
      </c>
      <c r="G1511" s="168"/>
      <c r="H1511" s="168"/>
      <c r="I1511" s="171"/>
      <c r="J1511" s="182">
        <f>BK1511</f>
        <v>0</v>
      </c>
      <c r="K1511" s="168"/>
      <c r="L1511" s="173"/>
      <c r="M1511" s="174"/>
      <c r="N1511" s="175"/>
      <c r="O1511" s="175"/>
      <c r="P1511" s="176">
        <f>SUM(P1512:P1526)</f>
        <v>0</v>
      </c>
      <c r="Q1511" s="175"/>
      <c r="R1511" s="176">
        <f>SUM(R1512:R1526)</f>
        <v>1.7899999999999999E-3</v>
      </c>
      <c r="S1511" s="175"/>
      <c r="T1511" s="177">
        <f>SUM(T1512:T1526)</f>
        <v>0</v>
      </c>
      <c r="AR1511" s="178" t="s">
        <v>88</v>
      </c>
      <c r="AT1511" s="179" t="s">
        <v>77</v>
      </c>
      <c r="AU1511" s="179" t="s">
        <v>86</v>
      </c>
      <c r="AY1511" s="178" t="s">
        <v>151</v>
      </c>
      <c r="BK1511" s="180">
        <f>SUM(BK1512:BK1526)</f>
        <v>0</v>
      </c>
    </row>
    <row r="1512" spans="1:65" s="2" customFormat="1" ht="16.5" customHeight="1">
      <c r="A1512" s="39"/>
      <c r="B1512" s="40"/>
      <c r="C1512" s="183" t="s">
        <v>2061</v>
      </c>
      <c r="D1512" s="183" t="s">
        <v>154</v>
      </c>
      <c r="E1512" s="184" t="s">
        <v>2062</v>
      </c>
      <c r="F1512" s="185" t="s">
        <v>2063</v>
      </c>
      <c r="G1512" s="186" t="s">
        <v>657</v>
      </c>
      <c r="H1512" s="187">
        <v>1</v>
      </c>
      <c r="I1512" s="188"/>
      <c r="J1512" s="189">
        <f>ROUND(I1512*H1512,2)</f>
        <v>0</v>
      </c>
      <c r="K1512" s="185" t="s">
        <v>158</v>
      </c>
      <c r="L1512" s="44"/>
      <c r="M1512" s="190" t="s">
        <v>32</v>
      </c>
      <c r="N1512" s="191" t="s">
        <v>49</v>
      </c>
      <c r="O1512" s="69"/>
      <c r="P1512" s="192">
        <f>O1512*H1512</f>
        <v>0</v>
      </c>
      <c r="Q1512" s="192">
        <v>1.5E-3</v>
      </c>
      <c r="R1512" s="192">
        <f>Q1512*H1512</f>
        <v>1.5E-3</v>
      </c>
      <c r="S1512" s="192">
        <v>0</v>
      </c>
      <c r="T1512" s="193">
        <f>S1512*H1512</f>
        <v>0</v>
      </c>
      <c r="U1512" s="39"/>
      <c r="V1512" s="39"/>
      <c r="W1512" s="39"/>
      <c r="X1512" s="39"/>
      <c r="Y1512" s="39"/>
      <c r="Z1512" s="39"/>
      <c r="AA1512" s="39"/>
      <c r="AB1512" s="39"/>
      <c r="AC1512" s="39"/>
      <c r="AD1512" s="39"/>
      <c r="AE1512" s="39"/>
      <c r="AR1512" s="194" t="s">
        <v>373</v>
      </c>
      <c r="AT1512" s="194" t="s">
        <v>154</v>
      </c>
      <c r="AU1512" s="194" t="s">
        <v>88</v>
      </c>
      <c r="AY1512" s="21" t="s">
        <v>151</v>
      </c>
      <c r="BE1512" s="195">
        <f>IF(N1512="základní",J1512,0)</f>
        <v>0</v>
      </c>
      <c r="BF1512" s="195">
        <f>IF(N1512="snížená",J1512,0)</f>
        <v>0</v>
      </c>
      <c r="BG1512" s="195">
        <f>IF(N1512="zákl. přenesená",J1512,0)</f>
        <v>0</v>
      </c>
      <c r="BH1512" s="195">
        <f>IF(N1512="sníž. přenesená",J1512,0)</f>
        <v>0</v>
      </c>
      <c r="BI1512" s="195">
        <f>IF(N1512="nulová",J1512,0)</f>
        <v>0</v>
      </c>
      <c r="BJ1512" s="21" t="s">
        <v>86</v>
      </c>
      <c r="BK1512" s="195">
        <f>ROUND(I1512*H1512,2)</f>
        <v>0</v>
      </c>
      <c r="BL1512" s="21" t="s">
        <v>373</v>
      </c>
      <c r="BM1512" s="194" t="s">
        <v>2064</v>
      </c>
    </row>
    <row r="1513" spans="1:65" s="2" customFormat="1" ht="11.25">
      <c r="A1513" s="39"/>
      <c r="B1513" s="40"/>
      <c r="C1513" s="41"/>
      <c r="D1513" s="196" t="s">
        <v>161</v>
      </c>
      <c r="E1513" s="41"/>
      <c r="F1513" s="197" t="s">
        <v>2065</v>
      </c>
      <c r="G1513" s="41"/>
      <c r="H1513" s="41"/>
      <c r="I1513" s="198"/>
      <c r="J1513" s="41"/>
      <c r="K1513" s="41"/>
      <c r="L1513" s="44"/>
      <c r="M1513" s="199"/>
      <c r="N1513" s="200"/>
      <c r="O1513" s="69"/>
      <c r="P1513" s="69"/>
      <c r="Q1513" s="69"/>
      <c r="R1513" s="69"/>
      <c r="S1513" s="69"/>
      <c r="T1513" s="70"/>
      <c r="U1513" s="39"/>
      <c r="V1513" s="39"/>
      <c r="W1513" s="39"/>
      <c r="X1513" s="39"/>
      <c r="Y1513" s="39"/>
      <c r="Z1513" s="39"/>
      <c r="AA1513" s="39"/>
      <c r="AB1513" s="39"/>
      <c r="AC1513" s="39"/>
      <c r="AD1513" s="39"/>
      <c r="AE1513" s="39"/>
      <c r="AT1513" s="21" t="s">
        <v>161</v>
      </c>
      <c r="AU1513" s="21" t="s">
        <v>88</v>
      </c>
    </row>
    <row r="1514" spans="1:65" s="2" customFormat="1" ht="19.5">
      <c r="A1514" s="39"/>
      <c r="B1514" s="40"/>
      <c r="C1514" s="41"/>
      <c r="D1514" s="201" t="s">
        <v>163</v>
      </c>
      <c r="E1514" s="41"/>
      <c r="F1514" s="202" t="s">
        <v>2066</v>
      </c>
      <c r="G1514" s="41"/>
      <c r="H1514" s="41"/>
      <c r="I1514" s="198"/>
      <c r="J1514" s="41"/>
      <c r="K1514" s="41"/>
      <c r="L1514" s="44"/>
      <c r="M1514" s="199"/>
      <c r="N1514" s="200"/>
      <c r="O1514" s="69"/>
      <c r="P1514" s="69"/>
      <c r="Q1514" s="69"/>
      <c r="R1514" s="69"/>
      <c r="S1514" s="69"/>
      <c r="T1514" s="70"/>
      <c r="U1514" s="39"/>
      <c r="V1514" s="39"/>
      <c r="W1514" s="39"/>
      <c r="X1514" s="39"/>
      <c r="Y1514" s="39"/>
      <c r="Z1514" s="39"/>
      <c r="AA1514" s="39"/>
      <c r="AB1514" s="39"/>
      <c r="AC1514" s="39"/>
      <c r="AD1514" s="39"/>
      <c r="AE1514" s="39"/>
      <c r="AT1514" s="21" t="s">
        <v>163</v>
      </c>
      <c r="AU1514" s="21" t="s">
        <v>88</v>
      </c>
    </row>
    <row r="1515" spans="1:65" s="2" customFormat="1" ht="16.5" customHeight="1">
      <c r="A1515" s="39"/>
      <c r="B1515" s="40"/>
      <c r="C1515" s="183" t="s">
        <v>2067</v>
      </c>
      <c r="D1515" s="183" t="s">
        <v>154</v>
      </c>
      <c r="E1515" s="184" t="s">
        <v>2068</v>
      </c>
      <c r="F1515" s="185" t="s">
        <v>2069</v>
      </c>
      <c r="G1515" s="186" t="s">
        <v>657</v>
      </c>
      <c r="H1515" s="187">
        <v>1</v>
      </c>
      <c r="I1515" s="188"/>
      <c r="J1515" s="189">
        <f>ROUND(I1515*H1515,2)</f>
        <v>0</v>
      </c>
      <c r="K1515" s="185" t="s">
        <v>158</v>
      </c>
      <c r="L1515" s="44"/>
      <c r="M1515" s="190" t="s">
        <v>32</v>
      </c>
      <c r="N1515" s="191" t="s">
        <v>49</v>
      </c>
      <c r="O1515" s="69"/>
      <c r="P1515" s="192">
        <f>O1515*H1515</f>
        <v>0</v>
      </c>
      <c r="Q1515" s="192">
        <v>2.9E-4</v>
      </c>
      <c r="R1515" s="192">
        <f>Q1515*H1515</f>
        <v>2.9E-4</v>
      </c>
      <c r="S1515" s="192">
        <v>0</v>
      </c>
      <c r="T1515" s="193">
        <f>S1515*H1515</f>
        <v>0</v>
      </c>
      <c r="U1515" s="39"/>
      <c r="V1515" s="39"/>
      <c r="W1515" s="39"/>
      <c r="X1515" s="39"/>
      <c r="Y1515" s="39"/>
      <c r="Z1515" s="39"/>
      <c r="AA1515" s="39"/>
      <c r="AB1515" s="39"/>
      <c r="AC1515" s="39"/>
      <c r="AD1515" s="39"/>
      <c r="AE1515" s="39"/>
      <c r="AR1515" s="194" t="s">
        <v>373</v>
      </c>
      <c r="AT1515" s="194" t="s">
        <v>154</v>
      </c>
      <c r="AU1515" s="194" t="s">
        <v>88</v>
      </c>
      <c r="AY1515" s="21" t="s">
        <v>151</v>
      </c>
      <c r="BE1515" s="195">
        <f>IF(N1515="základní",J1515,0)</f>
        <v>0</v>
      </c>
      <c r="BF1515" s="195">
        <f>IF(N1515="snížená",J1515,0)</f>
        <v>0</v>
      </c>
      <c r="BG1515" s="195">
        <f>IF(N1515="zákl. přenesená",J1515,0)</f>
        <v>0</v>
      </c>
      <c r="BH1515" s="195">
        <f>IF(N1515="sníž. přenesená",J1515,0)</f>
        <v>0</v>
      </c>
      <c r="BI1515" s="195">
        <f>IF(N1515="nulová",J1515,0)</f>
        <v>0</v>
      </c>
      <c r="BJ1515" s="21" t="s">
        <v>86</v>
      </c>
      <c r="BK1515" s="195">
        <f>ROUND(I1515*H1515,2)</f>
        <v>0</v>
      </c>
      <c r="BL1515" s="21" t="s">
        <v>373</v>
      </c>
      <c r="BM1515" s="194" t="s">
        <v>2070</v>
      </c>
    </row>
    <row r="1516" spans="1:65" s="2" customFormat="1" ht="11.25">
      <c r="A1516" s="39"/>
      <c r="B1516" s="40"/>
      <c r="C1516" s="41"/>
      <c r="D1516" s="196" t="s">
        <v>161</v>
      </c>
      <c r="E1516" s="41"/>
      <c r="F1516" s="197" t="s">
        <v>2071</v>
      </c>
      <c r="G1516" s="41"/>
      <c r="H1516" s="41"/>
      <c r="I1516" s="198"/>
      <c r="J1516" s="41"/>
      <c r="K1516" s="41"/>
      <c r="L1516" s="44"/>
      <c r="M1516" s="199"/>
      <c r="N1516" s="200"/>
      <c r="O1516" s="69"/>
      <c r="P1516" s="69"/>
      <c r="Q1516" s="69"/>
      <c r="R1516" s="69"/>
      <c r="S1516" s="69"/>
      <c r="T1516" s="70"/>
      <c r="U1516" s="39"/>
      <c r="V1516" s="39"/>
      <c r="W1516" s="39"/>
      <c r="X1516" s="39"/>
      <c r="Y1516" s="39"/>
      <c r="Z1516" s="39"/>
      <c r="AA1516" s="39"/>
      <c r="AB1516" s="39"/>
      <c r="AC1516" s="39"/>
      <c r="AD1516" s="39"/>
      <c r="AE1516" s="39"/>
      <c r="AT1516" s="21" t="s">
        <v>161</v>
      </c>
      <c r="AU1516" s="21" t="s">
        <v>88</v>
      </c>
    </row>
    <row r="1517" spans="1:65" s="13" customFormat="1" ht="11.25">
      <c r="B1517" s="208"/>
      <c r="C1517" s="209"/>
      <c r="D1517" s="201" t="s">
        <v>320</v>
      </c>
      <c r="E1517" s="210" t="s">
        <v>32</v>
      </c>
      <c r="F1517" s="211" t="s">
        <v>2072</v>
      </c>
      <c r="G1517" s="209"/>
      <c r="H1517" s="210" t="s">
        <v>32</v>
      </c>
      <c r="I1517" s="212"/>
      <c r="J1517" s="209"/>
      <c r="K1517" s="209"/>
      <c r="L1517" s="213"/>
      <c r="M1517" s="214"/>
      <c r="N1517" s="215"/>
      <c r="O1517" s="215"/>
      <c r="P1517" s="215"/>
      <c r="Q1517" s="215"/>
      <c r="R1517" s="215"/>
      <c r="S1517" s="215"/>
      <c r="T1517" s="216"/>
      <c r="AT1517" s="217" t="s">
        <v>320</v>
      </c>
      <c r="AU1517" s="217" t="s">
        <v>88</v>
      </c>
      <c r="AV1517" s="13" t="s">
        <v>86</v>
      </c>
      <c r="AW1517" s="13" t="s">
        <v>39</v>
      </c>
      <c r="AX1517" s="13" t="s">
        <v>78</v>
      </c>
      <c r="AY1517" s="217" t="s">
        <v>151</v>
      </c>
    </row>
    <row r="1518" spans="1:65" s="14" customFormat="1" ht="11.25">
      <c r="B1518" s="218"/>
      <c r="C1518" s="219"/>
      <c r="D1518" s="201" t="s">
        <v>320</v>
      </c>
      <c r="E1518" s="220" t="s">
        <v>32</v>
      </c>
      <c r="F1518" s="221" t="s">
        <v>661</v>
      </c>
      <c r="G1518" s="219"/>
      <c r="H1518" s="222">
        <v>1</v>
      </c>
      <c r="I1518" s="223"/>
      <c r="J1518" s="219"/>
      <c r="K1518" s="219"/>
      <c r="L1518" s="224"/>
      <c r="M1518" s="225"/>
      <c r="N1518" s="226"/>
      <c r="O1518" s="226"/>
      <c r="P1518" s="226"/>
      <c r="Q1518" s="226"/>
      <c r="R1518" s="226"/>
      <c r="S1518" s="226"/>
      <c r="T1518" s="227"/>
      <c r="AT1518" s="228" t="s">
        <v>320</v>
      </c>
      <c r="AU1518" s="228" t="s">
        <v>88</v>
      </c>
      <c r="AV1518" s="14" t="s">
        <v>88</v>
      </c>
      <c r="AW1518" s="14" t="s">
        <v>39</v>
      </c>
      <c r="AX1518" s="14" t="s">
        <v>78</v>
      </c>
      <c r="AY1518" s="228" t="s">
        <v>151</v>
      </c>
    </row>
    <row r="1519" spans="1:65" s="15" customFormat="1" ht="11.25">
      <c r="B1519" s="229"/>
      <c r="C1519" s="230"/>
      <c r="D1519" s="201" t="s">
        <v>320</v>
      </c>
      <c r="E1519" s="231" t="s">
        <v>32</v>
      </c>
      <c r="F1519" s="232" t="s">
        <v>323</v>
      </c>
      <c r="G1519" s="230"/>
      <c r="H1519" s="233">
        <v>1</v>
      </c>
      <c r="I1519" s="234"/>
      <c r="J1519" s="230"/>
      <c r="K1519" s="230"/>
      <c r="L1519" s="235"/>
      <c r="M1519" s="236"/>
      <c r="N1519" s="237"/>
      <c r="O1519" s="237"/>
      <c r="P1519" s="237"/>
      <c r="Q1519" s="237"/>
      <c r="R1519" s="237"/>
      <c r="S1519" s="237"/>
      <c r="T1519" s="238"/>
      <c r="AT1519" s="239" t="s">
        <v>320</v>
      </c>
      <c r="AU1519" s="239" t="s">
        <v>88</v>
      </c>
      <c r="AV1519" s="15" t="s">
        <v>159</v>
      </c>
      <c r="AW1519" s="15" t="s">
        <v>39</v>
      </c>
      <c r="AX1519" s="15" t="s">
        <v>86</v>
      </c>
      <c r="AY1519" s="239" t="s">
        <v>151</v>
      </c>
    </row>
    <row r="1520" spans="1:65" s="2" customFormat="1" ht="16.5" customHeight="1">
      <c r="A1520" s="39"/>
      <c r="B1520" s="40"/>
      <c r="C1520" s="183" t="s">
        <v>2073</v>
      </c>
      <c r="D1520" s="183" t="s">
        <v>154</v>
      </c>
      <c r="E1520" s="184" t="s">
        <v>2074</v>
      </c>
      <c r="F1520" s="185" t="s">
        <v>2075</v>
      </c>
      <c r="G1520" s="186" t="s">
        <v>213</v>
      </c>
      <c r="H1520" s="187">
        <v>3.5</v>
      </c>
      <c r="I1520" s="188"/>
      <c r="J1520" s="189">
        <f>ROUND(I1520*H1520,2)</f>
        <v>0</v>
      </c>
      <c r="K1520" s="185" t="s">
        <v>158</v>
      </c>
      <c r="L1520" s="44"/>
      <c r="M1520" s="190" t="s">
        <v>32</v>
      </c>
      <c r="N1520" s="191" t="s">
        <v>49</v>
      </c>
      <c r="O1520" s="69"/>
      <c r="P1520" s="192">
        <f>O1520*H1520</f>
        <v>0</v>
      </c>
      <c r="Q1520" s="192">
        <v>0</v>
      </c>
      <c r="R1520" s="192">
        <f>Q1520*H1520</f>
        <v>0</v>
      </c>
      <c r="S1520" s="192">
        <v>0</v>
      </c>
      <c r="T1520" s="193">
        <f>S1520*H1520</f>
        <v>0</v>
      </c>
      <c r="U1520" s="39"/>
      <c r="V1520" s="39"/>
      <c r="W1520" s="39"/>
      <c r="X1520" s="39"/>
      <c r="Y1520" s="39"/>
      <c r="Z1520" s="39"/>
      <c r="AA1520" s="39"/>
      <c r="AB1520" s="39"/>
      <c r="AC1520" s="39"/>
      <c r="AD1520" s="39"/>
      <c r="AE1520" s="39"/>
      <c r="AR1520" s="194" t="s">
        <v>373</v>
      </c>
      <c r="AT1520" s="194" t="s">
        <v>154</v>
      </c>
      <c r="AU1520" s="194" t="s">
        <v>88</v>
      </c>
      <c r="AY1520" s="21" t="s">
        <v>151</v>
      </c>
      <c r="BE1520" s="195">
        <f>IF(N1520="základní",J1520,0)</f>
        <v>0</v>
      </c>
      <c r="BF1520" s="195">
        <f>IF(N1520="snížená",J1520,0)</f>
        <v>0</v>
      </c>
      <c r="BG1520" s="195">
        <f>IF(N1520="zákl. přenesená",J1520,0)</f>
        <v>0</v>
      </c>
      <c r="BH1520" s="195">
        <f>IF(N1520="sníž. přenesená",J1520,0)</f>
        <v>0</v>
      </c>
      <c r="BI1520" s="195">
        <f>IF(N1520="nulová",J1520,0)</f>
        <v>0</v>
      </c>
      <c r="BJ1520" s="21" t="s">
        <v>86</v>
      </c>
      <c r="BK1520" s="195">
        <f>ROUND(I1520*H1520,2)</f>
        <v>0</v>
      </c>
      <c r="BL1520" s="21" t="s">
        <v>373</v>
      </c>
      <c r="BM1520" s="194" t="s">
        <v>2076</v>
      </c>
    </row>
    <row r="1521" spans="1:65" s="2" customFormat="1" ht="11.25">
      <c r="A1521" s="39"/>
      <c r="B1521" s="40"/>
      <c r="C1521" s="41"/>
      <c r="D1521" s="196" t="s">
        <v>161</v>
      </c>
      <c r="E1521" s="41"/>
      <c r="F1521" s="197" t="s">
        <v>2077</v>
      </c>
      <c r="G1521" s="41"/>
      <c r="H1521" s="41"/>
      <c r="I1521" s="198"/>
      <c r="J1521" s="41"/>
      <c r="K1521" s="41"/>
      <c r="L1521" s="44"/>
      <c r="M1521" s="199"/>
      <c r="N1521" s="200"/>
      <c r="O1521" s="69"/>
      <c r="P1521" s="69"/>
      <c r="Q1521" s="69"/>
      <c r="R1521" s="69"/>
      <c r="S1521" s="69"/>
      <c r="T1521" s="70"/>
      <c r="U1521" s="39"/>
      <c r="V1521" s="39"/>
      <c r="W1521" s="39"/>
      <c r="X1521" s="39"/>
      <c r="Y1521" s="39"/>
      <c r="Z1521" s="39"/>
      <c r="AA1521" s="39"/>
      <c r="AB1521" s="39"/>
      <c r="AC1521" s="39"/>
      <c r="AD1521" s="39"/>
      <c r="AE1521" s="39"/>
      <c r="AT1521" s="21" t="s">
        <v>161</v>
      </c>
      <c r="AU1521" s="21" t="s">
        <v>88</v>
      </c>
    </row>
    <row r="1522" spans="1:65" s="13" customFormat="1" ht="11.25">
      <c r="B1522" s="208"/>
      <c r="C1522" s="209"/>
      <c r="D1522" s="201" t="s">
        <v>320</v>
      </c>
      <c r="E1522" s="210" t="s">
        <v>32</v>
      </c>
      <c r="F1522" s="211" t="s">
        <v>1162</v>
      </c>
      <c r="G1522" s="209"/>
      <c r="H1522" s="210" t="s">
        <v>32</v>
      </c>
      <c r="I1522" s="212"/>
      <c r="J1522" s="209"/>
      <c r="K1522" s="209"/>
      <c r="L1522" s="213"/>
      <c r="M1522" s="214"/>
      <c r="N1522" s="215"/>
      <c r="O1522" s="215"/>
      <c r="P1522" s="215"/>
      <c r="Q1522" s="215"/>
      <c r="R1522" s="215"/>
      <c r="S1522" s="215"/>
      <c r="T1522" s="216"/>
      <c r="AT1522" s="217" t="s">
        <v>320</v>
      </c>
      <c r="AU1522" s="217" t="s">
        <v>88</v>
      </c>
      <c r="AV1522" s="13" t="s">
        <v>86</v>
      </c>
      <c r="AW1522" s="13" t="s">
        <v>39</v>
      </c>
      <c r="AX1522" s="13" t="s">
        <v>78</v>
      </c>
      <c r="AY1522" s="217" t="s">
        <v>151</v>
      </c>
    </row>
    <row r="1523" spans="1:65" s="14" customFormat="1" ht="11.25">
      <c r="B1523" s="218"/>
      <c r="C1523" s="219"/>
      <c r="D1523" s="201" t="s">
        <v>320</v>
      </c>
      <c r="E1523" s="220" t="s">
        <v>32</v>
      </c>
      <c r="F1523" s="221" t="s">
        <v>1163</v>
      </c>
      <c r="G1523" s="219"/>
      <c r="H1523" s="222">
        <v>3.5</v>
      </c>
      <c r="I1523" s="223"/>
      <c r="J1523" s="219"/>
      <c r="K1523" s="219"/>
      <c r="L1523" s="224"/>
      <c r="M1523" s="225"/>
      <c r="N1523" s="226"/>
      <c r="O1523" s="226"/>
      <c r="P1523" s="226"/>
      <c r="Q1523" s="226"/>
      <c r="R1523" s="226"/>
      <c r="S1523" s="226"/>
      <c r="T1523" s="227"/>
      <c r="AT1523" s="228" t="s">
        <v>320</v>
      </c>
      <c r="AU1523" s="228" t="s">
        <v>88</v>
      </c>
      <c r="AV1523" s="14" t="s">
        <v>88</v>
      </c>
      <c r="AW1523" s="14" t="s">
        <v>39</v>
      </c>
      <c r="AX1523" s="14" t="s">
        <v>78</v>
      </c>
      <c r="AY1523" s="228" t="s">
        <v>151</v>
      </c>
    </row>
    <row r="1524" spans="1:65" s="15" customFormat="1" ht="11.25">
      <c r="B1524" s="229"/>
      <c r="C1524" s="230"/>
      <c r="D1524" s="201" t="s">
        <v>320</v>
      </c>
      <c r="E1524" s="231" t="s">
        <v>32</v>
      </c>
      <c r="F1524" s="232" t="s">
        <v>323</v>
      </c>
      <c r="G1524" s="230"/>
      <c r="H1524" s="233">
        <v>3.5</v>
      </c>
      <c r="I1524" s="234"/>
      <c r="J1524" s="230"/>
      <c r="K1524" s="230"/>
      <c r="L1524" s="235"/>
      <c r="M1524" s="236"/>
      <c r="N1524" s="237"/>
      <c r="O1524" s="237"/>
      <c r="P1524" s="237"/>
      <c r="Q1524" s="237"/>
      <c r="R1524" s="237"/>
      <c r="S1524" s="237"/>
      <c r="T1524" s="238"/>
      <c r="AT1524" s="239" t="s">
        <v>320</v>
      </c>
      <c r="AU1524" s="239" t="s">
        <v>88</v>
      </c>
      <c r="AV1524" s="15" t="s">
        <v>159</v>
      </c>
      <c r="AW1524" s="15" t="s">
        <v>39</v>
      </c>
      <c r="AX1524" s="15" t="s">
        <v>86</v>
      </c>
      <c r="AY1524" s="239" t="s">
        <v>151</v>
      </c>
    </row>
    <row r="1525" spans="1:65" s="2" customFormat="1" ht="24.2" customHeight="1">
      <c r="A1525" s="39"/>
      <c r="B1525" s="40"/>
      <c r="C1525" s="183" t="s">
        <v>2078</v>
      </c>
      <c r="D1525" s="183" t="s">
        <v>154</v>
      </c>
      <c r="E1525" s="184" t="s">
        <v>2079</v>
      </c>
      <c r="F1525" s="185" t="s">
        <v>2080</v>
      </c>
      <c r="G1525" s="186" t="s">
        <v>428</v>
      </c>
      <c r="H1525" s="187">
        <v>2E-3</v>
      </c>
      <c r="I1525" s="188"/>
      <c r="J1525" s="189">
        <f>ROUND(I1525*H1525,2)</f>
        <v>0</v>
      </c>
      <c r="K1525" s="185" t="s">
        <v>158</v>
      </c>
      <c r="L1525" s="44"/>
      <c r="M1525" s="190" t="s">
        <v>32</v>
      </c>
      <c r="N1525" s="191" t="s">
        <v>49</v>
      </c>
      <c r="O1525" s="69"/>
      <c r="P1525" s="192">
        <f>O1525*H1525</f>
        <v>0</v>
      </c>
      <c r="Q1525" s="192">
        <v>0</v>
      </c>
      <c r="R1525" s="192">
        <f>Q1525*H1525</f>
        <v>0</v>
      </c>
      <c r="S1525" s="192">
        <v>0</v>
      </c>
      <c r="T1525" s="193">
        <f>S1525*H1525</f>
        <v>0</v>
      </c>
      <c r="U1525" s="39"/>
      <c r="V1525" s="39"/>
      <c r="W1525" s="39"/>
      <c r="X1525" s="39"/>
      <c r="Y1525" s="39"/>
      <c r="Z1525" s="39"/>
      <c r="AA1525" s="39"/>
      <c r="AB1525" s="39"/>
      <c r="AC1525" s="39"/>
      <c r="AD1525" s="39"/>
      <c r="AE1525" s="39"/>
      <c r="AR1525" s="194" t="s">
        <v>373</v>
      </c>
      <c r="AT1525" s="194" t="s">
        <v>154</v>
      </c>
      <c r="AU1525" s="194" t="s">
        <v>88</v>
      </c>
      <c r="AY1525" s="21" t="s">
        <v>151</v>
      </c>
      <c r="BE1525" s="195">
        <f>IF(N1525="základní",J1525,0)</f>
        <v>0</v>
      </c>
      <c r="BF1525" s="195">
        <f>IF(N1525="snížená",J1525,0)</f>
        <v>0</v>
      </c>
      <c r="BG1525" s="195">
        <f>IF(N1525="zákl. přenesená",J1525,0)</f>
        <v>0</v>
      </c>
      <c r="BH1525" s="195">
        <f>IF(N1525="sníž. přenesená",J1525,0)</f>
        <v>0</v>
      </c>
      <c r="BI1525" s="195">
        <f>IF(N1525="nulová",J1525,0)</f>
        <v>0</v>
      </c>
      <c r="BJ1525" s="21" t="s">
        <v>86</v>
      </c>
      <c r="BK1525" s="195">
        <f>ROUND(I1525*H1525,2)</f>
        <v>0</v>
      </c>
      <c r="BL1525" s="21" t="s">
        <v>373</v>
      </c>
      <c r="BM1525" s="194" t="s">
        <v>2081</v>
      </c>
    </row>
    <row r="1526" spans="1:65" s="2" customFormat="1" ht="11.25">
      <c r="A1526" s="39"/>
      <c r="B1526" s="40"/>
      <c r="C1526" s="41"/>
      <c r="D1526" s="196" t="s">
        <v>161</v>
      </c>
      <c r="E1526" s="41"/>
      <c r="F1526" s="197" t="s">
        <v>2082</v>
      </c>
      <c r="G1526" s="41"/>
      <c r="H1526" s="41"/>
      <c r="I1526" s="198"/>
      <c r="J1526" s="41"/>
      <c r="K1526" s="41"/>
      <c r="L1526" s="44"/>
      <c r="M1526" s="199"/>
      <c r="N1526" s="200"/>
      <c r="O1526" s="69"/>
      <c r="P1526" s="69"/>
      <c r="Q1526" s="69"/>
      <c r="R1526" s="69"/>
      <c r="S1526" s="69"/>
      <c r="T1526" s="70"/>
      <c r="U1526" s="39"/>
      <c r="V1526" s="39"/>
      <c r="W1526" s="39"/>
      <c r="X1526" s="39"/>
      <c r="Y1526" s="39"/>
      <c r="Z1526" s="39"/>
      <c r="AA1526" s="39"/>
      <c r="AB1526" s="39"/>
      <c r="AC1526" s="39"/>
      <c r="AD1526" s="39"/>
      <c r="AE1526" s="39"/>
      <c r="AT1526" s="21" t="s">
        <v>161</v>
      </c>
      <c r="AU1526" s="21" t="s">
        <v>88</v>
      </c>
    </row>
    <row r="1527" spans="1:65" s="12" customFormat="1" ht="22.9" customHeight="1">
      <c r="B1527" s="167"/>
      <c r="C1527" s="168"/>
      <c r="D1527" s="169" t="s">
        <v>77</v>
      </c>
      <c r="E1527" s="181" t="s">
        <v>2083</v>
      </c>
      <c r="F1527" s="181" t="s">
        <v>2084</v>
      </c>
      <c r="G1527" s="168"/>
      <c r="H1527" s="168"/>
      <c r="I1527" s="171"/>
      <c r="J1527" s="182">
        <f>BK1527</f>
        <v>0</v>
      </c>
      <c r="K1527" s="168"/>
      <c r="L1527" s="173"/>
      <c r="M1527" s="174"/>
      <c r="N1527" s="175"/>
      <c r="O1527" s="175"/>
      <c r="P1527" s="176">
        <f>SUM(P1528:P1532)</f>
        <v>0</v>
      </c>
      <c r="Q1527" s="175"/>
      <c r="R1527" s="176">
        <f>SUM(R1528:R1532)</f>
        <v>1.3999999999999999E-4</v>
      </c>
      <c r="S1527" s="175"/>
      <c r="T1527" s="177">
        <f>SUM(T1528:T1532)</f>
        <v>0</v>
      </c>
      <c r="AR1527" s="178" t="s">
        <v>88</v>
      </c>
      <c r="AT1527" s="179" t="s">
        <v>77</v>
      </c>
      <c r="AU1527" s="179" t="s">
        <v>86</v>
      </c>
      <c r="AY1527" s="178" t="s">
        <v>151</v>
      </c>
      <c r="BK1527" s="180">
        <f>SUM(BK1528:BK1532)</f>
        <v>0</v>
      </c>
    </row>
    <row r="1528" spans="1:65" s="2" customFormat="1" ht="16.5" customHeight="1">
      <c r="A1528" s="39"/>
      <c r="B1528" s="40"/>
      <c r="C1528" s="183" t="s">
        <v>2085</v>
      </c>
      <c r="D1528" s="183" t="s">
        <v>154</v>
      </c>
      <c r="E1528" s="184" t="s">
        <v>2086</v>
      </c>
      <c r="F1528" s="185" t="s">
        <v>2087</v>
      </c>
      <c r="G1528" s="186" t="s">
        <v>657</v>
      </c>
      <c r="H1528" s="187">
        <v>1</v>
      </c>
      <c r="I1528" s="188"/>
      <c r="J1528" s="189">
        <f>ROUND(I1528*H1528,2)</f>
        <v>0</v>
      </c>
      <c r="K1528" s="185" t="s">
        <v>158</v>
      </c>
      <c r="L1528" s="44"/>
      <c r="M1528" s="190" t="s">
        <v>32</v>
      </c>
      <c r="N1528" s="191" t="s">
        <v>49</v>
      </c>
      <c r="O1528" s="69"/>
      <c r="P1528" s="192">
        <f>O1528*H1528</f>
        <v>0</v>
      </c>
      <c r="Q1528" s="192">
        <v>0</v>
      </c>
      <c r="R1528" s="192">
        <f>Q1528*H1528</f>
        <v>0</v>
      </c>
      <c r="S1528" s="192">
        <v>0</v>
      </c>
      <c r="T1528" s="193">
        <f>S1528*H1528</f>
        <v>0</v>
      </c>
      <c r="U1528" s="39"/>
      <c r="V1528" s="39"/>
      <c r="W1528" s="39"/>
      <c r="X1528" s="39"/>
      <c r="Y1528" s="39"/>
      <c r="Z1528" s="39"/>
      <c r="AA1528" s="39"/>
      <c r="AB1528" s="39"/>
      <c r="AC1528" s="39"/>
      <c r="AD1528" s="39"/>
      <c r="AE1528" s="39"/>
      <c r="AR1528" s="194" t="s">
        <v>373</v>
      </c>
      <c r="AT1528" s="194" t="s">
        <v>154</v>
      </c>
      <c r="AU1528" s="194" t="s">
        <v>88</v>
      </c>
      <c r="AY1528" s="21" t="s">
        <v>151</v>
      </c>
      <c r="BE1528" s="195">
        <f>IF(N1528="základní",J1528,0)</f>
        <v>0</v>
      </c>
      <c r="BF1528" s="195">
        <f>IF(N1528="snížená",J1528,0)</f>
        <v>0</v>
      </c>
      <c r="BG1528" s="195">
        <f>IF(N1528="zákl. přenesená",J1528,0)</f>
        <v>0</v>
      </c>
      <c r="BH1528" s="195">
        <f>IF(N1528="sníž. přenesená",J1528,0)</f>
        <v>0</v>
      </c>
      <c r="BI1528" s="195">
        <f>IF(N1528="nulová",J1528,0)</f>
        <v>0</v>
      </c>
      <c r="BJ1528" s="21" t="s">
        <v>86</v>
      </c>
      <c r="BK1528" s="195">
        <f>ROUND(I1528*H1528,2)</f>
        <v>0</v>
      </c>
      <c r="BL1528" s="21" t="s">
        <v>373</v>
      </c>
      <c r="BM1528" s="194" t="s">
        <v>2088</v>
      </c>
    </row>
    <row r="1529" spans="1:65" s="2" customFormat="1" ht="11.25">
      <c r="A1529" s="39"/>
      <c r="B1529" s="40"/>
      <c r="C1529" s="41"/>
      <c r="D1529" s="196" t="s">
        <v>161</v>
      </c>
      <c r="E1529" s="41"/>
      <c r="F1529" s="197" t="s">
        <v>2089</v>
      </c>
      <c r="G1529" s="41"/>
      <c r="H1529" s="41"/>
      <c r="I1529" s="198"/>
      <c r="J1529" s="41"/>
      <c r="K1529" s="41"/>
      <c r="L1529" s="44"/>
      <c r="M1529" s="199"/>
      <c r="N1529" s="200"/>
      <c r="O1529" s="69"/>
      <c r="P1529" s="69"/>
      <c r="Q1529" s="69"/>
      <c r="R1529" s="69"/>
      <c r="S1529" s="69"/>
      <c r="T1529" s="70"/>
      <c r="U1529" s="39"/>
      <c r="V1529" s="39"/>
      <c r="W1529" s="39"/>
      <c r="X1529" s="39"/>
      <c r="Y1529" s="39"/>
      <c r="Z1529" s="39"/>
      <c r="AA1529" s="39"/>
      <c r="AB1529" s="39"/>
      <c r="AC1529" s="39"/>
      <c r="AD1529" s="39"/>
      <c r="AE1529" s="39"/>
      <c r="AT1529" s="21" t="s">
        <v>161</v>
      </c>
      <c r="AU1529" s="21" t="s">
        <v>88</v>
      </c>
    </row>
    <row r="1530" spans="1:65" s="2" customFormat="1" ht="19.5">
      <c r="A1530" s="39"/>
      <c r="B1530" s="40"/>
      <c r="C1530" s="41"/>
      <c r="D1530" s="201" t="s">
        <v>163</v>
      </c>
      <c r="E1530" s="41"/>
      <c r="F1530" s="202" t="s">
        <v>507</v>
      </c>
      <c r="G1530" s="41"/>
      <c r="H1530" s="41"/>
      <c r="I1530" s="198"/>
      <c r="J1530" s="41"/>
      <c r="K1530" s="41"/>
      <c r="L1530" s="44"/>
      <c r="M1530" s="199"/>
      <c r="N1530" s="200"/>
      <c r="O1530" s="69"/>
      <c r="P1530" s="69"/>
      <c r="Q1530" s="69"/>
      <c r="R1530" s="69"/>
      <c r="S1530" s="69"/>
      <c r="T1530" s="70"/>
      <c r="U1530" s="39"/>
      <c r="V1530" s="39"/>
      <c r="W1530" s="39"/>
      <c r="X1530" s="39"/>
      <c r="Y1530" s="39"/>
      <c r="Z1530" s="39"/>
      <c r="AA1530" s="39"/>
      <c r="AB1530" s="39"/>
      <c r="AC1530" s="39"/>
      <c r="AD1530" s="39"/>
      <c r="AE1530" s="39"/>
      <c r="AT1530" s="21" t="s">
        <v>163</v>
      </c>
      <c r="AU1530" s="21" t="s">
        <v>88</v>
      </c>
    </row>
    <row r="1531" spans="1:65" s="2" customFormat="1" ht="16.5" customHeight="1">
      <c r="A1531" s="39"/>
      <c r="B1531" s="40"/>
      <c r="C1531" s="251" t="s">
        <v>2090</v>
      </c>
      <c r="D1531" s="251" t="s">
        <v>445</v>
      </c>
      <c r="E1531" s="252" t="s">
        <v>2091</v>
      </c>
      <c r="F1531" s="253" t="s">
        <v>2092</v>
      </c>
      <c r="G1531" s="254" t="s">
        <v>657</v>
      </c>
      <c r="H1531" s="255">
        <v>1</v>
      </c>
      <c r="I1531" s="256"/>
      <c r="J1531" s="257">
        <f>ROUND(I1531*H1531,2)</f>
        <v>0</v>
      </c>
      <c r="K1531" s="253" t="s">
        <v>158</v>
      </c>
      <c r="L1531" s="258"/>
      <c r="M1531" s="259" t="s">
        <v>32</v>
      </c>
      <c r="N1531" s="260" t="s">
        <v>49</v>
      </c>
      <c r="O1531" s="69"/>
      <c r="P1531" s="192">
        <f>O1531*H1531</f>
        <v>0</v>
      </c>
      <c r="Q1531" s="192">
        <v>1.3999999999999999E-4</v>
      </c>
      <c r="R1531" s="192">
        <f>Q1531*H1531</f>
        <v>1.3999999999999999E-4</v>
      </c>
      <c r="S1531" s="192">
        <v>0</v>
      </c>
      <c r="T1531" s="193">
        <f>S1531*H1531</f>
        <v>0</v>
      </c>
      <c r="U1531" s="39"/>
      <c r="V1531" s="39"/>
      <c r="W1531" s="39"/>
      <c r="X1531" s="39"/>
      <c r="Y1531" s="39"/>
      <c r="Z1531" s="39"/>
      <c r="AA1531" s="39"/>
      <c r="AB1531" s="39"/>
      <c r="AC1531" s="39"/>
      <c r="AD1531" s="39"/>
      <c r="AE1531" s="39"/>
      <c r="AR1531" s="194" t="s">
        <v>539</v>
      </c>
      <c r="AT1531" s="194" t="s">
        <v>445</v>
      </c>
      <c r="AU1531" s="194" t="s">
        <v>88</v>
      </c>
      <c r="AY1531" s="21" t="s">
        <v>151</v>
      </c>
      <c r="BE1531" s="195">
        <f>IF(N1531="základní",J1531,0)</f>
        <v>0</v>
      </c>
      <c r="BF1531" s="195">
        <f>IF(N1531="snížená",J1531,0)</f>
        <v>0</v>
      </c>
      <c r="BG1531" s="195">
        <f>IF(N1531="zákl. přenesená",J1531,0)</f>
        <v>0</v>
      </c>
      <c r="BH1531" s="195">
        <f>IF(N1531="sníž. přenesená",J1531,0)</f>
        <v>0</v>
      </c>
      <c r="BI1531" s="195">
        <f>IF(N1531="nulová",J1531,0)</f>
        <v>0</v>
      </c>
      <c r="BJ1531" s="21" t="s">
        <v>86</v>
      </c>
      <c r="BK1531" s="195">
        <f>ROUND(I1531*H1531,2)</f>
        <v>0</v>
      </c>
      <c r="BL1531" s="21" t="s">
        <v>373</v>
      </c>
      <c r="BM1531" s="194" t="s">
        <v>2093</v>
      </c>
    </row>
    <row r="1532" spans="1:65" s="2" customFormat="1" ht="19.5">
      <c r="A1532" s="39"/>
      <c r="B1532" s="40"/>
      <c r="C1532" s="41"/>
      <c r="D1532" s="201" t="s">
        <v>163</v>
      </c>
      <c r="E1532" s="41"/>
      <c r="F1532" s="202" t="s">
        <v>2094</v>
      </c>
      <c r="G1532" s="41"/>
      <c r="H1532" s="41"/>
      <c r="I1532" s="198"/>
      <c r="J1532" s="41"/>
      <c r="K1532" s="41"/>
      <c r="L1532" s="44"/>
      <c r="M1532" s="199"/>
      <c r="N1532" s="200"/>
      <c r="O1532" s="69"/>
      <c r="P1532" s="69"/>
      <c r="Q1532" s="69"/>
      <c r="R1532" s="69"/>
      <c r="S1532" s="69"/>
      <c r="T1532" s="70"/>
      <c r="U1532" s="39"/>
      <c r="V1532" s="39"/>
      <c r="W1532" s="39"/>
      <c r="X1532" s="39"/>
      <c r="Y1532" s="39"/>
      <c r="Z1532" s="39"/>
      <c r="AA1532" s="39"/>
      <c r="AB1532" s="39"/>
      <c r="AC1532" s="39"/>
      <c r="AD1532" s="39"/>
      <c r="AE1532" s="39"/>
      <c r="AT1532" s="21" t="s">
        <v>163</v>
      </c>
      <c r="AU1532" s="21" t="s">
        <v>88</v>
      </c>
    </row>
    <row r="1533" spans="1:65" s="12" customFormat="1" ht="22.9" customHeight="1">
      <c r="B1533" s="167"/>
      <c r="C1533" s="168"/>
      <c r="D1533" s="169" t="s">
        <v>77</v>
      </c>
      <c r="E1533" s="181" t="s">
        <v>2095</v>
      </c>
      <c r="F1533" s="181" t="s">
        <v>105</v>
      </c>
      <c r="G1533" s="168"/>
      <c r="H1533" s="168"/>
      <c r="I1533" s="171"/>
      <c r="J1533" s="182">
        <f>BK1533</f>
        <v>0</v>
      </c>
      <c r="K1533" s="168"/>
      <c r="L1533" s="173"/>
      <c r="M1533" s="174"/>
      <c r="N1533" s="175"/>
      <c r="O1533" s="175"/>
      <c r="P1533" s="176">
        <f>SUM(P1534:P1538)</f>
        <v>0</v>
      </c>
      <c r="Q1533" s="175"/>
      <c r="R1533" s="176">
        <f>SUM(R1534:R1538)</f>
        <v>0</v>
      </c>
      <c r="S1533" s="175"/>
      <c r="T1533" s="177">
        <f>SUM(T1534:T1538)</f>
        <v>8.0000000000000004E-4</v>
      </c>
      <c r="AR1533" s="178" t="s">
        <v>88</v>
      </c>
      <c r="AT1533" s="179" t="s">
        <v>77</v>
      </c>
      <c r="AU1533" s="179" t="s">
        <v>86</v>
      </c>
      <c r="AY1533" s="178" t="s">
        <v>151</v>
      </c>
      <c r="BK1533" s="180">
        <f>SUM(BK1534:BK1538)</f>
        <v>0</v>
      </c>
    </row>
    <row r="1534" spans="1:65" s="2" customFormat="1" ht="16.5" customHeight="1">
      <c r="A1534" s="39"/>
      <c r="B1534" s="40"/>
      <c r="C1534" s="183" t="s">
        <v>2096</v>
      </c>
      <c r="D1534" s="183" t="s">
        <v>154</v>
      </c>
      <c r="E1534" s="184" t="s">
        <v>2097</v>
      </c>
      <c r="F1534" s="185" t="s">
        <v>2098</v>
      </c>
      <c r="G1534" s="186" t="s">
        <v>657</v>
      </c>
      <c r="H1534" s="187">
        <v>4</v>
      </c>
      <c r="I1534" s="188"/>
      <c r="J1534" s="189">
        <f>ROUND(I1534*H1534,2)</f>
        <v>0</v>
      </c>
      <c r="K1534" s="185" t="s">
        <v>158</v>
      </c>
      <c r="L1534" s="44"/>
      <c r="M1534" s="190" t="s">
        <v>32</v>
      </c>
      <c r="N1534" s="191" t="s">
        <v>49</v>
      </c>
      <c r="O1534" s="69"/>
      <c r="P1534" s="192">
        <f>O1534*H1534</f>
        <v>0</v>
      </c>
      <c r="Q1534" s="192">
        <v>0</v>
      </c>
      <c r="R1534" s="192">
        <f>Q1534*H1534</f>
        <v>0</v>
      </c>
      <c r="S1534" s="192">
        <v>2.0000000000000001E-4</v>
      </c>
      <c r="T1534" s="193">
        <f>S1534*H1534</f>
        <v>8.0000000000000004E-4</v>
      </c>
      <c r="U1534" s="39"/>
      <c r="V1534" s="39"/>
      <c r="W1534" s="39"/>
      <c r="X1534" s="39"/>
      <c r="Y1534" s="39"/>
      <c r="Z1534" s="39"/>
      <c r="AA1534" s="39"/>
      <c r="AB1534" s="39"/>
      <c r="AC1534" s="39"/>
      <c r="AD1534" s="39"/>
      <c r="AE1534" s="39"/>
      <c r="AR1534" s="194" t="s">
        <v>373</v>
      </c>
      <c r="AT1534" s="194" t="s">
        <v>154</v>
      </c>
      <c r="AU1534" s="194" t="s">
        <v>88</v>
      </c>
      <c r="AY1534" s="21" t="s">
        <v>151</v>
      </c>
      <c r="BE1534" s="195">
        <f>IF(N1534="základní",J1534,0)</f>
        <v>0</v>
      </c>
      <c r="BF1534" s="195">
        <f>IF(N1534="snížená",J1534,0)</f>
        <v>0</v>
      </c>
      <c r="BG1534" s="195">
        <f>IF(N1534="zákl. přenesená",J1534,0)</f>
        <v>0</v>
      </c>
      <c r="BH1534" s="195">
        <f>IF(N1534="sníž. přenesená",J1534,0)</f>
        <v>0</v>
      </c>
      <c r="BI1534" s="195">
        <f>IF(N1534="nulová",J1534,0)</f>
        <v>0</v>
      </c>
      <c r="BJ1534" s="21" t="s">
        <v>86</v>
      </c>
      <c r="BK1534" s="195">
        <f>ROUND(I1534*H1534,2)</f>
        <v>0</v>
      </c>
      <c r="BL1534" s="21" t="s">
        <v>373</v>
      </c>
      <c r="BM1534" s="194" t="s">
        <v>2099</v>
      </c>
    </row>
    <row r="1535" spans="1:65" s="2" customFormat="1" ht="11.25">
      <c r="A1535" s="39"/>
      <c r="B1535" s="40"/>
      <c r="C1535" s="41"/>
      <c r="D1535" s="196" t="s">
        <v>161</v>
      </c>
      <c r="E1535" s="41"/>
      <c r="F1535" s="197" t="s">
        <v>2100</v>
      </c>
      <c r="G1535" s="41"/>
      <c r="H1535" s="41"/>
      <c r="I1535" s="198"/>
      <c r="J1535" s="41"/>
      <c r="K1535" s="41"/>
      <c r="L1535" s="44"/>
      <c r="M1535" s="199"/>
      <c r="N1535" s="200"/>
      <c r="O1535" s="69"/>
      <c r="P1535" s="69"/>
      <c r="Q1535" s="69"/>
      <c r="R1535" s="69"/>
      <c r="S1535" s="69"/>
      <c r="T1535" s="70"/>
      <c r="U1535" s="39"/>
      <c r="V1535" s="39"/>
      <c r="W1535" s="39"/>
      <c r="X1535" s="39"/>
      <c r="Y1535" s="39"/>
      <c r="Z1535" s="39"/>
      <c r="AA1535" s="39"/>
      <c r="AB1535" s="39"/>
      <c r="AC1535" s="39"/>
      <c r="AD1535" s="39"/>
      <c r="AE1535" s="39"/>
      <c r="AT1535" s="21" t="s">
        <v>161</v>
      </c>
      <c r="AU1535" s="21" t="s">
        <v>88</v>
      </c>
    </row>
    <row r="1536" spans="1:65" s="13" customFormat="1" ht="11.25">
      <c r="B1536" s="208"/>
      <c r="C1536" s="209"/>
      <c r="D1536" s="201" t="s">
        <v>320</v>
      </c>
      <c r="E1536" s="210" t="s">
        <v>32</v>
      </c>
      <c r="F1536" s="211" t="s">
        <v>2101</v>
      </c>
      <c r="G1536" s="209"/>
      <c r="H1536" s="210" t="s">
        <v>32</v>
      </c>
      <c r="I1536" s="212"/>
      <c r="J1536" s="209"/>
      <c r="K1536" s="209"/>
      <c r="L1536" s="213"/>
      <c r="M1536" s="214"/>
      <c r="N1536" s="215"/>
      <c r="O1536" s="215"/>
      <c r="P1536" s="215"/>
      <c r="Q1536" s="215"/>
      <c r="R1536" s="215"/>
      <c r="S1536" s="215"/>
      <c r="T1536" s="216"/>
      <c r="AT1536" s="217" t="s">
        <v>320</v>
      </c>
      <c r="AU1536" s="217" t="s">
        <v>88</v>
      </c>
      <c r="AV1536" s="13" t="s">
        <v>86</v>
      </c>
      <c r="AW1536" s="13" t="s">
        <v>39</v>
      </c>
      <c r="AX1536" s="13" t="s">
        <v>78</v>
      </c>
      <c r="AY1536" s="217" t="s">
        <v>151</v>
      </c>
    </row>
    <row r="1537" spans="1:65" s="14" customFormat="1" ht="11.25">
      <c r="B1537" s="218"/>
      <c r="C1537" s="219"/>
      <c r="D1537" s="201" t="s">
        <v>320</v>
      </c>
      <c r="E1537" s="220" t="s">
        <v>32</v>
      </c>
      <c r="F1537" s="221" t="s">
        <v>1660</v>
      </c>
      <c r="G1537" s="219"/>
      <c r="H1537" s="222">
        <v>4</v>
      </c>
      <c r="I1537" s="223"/>
      <c r="J1537" s="219"/>
      <c r="K1537" s="219"/>
      <c r="L1537" s="224"/>
      <c r="M1537" s="225"/>
      <c r="N1537" s="226"/>
      <c r="O1537" s="226"/>
      <c r="P1537" s="226"/>
      <c r="Q1537" s="226"/>
      <c r="R1537" s="226"/>
      <c r="S1537" s="226"/>
      <c r="T1537" s="227"/>
      <c r="AT1537" s="228" t="s">
        <v>320</v>
      </c>
      <c r="AU1537" s="228" t="s">
        <v>88</v>
      </c>
      <c r="AV1537" s="14" t="s">
        <v>88</v>
      </c>
      <c r="AW1537" s="14" t="s">
        <v>39</v>
      </c>
      <c r="AX1537" s="14" t="s">
        <v>78</v>
      </c>
      <c r="AY1537" s="228" t="s">
        <v>151</v>
      </c>
    </row>
    <row r="1538" spans="1:65" s="15" customFormat="1" ht="11.25">
      <c r="B1538" s="229"/>
      <c r="C1538" s="230"/>
      <c r="D1538" s="201" t="s">
        <v>320</v>
      </c>
      <c r="E1538" s="231" t="s">
        <v>32</v>
      </c>
      <c r="F1538" s="232" t="s">
        <v>323</v>
      </c>
      <c r="G1538" s="230"/>
      <c r="H1538" s="233">
        <v>4</v>
      </c>
      <c r="I1538" s="234"/>
      <c r="J1538" s="230"/>
      <c r="K1538" s="230"/>
      <c r="L1538" s="235"/>
      <c r="M1538" s="236"/>
      <c r="N1538" s="237"/>
      <c r="O1538" s="237"/>
      <c r="P1538" s="237"/>
      <c r="Q1538" s="237"/>
      <c r="R1538" s="237"/>
      <c r="S1538" s="237"/>
      <c r="T1538" s="238"/>
      <c r="AT1538" s="239" t="s">
        <v>320</v>
      </c>
      <c r="AU1538" s="239" t="s">
        <v>88</v>
      </c>
      <c r="AV1538" s="15" t="s">
        <v>159</v>
      </c>
      <c r="AW1538" s="15" t="s">
        <v>39</v>
      </c>
      <c r="AX1538" s="15" t="s">
        <v>86</v>
      </c>
      <c r="AY1538" s="239" t="s">
        <v>151</v>
      </c>
    </row>
    <row r="1539" spans="1:65" s="12" customFormat="1" ht="22.9" customHeight="1">
      <c r="B1539" s="167"/>
      <c r="C1539" s="168"/>
      <c r="D1539" s="169" t="s">
        <v>77</v>
      </c>
      <c r="E1539" s="181" t="s">
        <v>2102</v>
      </c>
      <c r="F1539" s="181" t="s">
        <v>2103</v>
      </c>
      <c r="G1539" s="168"/>
      <c r="H1539" s="168"/>
      <c r="I1539" s="171"/>
      <c r="J1539" s="182">
        <f>BK1539</f>
        <v>0</v>
      </c>
      <c r="K1539" s="168"/>
      <c r="L1539" s="173"/>
      <c r="M1539" s="174"/>
      <c r="N1539" s="175"/>
      <c r="O1539" s="175"/>
      <c r="P1539" s="176">
        <f>SUM(P1540:P1616)</f>
        <v>0</v>
      </c>
      <c r="Q1539" s="175"/>
      <c r="R1539" s="176">
        <f>SUM(R1540:R1616)</f>
        <v>2.2737627600000003</v>
      </c>
      <c r="S1539" s="175"/>
      <c r="T1539" s="177">
        <f>SUM(T1540:T1616)</f>
        <v>0</v>
      </c>
      <c r="AR1539" s="178" t="s">
        <v>88</v>
      </c>
      <c r="AT1539" s="179" t="s">
        <v>77</v>
      </c>
      <c r="AU1539" s="179" t="s">
        <v>86</v>
      </c>
      <c r="AY1539" s="178" t="s">
        <v>151</v>
      </c>
      <c r="BK1539" s="180">
        <f>SUM(BK1540:BK1616)</f>
        <v>0</v>
      </c>
    </row>
    <row r="1540" spans="1:65" s="2" customFormat="1" ht="16.5" customHeight="1">
      <c r="A1540" s="39"/>
      <c r="B1540" s="40"/>
      <c r="C1540" s="183" t="s">
        <v>2104</v>
      </c>
      <c r="D1540" s="183" t="s">
        <v>154</v>
      </c>
      <c r="E1540" s="184" t="s">
        <v>2105</v>
      </c>
      <c r="F1540" s="185" t="s">
        <v>2106</v>
      </c>
      <c r="G1540" s="186" t="s">
        <v>253</v>
      </c>
      <c r="H1540" s="187">
        <v>3.2080000000000002</v>
      </c>
      <c r="I1540" s="188"/>
      <c r="J1540" s="189">
        <f>ROUND(I1540*H1540,2)</f>
        <v>0</v>
      </c>
      <c r="K1540" s="185" t="s">
        <v>158</v>
      </c>
      <c r="L1540" s="44"/>
      <c r="M1540" s="190" t="s">
        <v>32</v>
      </c>
      <c r="N1540" s="191" t="s">
        <v>49</v>
      </c>
      <c r="O1540" s="69"/>
      <c r="P1540" s="192">
        <f>O1540*H1540</f>
        <v>0</v>
      </c>
      <c r="Q1540" s="192">
        <v>0</v>
      </c>
      <c r="R1540" s="192">
        <f>Q1540*H1540</f>
        <v>0</v>
      </c>
      <c r="S1540" s="192">
        <v>0</v>
      </c>
      <c r="T1540" s="193">
        <f>S1540*H1540</f>
        <v>0</v>
      </c>
      <c r="U1540" s="39"/>
      <c r="V1540" s="39"/>
      <c r="W1540" s="39"/>
      <c r="X1540" s="39"/>
      <c r="Y1540" s="39"/>
      <c r="Z1540" s="39"/>
      <c r="AA1540" s="39"/>
      <c r="AB1540" s="39"/>
      <c r="AC1540" s="39"/>
      <c r="AD1540" s="39"/>
      <c r="AE1540" s="39"/>
      <c r="AR1540" s="194" t="s">
        <v>373</v>
      </c>
      <c r="AT1540" s="194" t="s">
        <v>154</v>
      </c>
      <c r="AU1540" s="194" t="s">
        <v>88</v>
      </c>
      <c r="AY1540" s="21" t="s">
        <v>151</v>
      </c>
      <c r="BE1540" s="195">
        <f>IF(N1540="základní",J1540,0)</f>
        <v>0</v>
      </c>
      <c r="BF1540" s="195">
        <f>IF(N1540="snížená",J1540,0)</f>
        <v>0</v>
      </c>
      <c r="BG1540" s="195">
        <f>IF(N1540="zákl. přenesená",J1540,0)</f>
        <v>0</v>
      </c>
      <c r="BH1540" s="195">
        <f>IF(N1540="sníž. přenesená",J1540,0)</f>
        <v>0</v>
      </c>
      <c r="BI1540" s="195">
        <f>IF(N1540="nulová",J1540,0)</f>
        <v>0</v>
      </c>
      <c r="BJ1540" s="21" t="s">
        <v>86</v>
      </c>
      <c r="BK1540" s="195">
        <f>ROUND(I1540*H1540,2)</f>
        <v>0</v>
      </c>
      <c r="BL1540" s="21" t="s">
        <v>373</v>
      </c>
      <c r="BM1540" s="194" t="s">
        <v>2107</v>
      </c>
    </row>
    <row r="1541" spans="1:65" s="2" customFormat="1" ht="11.25">
      <c r="A1541" s="39"/>
      <c r="B1541" s="40"/>
      <c r="C1541" s="41"/>
      <c r="D1541" s="196" t="s">
        <v>161</v>
      </c>
      <c r="E1541" s="41"/>
      <c r="F1541" s="197" t="s">
        <v>2108</v>
      </c>
      <c r="G1541" s="41"/>
      <c r="H1541" s="41"/>
      <c r="I1541" s="198"/>
      <c r="J1541" s="41"/>
      <c r="K1541" s="41"/>
      <c r="L1541" s="44"/>
      <c r="M1541" s="199"/>
      <c r="N1541" s="200"/>
      <c r="O1541" s="69"/>
      <c r="P1541" s="69"/>
      <c r="Q1541" s="69"/>
      <c r="R1541" s="69"/>
      <c r="S1541" s="69"/>
      <c r="T1541" s="70"/>
      <c r="U1541" s="39"/>
      <c r="V1541" s="39"/>
      <c r="W1541" s="39"/>
      <c r="X1541" s="39"/>
      <c r="Y1541" s="39"/>
      <c r="Z1541" s="39"/>
      <c r="AA1541" s="39"/>
      <c r="AB1541" s="39"/>
      <c r="AC1541" s="39"/>
      <c r="AD1541" s="39"/>
      <c r="AE1541" s="39"/>
      <c r="AT1541" s="21" t="s">
        <v>161</v>
      </c>
      <c r="AU1541" s="21" t="s">
        <v>88</v>
      </c>
    </row>
    <row r="1542" spans="1:65" s="13" customFormat="1" ht="11.25">
      <c r="B1542" s="208"/>
      <c r="C1542" s="209"/>
      <c r="D1542" s="201" t="s">
        <v>320</v>
      </c>
      <c r="E1542" s="210" t="s">
        <v>32</v>
      </c>
      <c r="F1542" s="211" t="s">
        <v>2109</v>
      </c>
      <c r="G1542" s="209"/>
      <c r="H1542" s="210" t="s">
        <v>32</v>
      </c>
      <c r="I1542" s="212"/>
      <c r="J1542" s="209"/>
      <c r="K1542" s="209"/>
      <c r="L1542" s="213"/>
      <c r="M1542" s="214"/>
      <c r="N1542" s="215"/>
      <c r="O1542" s="215"/>
      <c r="P1542" s="215"/>
      <c r="Q1542" s="215"/>
      <c r="R1542" s="215"/>
      <c r="S1542" s="215"/>
      <c r="T1542" s="216"/>
      <c r="AT1542" s="217" t="s">
        <v>320</v>
      </c>
      <c r="AU1542" s="217" t="s">
        <v>88</v>
      </c>
      <c r="AV1542" s="13" t="s">
        <v>86</v>
      </c>
      <c r="AW1542" s="13" t="s">
        <v>39</v>
      </c>
      <c r="AX1542" s="13" t="s">
        <v>78</v>
      </c>
      <c r="AY1542" s="217" t="s">
        <v>151</v>
      </c>
    </row>
    <row r="1543" spans="1:65" s="14" customFormat="1" ht="11.25">
      <c r="B1543" s="218"/>
      <c r="C1543" s="219"/>
      <c r="D1543" s="201" t="s">
        <v>320</v>
      </c>
      <c r="E1543" s="220" t="s">
        <v>32</v>
      </c>
      <c r="F1543" s="221" t="s">
        <v>2110</v>
      </c>
      <c r="G1543" s="219"/>
      <c r="H1543" s="222">
        <v>2.4020000000000001</v>
      </c>
      <c r="I1543" s="223"/>
      <c r="J1543" s="219"/>
      <c r="K1543" s="219"/>
      <c r="L1543" s="224"/>
      <c r="M1543" s="225"/>
      <c r="N1543" s="226"/>
      <c r="O1543" s="226"/>
      <c r="P1543" s="226"/>
      <c r="Q1543" s="226"/>
      <c r="R1543" s="226"/>
      <c r="S1543" s="226"/>
      <c r="T1543" s="227"/>
      <c r="AT1543" s="228" t="s">
        <v>320</v>
      </c>
      <c r="AU1543" s="228" t="s">
        <v>88</v>
      </c>
      <c r="AV1543" s="14" t="s">
        <v>88</v>
      </c>
      <c r="AW1543" s="14" t="s">
        <v>39</v>
      </c>
      <c r="AX1543" s="14" t="s">
        <v>78</v>
      </c>
      <c r="AY1543" s="228" t="s">
        <v>151</v>
      </c>
    </row>
    <row r="1544" spans="1:65" s="13" customFormat="1" ht="11.25">
      <c r="B1544" s="208"/>
      <c r="C1544" s="209"/>
      <c r="D1544" s="201" t="s">
        <v>320</v>
      </c>
      <c r="E1544" s="210" t="s">
        <v>32</v>
      </c>
      <c r="F1544" s="211" t="s">
        <v>2111</v>
      </c>
      <c r="G1544" s="209"/>
      <c r="H1544" s="210" t="s">
        <v>32</v>
      </c>
      <c r="I1544" s="212"/>
      <c r="J1544" s="209"/>
      <c r="K1544" s="209"/>
      <c r="L1544" s="213"/>
      <c r="M1544" s="214"/>
      <c r="N1544" s="215"/>
      <c r="O1544" s="215"/>
      <c r="P1544" s="215"/>
      <c r="Q1544" s="215"/>
      <c r="R1544" s="215"/>
      <c r="S1544" s="215"/>
      <c r="T1544" s="216"/>
      <c r="AT1544" s="217" t="s">
        <v>320</v>
      </c>
      <c r="AU1544" s="217" t="s">
        <v>88</v>
      </c>
      <c r="AV1544" s="13" t="s">
        <v>86</v>
      </c>
      <c r="AW1544" s="13" t="s">
        <v>39</v>
      </c>
      <c r="AX1544" s="13" t="s">
        <v>78</v>
      </c>
      <c r="AY1544" s="217" t="s">
        <v>151</v>
      </c>
    </row>
    <row r="1545" spans="1:65" s="14" customFormat="1" ht="11.25">
      <c r="B1545" s="218"/>
      <c r="C1545" s="219"/>
      <c r="D1545" s="201" t="s">
        <v>320</v>
      </c>
      <c r="E1545" s="220" t="s">
        <v>32</v>
      </c>
      <c r="F1545" s="221" t="s">
        <v>2112</v>
      </c>
      <c r="G1545" s="219"/>
      <c r="H1545" s="222">
        <v>0.80600000000000005</v>
      </c>
      <c r="I1545" s="223"/>
      <c r="J1545" s="219"/>
      <c r="K1545" s="219"/>
      <c r="L1545" s="224"/>
      <c r="M1545" s="225"/>
      <c r="N1545" s="226"/>
      <c r="O1545" s="226"/>
      <c r="P1545" s="226"/>
      <c r="Q1545" s="226"/>
      <c r="R1545" s="226"/>
      <c r="S1545" s="226"/>
      <c r="T1545" s="227"/>
      <c r="AT1545" s="228" t="s">
        <v>320</v>
      </c>
      <c r="AU1545" s="228" t="s">
        <v>88</v>
      </c>
      <c r="AV1545" s="14" t="s">
        <v>88</v>
      </c>
      <c r="AW1545" s="14" t="s">
        <v>39</v>
      </c>
      <c r="AX1545" s="14" t="s">
        <v>78</v>
      </c>
      <c r="AY1545" s="228" t="s">
        <v>151</v>
      </c>
    </row>
    <row r="1546" spans="1:65" s="15" customFormat="1" ht="11.25">
      <c r="B1546" s="229"/>
      <c r="C1546" s="230"/>
      <c r="D1546" s="201" t="s">
        <v>320</v>
      </c>
      <c r="E1546" s="231" t="s">
        <v>32</v>
      </c>
      <c r="F1546" s="232" t="s">
        <v>323</v>
      </c>
      <c r="G1546" s="230"/>
      <c r="H1546" s="233">
        <v>3.2080000000000002</v>
      </c>
      <c r="I1546" s="234"/>
      <c r="J1546" s="230"/>
      <c r="K1546" s="230"/>
      <c r="L1546" s="235"/>
      <c r="M1546" s="236"/>
      <c r="N1546" s="237"/>
      <c r="O1546" s="237"/>
      <c r="P1546" s="237"/>
      <c r="Q1546" s="237"/>
      <c r="R1546" s="237"/>
      <c r="S1546" s="237"/>
      <c r="T1546" s="238"/>
      <c r="AT1546" s="239" t="s">
        <v>320</v>
      </c>
      <c r="AU1546" s="239" t="s">
        <v>88</v>
      </c>
      <c r="AV1546" s="15" t="s">
        <v>159</v>
      </c>
      <c r="AW1546" s="15" t="s">
        <v>39</v>
      </c>
      <c r="AX1546" s="15" t="s">
        <v>86</v>
      </c>
      <c r="AY1546" s="239" t="s">
        <v>151</v>
      </c>
    </row>
    <row r="1547" spans="1:65" s="2" customFormat="1" ht="21.75" customHeight="1">
      <c r="A1547" s="39"/>
      <c r="B1547" s="40"/>
      <c r="C1547" s="183" t="s">
        <v>2113</v>
      </c>
      <c r="D1547" s="183" t="s">
        <v>154</v>
      </c>
      <c r="E1547" s="184" t="s">
        <v>2114</v>
      </c>
      <c r="F1547" s="185" t="s">
        <v>2115</v>
      </c>
      <c r="G1547" s="186" t="s">
        <v>253</v>
      </c>
      <c r="H1547" s="187">
        <v>2.4020000000000001</v>
      </c>
      <c r="I1547" s="188"/>
      <c r="J1547" s="189">
        <f>ROUND(I1547*H1547,2)</f>
        <v>0</v>
      </c>
      <c r="K1547" s="185" t="s">
        <v>158</v>
      </c>
      <c r="L1547" s="44"/>
      <c r="M1547" s="190" t="s">
        <v>32</v>
      </c>
      <c r="N1547" s="191" t="s">
        <v>49</v>
      </c>
      <c r="O1547" s="69"/>
      <c r="P1547" s="192">
        <f>O1547*H1547</f>
        <v>0</v>
      </c>
      <c r="Q1547" s="192">
        <v>1.2199999999999999E-3</v>
      </c>
      <c r="R1547" s="192">
        <f>Q1547*H1547</f>
        <v>2.9304399999999999E-3</v>
      </c>
      <c r="S1547" s="192">
        <v>0</v>
      </c>
      <c r="T1547" s="193">
        <f>S1547*H1547</f>
        <v>0</v>
      </c>
      <c r="U1547" s="39"/>
      <c r="V1547" s="39"/>
      <c r="W1547" s="39"/>
      <c r="X1547" s="39"/>
      <c r="Y1547" s="39"/>
      <c r="Z1547" s="39"/>
      <c r="AA1547" s="39"/>
      <c r="AB1547" s="39"/>
      <c r="AC1547" s="39"/>
      <c r="AD1547" s="39"/>
      <c r="AE1547" s="39"/>
      <c r="AR1547" s="194" t="s">
        <v>373</v>
      </c>
      <c r="AT1547" s="194" t="s">
        <v>154</v>
      </c>
      <c r="AU1547" s="194" t="s">
        <v>88</v>
      </c>
      <c r="AY1547" s="21" t="s">
        <v>151</v>
      </c>
      <c r="BE1547" s="195">
        <f>IF(N1547="základní",J1547,0)</f>
        <v>0</v>
      </c>
      <c r="BF1547" s="195">
        <f>IF(N1547="snížená",J1547,0)</f>
        <v>0</v>
      </c>
      <c r="BG1547" s="195">
        <f>IF(N1547="zákl. přenesená",J1547,0)</f>
        <v>0</v>
      </c>
      <c r="BH1547" s="195">
        <f>IF(N1547="sníž. přenesená",J1547,0)</f>
        <v>0</v>
      </c>
      <c r="BI1547" s="195">
        <f>IF(N1547="nulová",J1547,0)</f>
        <v>0</v>
      </c>
      <c r="BJ1547" s="21" t="s">
        <v>86</v>
      </c>
      <c r="BK1547" s="195">
        <f>ROUND(I1547*H1547,2)</f>
        <v>0</v>
      </c>
      <c r="BL1547" s="21" t="s">
        <v>373</v>
      </c>
      <c r="BM1547" s="194" t="s">
        <v>2116</v>
      </c>
    </row>
    <row r="1548" spans="1:65" s="2" customFormat="1" ht="11.25">
      <c r="A1548" s="39"/>
      <c r="B1548" s="40"/>
      <c r="C1548" s="41"/>
      <c r="D1548" s="196" t="s">
        <v>161</v>
      </c>
      <c r="E1548" s="41"/>
      <c r="F1548" s="197" t="s">
        <v>2117</v>
      </c>
      <c r="G1548" s="41"/>
      <c r="H1548" s="41"/>
      <c r="I1548" s="198"/>
      <c r="J1548" s="41"/>
      <c r="K1548" s="41"/>
      <c r="L1548" s="44"/>
      <c r="M1548" s="199"/>
      <c r="N1548" s="200"/>
      <c r="O1548" s="69"/>
      <c r="P1548" s="69"/>
      <c r="Q1548" s="69"/>
      <c r="R1548" s="69"/>
      <c r="S1548" s="69"/>
      <c r="T1548" s="70"/>
      <c r="U1548" s="39"/>
      <c r="V1548" s="39"/>
      <c r="W1548" s="39"/>
      <c r="X1548" s="39"/>
      <c r="Y1548" s="39"/>
      <c r="Z1548" s="39"/>
      <c r="AA1548" s="39"/>
      <c r="AB1548" s="39"/>
      <c r="AC1548" s="39"/>
      <c r="AD1548" s="39"/>
      <c r="AE1548" s="39"/>
      <c r="AT1548" s="21" t="s">
        <v>161</v>
      </c>
      <c r="AU1548" s="21" t="s">
        <v>88</v>
      </c>
    </row>
    <row r="1549" spans="1:65" s="13" customFormat="1" ht="11.25">
      <c r="B1549" s="208"/>
      <c r="C1549" s="209"/>
      <c r="D1549" s="201" t="s">
        <v>320</v>
      </c>
      <c r="E1549" s="210" t="s">
        <v>32</v>
      </c>
      <c r="F1549" s="211" t="s">
        <v>2109</v>
      </c>
      <c r="G1549" s="209"/>
      <c r="H1549" s="210" t="s">
        <v>32</v>
      </c>
      <c r="I1549" s="212"/>
      <c r="J1549" s="209"/>
      <c r="K1549" s="209"/>
      <c r="L1549" s="213"/>
      <c r="M1549" s="214"/>
      <c r="N1549" s="215"/>
      <c r="O1549" s="215"/>
      <c r="P1549" s="215"/>
      <c r="Q1549" s="215"/>
      <c r="R1549" s="215"/>
      <c r="S1549" s="215"/>
      <c r="T1549" s="216"/>
      <c r="AT1549" s="217" t="s">
        <v>320</v>
      </c>
      <c r="AU1549" s="217" t="s">
        <v>88</v>
      </c>
      <c r="AV1549" s="13" t="s">
        <v>86</v>
      </c>
      <c r="AW1549" s="13" t="s">
        <v>39</v>
      </c>
      <c r="AX1549" s="13" t="s">
        <v>78</v>
      </c>
      <c r="AY1549" s="217" t="s">
        <v>151</v>
      </c>
    </row>
    <row r="1550" spans="1:65" s="14" customFormat="1" ht="11.25">
      <c r="B1550" s="218"/>
      <c r="C1550" s="219"/>
      <c r="D1550" s="201" t="s">
        <v>320</v>
      </c>
      <c r="E1550" s="220" t="s">
        <v>32</v>
      </c>
      <c r="F1550" s="221" t="s">
        <v>2110</v>
      </c>
      <c r="G1550" s="219"/>
      <c r="H1550" s="222">
        <v>2.4020000000000001</v>
      </c>
      <c r="I1550" s="223"/>
      <c r="J1550" s="219"/>
      <c r="K1550" s="219"/>
      <c r="L1550" s="224"/>
      <c r="M1550" s="225"/>
      <c r="N1550" s="226"/>
      <c r="O1550" s="226"/>
      <c r="P1550" s="226"/>
      <c r="Q1550" s="226"/>
      <c r="R1550" s="226"/>
      <c r="S1550" s="226"/>
      <c r="T1550" s="227"/>
      <c r="AT1550" s="228" t="s">
        <v>320</v>
      </c>
      <c r="AU1550" s="228" t="s">
        <v>88</v>
      </c>
      <c r="AV1550" s="14" t="s">
        <v>88</v>
      </c>
      <c r="AW1550" s="14" t="s">
        <v>39</v>
      </c>
      <c r="AX1550" s="14" t="s">
        <v>78</v>
      </c>
      <c r="AY1550" s="228" t="s">
        <v>151</v>
      </c>
    </row>
    <row r="1551" spans="1:65" s="15" customFormat="1" ht="11.25">
      <c r="B1551" s="229"/>
      <c r="C1551" s="230"/>
      <c r="D1551" s="201" t="s">
        <v>320</v>
      </c>
      <c r="E1551" s="231" t="s">
        <v>32</v>
      </c>
      <c r="F1551" s="232" t="s">
        <v>323</v>
      </c>
      <c r="G1551" s="230"/>
      <c r="H1551" s="233">
        <v>2.4020000000000001</v>
      </c>
      <c r="I1551" s="234"/>
      <c r="J1551" s="230"/>
      <c r="K1551" s="230"/>
      <c r="L1551" s="235"/>
      <c r="M1551" s="236"/>
      <c r="N1551" s="237"/>
      <c r="O1551" s="237"/>
      <c r="P1551" s="237"/>
      <c r="Q1551" s="237"/>
      <c r="R1551" s="237"/>
      <c r="S1551" s="237"/>
      <c r="T1551" s="238"/>
      <c r="AT1551" s="239" t="s">
        <v>320</v>
      </c>
      <c r="AU1551" s="239" t="s">
        <v>88</v>
      </c>
      <c r="AV1551" s="15" t="s">
        <v>159</v>
      </c>
      <c r="AW1551" s="15" t="s">
        <v>39</v>
      </c>
      <c r="AX1551" s="15" t="s">
        <v>86</v>
      </c>
      <c r="AY1551" s="239" t="s">
        <v>151</v>
      </c>
    </row>
    <row r="1552" spans="1:65" s="2" customFormat="1" ht="24.2" customHeight="1">
      <c r="A1552" s="39"/>
      <c r="B1552" s="40"/>
      <c r="C1552" s="183" t="s">
        <v>2118</v>
      </c>
      <c r="D1552" s="183" t="s">
        <v>154</v>
      </c>
      <c r="E1552" s="184" t="s">
        <v>2119</v>
      </c>
      <c r="F1552" s="185" t="s">
        <v>2120</v>
      </c>
      <c r="G1552" s="186" t="s">
        <v>209</v>
      </c>
      <c r="H1552" s="187">
        <v>17.321000000000002</v>
      </c>
      <c r="I1552" s="188"/>
      <c r="J1552" s="189">
        <f>ROUND(I1552*H1552,2)</f>
        <v>0</v>
      </c>
      <c r="K1552" s="185" t="s">
        <v>158</v>
      </c>
      <c r="L1552" s="44"/>
      <c r="M1552" s="190" t="s">
        <v>32</v>
      </c>
      <c r="N1552" s="191" t="s">
        <v>49</v>
      </c>
      <c r="O1552" s="69"/>
      <c r="P1552" s="192">
        <f>O1552*H1552</f>
        <v>0</v>
      </c>
      <c r="Q1552" s="192">
        <v>1.136E-2</v>
      </c>
      <c r="R1552" s="192">
        <f>Q1552*H1552</f>
        <v>0.19676656000000003</v>
      </c>
      <c r="S1552" s="192">
        <v>0</v>
      </c>
      <c r="T1552" s="193">
        <f>S1552*H1552</f>
        <v>0</v>
      </c>
      <c r="U1552" s="39"/>
      <c r="V1552" s="39"/>
      <c r="W1552" s="39"/>
      <c r="X1552" s="39"/>
      <c r="Y1552" s="39"/>
      <c r="Z1552" s="39"/>
      <c r="AA1552" s="39"/>
      <c r="AB1552" s="39"/>
      <c r="AC1552" s="39"/>
      <c r="AD1552" s="39"/>
      <c r="AE1552" s="39"/>
      <c r="AR1552" s="194" t="s">
        <v>373</v>
      </c>
      <c r="AT1552" s="194" t="s">
        <v>154</v>
      </c>
      <c r="AU1552" s="194" t="s">
        <v>88</v>
      </c>
      <c r="AY1552" s="21" t="s">
        <v>151</v>
      </c>
      <c r="BE1552" s="195">
        <f>IF(N1552="základní",J1552,0)</f>
        <v>0</v>
      </c>
      <c r="BF1552" s="195">
        <f>IF(N1552="snížená",J1552,0)</f>
        <v>0</v>
      </c>
      <c r="BG1552" s="195">
        <f>IF(N1552="zákl. přenesená",J1552,0)</f>
        <v>0</v>
      </c>
      <c r="BH1552" s="195">
        <f>IF(N1552="sníž. přenesená",J1552,0)</f>
        <v>0</v>
      </c>
      <c r="BI1552" s="195">
        <f>IF(N1552="nulová",J1552,0)</f>
        <v>0</v>
      </c>
      <c r="BJ1552" s="21" t="s">
        <v>86</v>
      </c>
      <c r="BK1552" s="195">
        <f>ROUND(I1552*H1552,2)</f>
        <v>0</v>
      </c>
      <c r="BL1552" s="21" t="s">
        <v>373</v>
      </c>
      <c r="BM1552" s="194" t="s">
        <v>2121</v>
      </c>
    </row>
    <row r="1553" spans="1:65" s="2" customFormat="1" ht="11.25">
      <c r="A1553" s="39"/>
      <c r="B1553" s="40"/>
      <c r="C1553" s="41"/>
      <c r="D1553" s="196" t="s">
        <v>161</v>
      </c>
      <c r="E1553" s="41"/>
      <c r="F1553" s="197" t="s">
        <v>2122</v>
      </c>
      <c r="G1553" s="41"/>
      <c r="H1553" s="41"/>
      <c r="I1553" s="198"/>
      <c r="J1553" s="41"/>
      <c r="K1553" s="41"/>
      <c r="L1553" s="44"/>
      <c r="M1553" s="199"/>
      <c r="N1553" s="200"/>
      <c r="O1553" s="69"/>
      <c r="P1553" s="69"/>
      <c r="Q1553" s="69"/>
      <c r="R1553" s="69"/>
      <c r="S1553" s="69"/>
      <c r="T1553" s="70"/>
      <c r="U1553" s="39"/>
      <c r="V1553" s="39"/>
      <c r="W1553" s="39"/>
      <c r="X1553" s="39"/>
      <c r="Y1553" s="39"/>
      <c r="Z1553" s="39"/>
      <c r="AA1553" s="39"/>
      <c r="AB1553" s="39"/>
      <c r="AC1553" s="39"/>
      <c r="AD1553" s="39"/>
      <c r="AE1553" s="39"/>
      <c r="AT1553" s="21" t="s">
        <v>161</v>
      </c>
      <c r="AU1553" s="21" t="s">
        <v>88</v>
      </c>
    </row>
    <row r="1554" spans="1:65" s="13" customFormat="1" ht="11.25">
      <c r="B1554" s="208"/>
      <c r="C1554" s="209"/>
      <c r="D1554" s="201" t="s">
        <v>320</v>
      </c>
      <c r="E1554" s="210" t="s">
        <v>32</v>
      </c>
      <c r="F1554" s="211" t="s">
        <v>2123</v>
      </c>
      <c r="G1554" s="209"/>
      <c r="H1554" s="210" t="s">
        <v>32</v>
      </c>
      <c r="I1554" s="212"/>
      <c r="J1554" s="209"/>
      <c r="K1554" s="209"/>
      <c r="L1554" s="213"/>
      <c r="M1554" s="214"/>
      <c r="N1554" s="215"/>
      <c r="O1554" s="215"/>
      <c r="P1554" s="215"/>
      <c r="Q1554" s="215"/>
      <c r="R1554" s="215"/>
      <c r="S1554" s="215"/>
      <c r="T1554" s="216"/>
      <c r="AT1554" s="217" t="s">
        <v>320</v>
      </c>
      <c r="AU1554" s="217" t="s">
        <v>88</v>
      </c>
      <c r="AV1554" s="13" t="s">
        <v>86</v>
      </c>
      <c r="AW1554" s="13" t="s">
        <v>39</v>
      </c>
      <c r="AX1554" s="13" t="s">
        <v>78</v>
      </c>
      <c r="AY1554" s="217" t="s">
        <v>151</v>
      </c>
    </row>
    <row r="1555" spans="1:65" s="14" customFormat="1" ht="11.25">
      <c r="B1555" s="218"/>
      <c r="C1555" s="219"/>
      <c r="D1555" s="201" t="s">
        <v>320</v>
      </c>
      <c r="E1555" s="220" t="s">
        <v>32</v>
      </c>
      <c r="F1555" s="221" t="s">
        <v>2124</v>
      </c>
      <c r="G1555" s="219"/>
      <c r="H1555" s="222">
        <v>17.321000000000002</v>
      </c>
      <c r="I1555" s="223"/>
      <c r="J1555" s="219"/>
      <c r="K1555" s="219"/>
      <c r="L1555" s="224"/>
      <c r="M1555" s="225"/>
      <c r="N1555" s="226"/>
      <c r="O1555" s="226"/>
      <c r="P1555" s="226"/>
      <c r="Q1555" s="226"/>
      <c r="R1555" s="226"/>
      <c r="S1555" s="226"/>
      <c r="T1555" s="227"/>
      <c r="AT1555" s="228" t="s">
        <v>320</v>
      </c>
      <c r="AU1555" s="228" t="s">
        <v>88</v>
      </c>
      <c r="AV1555" s="14" t="s">
        <v>88</v>
      </c>
      <c r="AW1555" s="14" t="s">
        <v>39</v>
      </c>
      <c r="AX1555" s="14" t="s">
        <v>78</v>
      </c>
      <c r="AY1555" s="228" t="s">
        <v>151</v>
      </c>
    </row>
    <row r="1556" spans="1:65" s="15" customFormat="1" ht="11.25">
      <c r="B1556" s="229"/>
      <c r="C1556" s="230"/>
      <c r="D1556" s="201" t="s">
        <v>320</v>
      </c>
      <c r="E1556" s="231" t="s">
        <v>32</v>
      </c>
      <c r="F1556" s="232" t="s">
        <v>323</v>
      </c>
      <c r="G1556" s="230"/>
      <c r="H1556" s="233">
        <v>17.321000000000002</v>
      </c>
      <c r="I1556" s="234"/>
      <c r="J1556" s="230"/>
      <c r="K1556" s="230"/>
      <c r="L1556" s="235"/>
      <c r="M1556" s="236"/>
      <c r="N1556" s="237"/>
      <c r="O1556" s="237"/>
      <c r="P1556" s="237"/>
      <c r="Q1556" s="237"/>
      <c r="R1556" s="237"/>
      <c r="S1556" s="237"/>
      <c r="T1556" s="238"/>
      <c r="AT1556" s="239" t="s">
        <v>320</v>
      </c>
      <c r="AU1556" s="239" t="s">
        <v>88</v>
      </c>
      <c r="AV1556" s="15" t="s">
        <v>159</v>
      </c>
      <c r="AW1556" s="15" t="s">
        <v>39</v>
      </c>
      <c r="AX1556" s="15" t="s">
        <v>86</v>
      </c>
      <c r="AY1556" s="239" t="s">
        <v>151</v>
      </c>
    </row>
    <row r="1557" spans="1:65" s="2" customFormat="1" ht="24.2" customHeight="1">
      <c r="A1557" s="39"/>
      <c r="B1557" s="40"/>
      <c r="C1557" s="183" t="s">
        <v>2125</v>
      </c>
      <c r="D1557" s="183" t="s">
        <v>154</v>
      </c>
      <c r="E1557" s="184" t="s">
        <v>2126</v>
      </c>
      <c r="F1557" s="185" t="s">
        <v>2127</v>
      </c>
      <c r="G1557" s="186" t="s">
        <v>209</v>
      </c>
      <c r="H1557" s="187">
        <v>33.57</v>
      </c>
      <c r="I1557" s="188"/>
      <c r="J1557" s="189">
        <f>ROUND(I1557*H1557,2)</f>
        <v>0</v>
      </c>
      <c r="K1557" s="185" t="s">
        <v>158</v>
      </c>
      <c r="L1557" s="44"/>
      <c r="M1557" s="190" t="s">
        <v>32</v>
      </c>
      <c r="N1557" s="191" t="s">
        <v>49</v>
      </c>
      <c r="O1557" s="69"/>
      <c r="P1557" s="192">
        <f>O1557*H1557</f>
        <v>0</v>
      </c>
      <c r="Q1557" s="192">
        <v>0</v>
      </c>
      <c r="R1557" s="192">
        <f>Q1557*H1557</f>
        <v>0</v>
      </c>
      <c r="S1557" s="192">
        <v>0</v>
      </c>
      <c r="T1557" s="193">
        <f>S1557*H1557</f>
        <v>0</v>
      </c>
      <c r="U1557" s="39"/>
      <c r="V1557" s="39"/>
      <c r="W1557" s="39"/>
      <c r="X1557" s="39"/>
      <c r="Y1557" s="39"/>
      <c r="Z1557" s="39"/>
      <c r="AA1557" s="39"/>
      <c r="AB1557" s="39"/>
      <c r="AC1557" s="39"/>
      <c r="AD1557" s="39"/>
      <c r="AE1557" s="39"/>
      <c r="AR1557" s="194" t="s">
        <v>373</v>
      </c>
      <c r="AT1557" s="194" t="s">
        <v>154</v>
      </c>
      <c r="AU1557" s="194" t="s">
        <v>88</v>
      </c>
      <c r="AY1557" s="21" t="s">
        <v>151</v>
      </c>
      <c r="BE1557" s="195">
        <f>IF(N1557="základní",J1557,0)</f>
        <v>0</v>
      </c>
      <c r="BF1557" s="195">
        <f>IF(N1557="snížená",J1557,0)</f>
        <v>0</v>
      </c>
      <c r="BG1557" s="195">
        <f>IF(N1557="zákl. přenesená",J1557,0)</f>
        <v>0</v>
      </c>
      <c r="BH1557" s="195">
        <f>IF(N1557="sníž. přenesená",J1557,0)</f>
        <v>0</v>
      </c>
      <c r="BI1557" s="195">
        <f>IF(N1557="nulová",J1557,0)</f>
        <v>0</v>
      </c>
      <c r="BJ1557" s="21" t="s">
        <v>86</v>
      </c>
      <c r="BK1557" s="195">
        <f>ROUND(I1557*H1557,2)</f>
        <v>0</v>
      </c>
      <c r="BL1557" s="21" t="s">
        <v>373</v>
      </c>
      <c r="BM1557" s="194" t="s">
        <v>2128</v>
      </c>
    </row>
    <row r="1558" spans="1:65" s="2" customFormat="1" ht="11.25">
      <c r="A1558" s="39"/>
      <c r="B1558" s="40"/>
      <c r="C1558" s="41"/>
      <c r="D1558" s="196" t="s">
        <v>161</v>
      </c>
      <c r="E1558" s="41"/>
      <c r="F1558" s="197" t="s">
        <v>2129</v>
      </c>
      <c r="G1558" s="41"/>
      <c r="H1558" s="41"/>
      <c r="I1558" s="198"/>
      <c r="J1558" s="41"/>
      <c r="K1558" s="41"/>
      <c r="L1558" s="44"/>
      <c r="M1558" s="199"/>
      <c r="N1558" s="200"/>
      <c r="O1558" s="69"/>
      <c r="P1558" s="69"/>
      <c r="Q1558" s="69"/>
      <c r="R1558" s="69"/>
      <c r="S1558" s="69"/>
      <c r="T1558" s="70"/>
      <c r="U1558" s="39"/>
      <c r="V1558" s="39"/>
      <c r="W1558" s="39"/>
      <c r="X1558" s="39"/>
      <c r="Y1558" s="39"/>
      <c r="Z1558" s="39"/>
      <c r="AA1558" s="39"/>
      <c r="AB1558" s="39"/>
      <c r="AC1558" s="39"/>
      <c r="AD1558" s="39"/>
      <c r="AE1558" s="39"/>
      <c r="AT1558" s="21" t="s">
        <v>161</v>
      </c>
      <c r="AU1558" s="21" t="s">
        <v>88</v>
      </c>
    </row>
    <row r="1559" spans="1:65" s="13" customFormat="1" ht="11.25">
      <c r="B1559" s="208"/>
      <c r="C1559" s="209"/>
      <c r="D1559" s="201" t="s">
        <v>320</v>
      </c>
      <c r="E1559" s="210" t="s">
        <v>32</v>
      </c>
      <c r="F1559" s="211" t="s">
        <v>2130</v>
      </c>
      <c r="G1559" s="209"/>
      <c r="H1559" s="210" t="s">
        <v>32</v>
      </c>
      <c r="I1559" s="212"/>
      <c r="J1559" s="209"/>
      <c r="K1559" s="209"/>
      <c r="L1559" s="213"/>
      <c r="M1559" s="214"/>
      <c r="N1559" s="215"/>
      <c r="O1559" s="215"/>
      <c r="P1559" s="215"/>
      <c r="Q1559" s="215"/>
      <c r="R1559" s="215"/>
      <c r="S1559" s="215"/>
      <c r="T1559" s="216"/>
      <c r="AT1559" s="217" t="s">
        <v>320</v>
      </c>
      <c r="AU1559" s="217" t="s">
        <v>88</v>
      </c>
      <c r="AV1559" s="13" t="s">
        <v>86</v>
      </c>
      <c r="AW1559" s="13" t="s">
        <v>39</v>
      </c>
      <c r="AX1559" s="13" t="s">
        <v>78</v>
      </c>
      <c r="AY1559" s="217" t="s">
        <v>151</v>
      </c>
    </row>
    <row r="1560" spans="1:65" s="14" customFormat="1" ht="11.25">
      <c r="B1560" s="218"/>
      <c r="C1560" s="219"/>
      <c r="D1560" s="201" t="s">
        <v>320</v>
      </c>
      <c r="E1560" s="220" t="s">
        <v>32</v>
      </c>
      <c r="F1560" s="221" t="s">
        <v>248</v>
      </c>
      <c r="G1560" s="219"/>
      <c r="H1560" s="222">
        <v>33.57</v>
      </c>
      <c r="I1560" s="223"/>
      <c r="J1560" s="219"/>
      <c r="K1560" s="219"/>
      <c r="L1560" s="224"/>
      <c r="M1560" s="225"/>
      <c r="N1560" s="226"/>
      <c r="O1560" s="226"/>
      <c r="P1560" s="226"/>
      <c r="Q1560" s="226"/>
      <c r="R1560" s="226"/>
      <c r="S1560" s="226"/>
      <c r="T1560" s="227"/>
      <c r="AT1560" s="228" t="s">
        <v>320</v>
      </c>
      <c r="AU1560" s="228" t="s">
        <v>88</v>
      </c>
      <c r="AV1560" s="14" t="s">
        <v>88</v>
      </c>
      <c r="AW1560" s="14" t="s">
        <v>39</v>
      </c>
      <c r="AX1560" s="14" t="s">
        <v>78</v>
      </c>
      <c r="AY1560" s="228" t="s">
        <v>151</v>
      </c>
    </row>
    <row r="1561" spans="1:65" s="15" customFormat="1" ht="11.25">
      <c r="B1561" s="229"/>
      <c r="C1561" s="230"/>
      <c r="D1561" s="201" t="s">
        <v>320</v>
      </c>
      <c r="E1561" s="231" t="s">
        <v>32</v>
      </c>
      <c r="F1561" s="232" t="s">
        <v>323</v>
      </c>
      <c r="G1561" s="230"/>
      <c r="H1561" s="233">
        <v>33.57</v>
      </c>
      <c r="I1561" s="234"/>
      <c r="J1561" s="230"/>
      <c r="K1561" s="230"/>
      <c r="L1561" s="235"/>
      <c r="M1561" s="236"/>
      <c r="N1561" s="237"/>
      <c r="O1561" s="237"/>
      <c r="P1561" s="237"/>
      <c r="Q1561" s="237"/>
      <c r="R1561" s="237"/>
      <c r="S1561" s="237"/>
      <c r="T1561" s="238"/>
      <c r="AT1561" s="239" t="s">
        <v>320</v>
      </c>
      <c r="AU1561" s="239" t="s">
        <v>88</v>
      </c>
      <c r="AV1561" s="15" t="s">
        <v>159</v>
      </c>
      <c r="AW1561" s="15" t="s">
        <v>39</v>
      </c>
      <c r="AX1561" s="15" t="s">
        <v>86</v>
      </c>
      <c r="AY1561" s="239" t="s">
        <v>151</v>
      </c>
    </row>
    <row r="1562" spans="1:65" s="2" customFormat="1" ht="16.5" customHeight="1">
      <c r="A1562" s="39"/>
      <c r="B1562" s="40"/>
      <c r="C1562" s="251" t="s">
        <v>2131</v>
      </c>
      <c r="D1562" s="251" t="s">
        <v>445</v>
      </c>
      <c r="E1562" s="252" t="s">
        <v>2132</v>
      </c>
      <c r="F1562" s="253" t="s">
        <v>2133</v>
      </c>
      <c r="G1562" s="254" t="s">
        <v>253</v>
      </c>
      <c r="H1562" s="255">
        <v>0.88700000000000001</v>
      </c>
      <c r="I1562" s="256"/>
      <c r="J1562" s="257">
        <f>ROUND(I1562*H1562,2)</f>
        <v>0</v>
      </c>
      <c r="K1562" s="253" t="s">
        <v>158</v>
      </c>
      <c r="L1562" s="258"/>
      <c r="M1562" s="259" t="s">
        <v>32</v>
      </c>
      <c r="N1562" s="260" t="s">
        <v>49</v>
      </c>
      <c r="O1562" s="69"/>
      <c r="P1562" s="192">
        <f>O1562*H1562</f>
        <v>0</v>
      </c>
      <c r="Q1562" s="192">
        <v>0.72</v>
      </c>
      <c r="R1562" s="192">
        <f>Q1562*H1562</f>
        <v>0.63863999999999999</v>
      </c>
      <c r="S1562" s="192">
        <v>0</v>
      </c>
      <c r="T1562" s="193">
        <f>S1562*H1562</f>
        <v>0</v>
      </c>
      <c r="U1562" s="39"/>
      <c r="V1562" s="39"/>
      <c r="W1562" s="39"/>
      <c r="X1562" s="39"/>
      <c r="Y1562" s="39"/>
      <c r="Z1562" s="39"/>
      <c r="AA1562" s="39"/>
      <c r="AB1562" s="39"/>
      <c r="AC1562" s="39"/>
      <c r="AD1562" s="39"/>
      <c r="AE1562" s="39"/>
      <c r="AR1562" s="194" t="s">
        <v>539</v>
      </c>
      <c r="AT1562" s="194" t="s">
        <v>445</v>
      </c>
      <c r="AU1562" s="194" t="s">
        <v>88</v>
      </c>
      <c r="AY1562" s="21" t="s">
        <v>151</v>
      </c>
      <c r="BE1562" s="195">
        <f>IF(N1562="základní",J1562,0)</f>
        <v>0</v>
      </c>
      <c r="BF1562" s="195">
        <f>IF(N1562="snížená",J1562,0)</f>
        <v>0</v>
      </c>
      <c r="BG1562" s="195">
        <f>IF(N1562="zákl. přenesená",J1562,0)</f>
        <v>0</v>
      </c>
      <c r="BH1562" s="195">
        <f>IF(N1562="sníž. přenesená",J1562,0)</f>
        <v>0</v>
      </c>
      <c r="BI1562" s="195">
        <f>IF(N1562="nulová",J1562,0)</f>
        <v>0</v>
      </c>
      <c r="BJ1562" s="21" t="s">
        <v>86</v>
      </c>
      <c r="BK1562" s="195">
        <f>ROUND(I1562*H1562,2)</f>
        <v>0</v>
      </c>
      <c r="BL1562" s="21" t="s">
        <v>373</v>
      </c>
      <c r="BM1562" s="194" t="s">
        <v>2134</v>
      </c>
    </row>
    <row r="1563" spans="1:65" s="13" customFormat="1" ht="11.25">
      <c r="B1563" s="208"/>
      <c r="C1563" s="209"/>
      <c r="D1563" s="201" t="s">
        <v>320</v>
      </c>
      <c r="E1563" s="210" t="s">
        <v>32</v>
      </c>
      <c r="F1563" s="211" t="s">
        <v>2135</v>
      </c>
      <c r="G1563" s="209"/>
      <c r="H1563" s="210" t="s">
        <v>32</v>
      </c>
      <c r="I1563" s="212"/>
      <c r="J1563" s="209"/>
      <c r="K1563" s="209"/>
      <c r="L1563" s="213"/>
      <c r="M1563" s="214"/>
      <c r="N1563" s="215"/>
      <c r="O1563" s="215"/>
      <c r="P1563" s="215"/>
      <c r="Q1563" s="215"/>
      <c r="R1563" s="215"/>
      <c r="S1563" s="215"/>
      <c r="T1563" s="216"/>
      <c r="AT1563" s="217" t="s">
        <v>320</v>
      </c>
      <c r="AU1563" s="217" t="s">
        <v>88</v>
      </c>
      <c r="AV1563" s="13" t="s">
        <v>86</v>
      </c>
      <c r="AW1563" s="13" t="s">
        <v>39</v>
      </c>
      <c r="AX1563" s="13" t="s">
        <v>78</v>
      </c>
      <c r="AY1563" s="217" t="s">
        <v>151</v>
      </c>
    </row>
    <row r="1564" spans="1:65" s="14" customFormat="1" ht="11.25">
      <c r="B1564" s="218"/>
      <c r="C1564" s="219"/>
      <c r="D1564" s="201" t="s">
        <v>320</v>
      </c>
      <c r="E1564" s="220" t="s">
        <v>32</v>
      </c>
      <c r="F1564" s="221" t="s">
        <v>2112</v>
      </c>
      <c r="G1564" s="219"/>
      <c r="H1564" s="222">
        <v>0.80600000000000005</v>
      </c>
      <c r="I1564" s="223"/>
      <c r="J1564" s="219"/>
      <c r="K1564" s="219"/>
      <c r="L1564" s="224"/>
      <c r="M1564" s="225"/>
      <c r="N1564" s="226"/>
      <c r="O1564" s="226"/>
      <c r="P1564" s="226"/>
      <c r="Q1564" s="226"/>
      <c r="R1564" s="226"/>
      <c r="S1564" s="226"/>
      <c r="T1564" s="227"/>
      <c r="AT1564" s="228" t="s">
        <v>320</v>
      </c>
      <c r="AU1564" s="228" t="s">
        <v>88</v>
      </c>
      <c r="AV1564" s="14" t="s">
        <v>88</v>
      </c>
      <c r="AW1564" s="14" t="s">
        <v>39</v>
      </c>
      <c r="AX1564" s="14" t="s">
        <v>78</v>
      </c>
      <c r="AY1564" s="228" t="s">
        <v>151</v>
      </c>
    </row>
    <row r="1565" spans="1:65" s="15" customFormat="1" ht="11.25">
      <c r="B1565" s="229"/>
      <c r="C1565" s="230"/>
      <c r="D1565" s="201" t="s">
        <v>320</v>
      </c>
      <c r="E1565" s="231" t="s">
        <v>32</v>
      </c>
      <c r="F1565" s="232" t="s">
        <v>323</v>
      </c>
      <c r="G1565" s="230"/>
      <c r="H1565" s="233">
        <v>0.80600000000000005</v>
      </c>
      <c r="I1565" s="234"/>
      <c r="J1565" s="230"/>
      <c r="K1565" s="230"/>
      <c r="L1565" s="235"/>
      <c r="M1565" s="236"/>
      <c r="N1565" s="237"/>
      <c r="O1565" s="237"/>
      <c r="P1565" s="237"/>
      <c r="Q1565" s="237"/>
      <c r="R1565" s="237"/>
      <c r="S1565" s="237"/>
      <c r="T1565" s="238"/>
      <c r="AT1565" s="239" t="s">
        <v>320</v>
      </c>
      <c r="AU1565" s="239" t="s">
        <v>88</v>
      </c>
      <c r="AV1565" s="15" t="s">
        <v>159</v>
      </c>
      <c r="AW1565" s="15" t="s">
        <v>39</v>
      </c>
      <c r="AX1565" s="15" t="s">
        <v>86</v>
      </c>
      <c r="AY1565" s="239" t="s">
        <v>151</v>
      </c>
    </row>
    <row r="1566" spans="1:65" s="14" customFormat="1" ht="11.25">
      <c r="B1566" s="218"/>
      <c r="C1566" s="219"/>
      <c r="D1566" s="201" t="s">
        <v>320</v>
      </c>
      <c r="E1566" s="219"/>
      <c r="F1566" s="221" t="s">
        <v>2136</v>
      </c>
      <c r="G1566" s="219"/>
      <c r="H1566" s="222">
        <v>0.88700000000000001</v>
      </c>
      <c r="I1566" s="223"/>
      <c r="J1566" s="219"/>
      <c r="K1566" s="219"/>
      <c r="L1566" s="224"/>
      <c r="M1566" s="225"/>
      <c r="N1566" s="226"/>
      <c r="O1566" s="226"/>
      <c r="P1566" s="226"/>
      <c r="Q1566" s="226"/>
      <c r="R1566" s="226"/>
      <c r="S1566" s="226"/>
      <c r="T1566" s="227"/>
      <c r="AT1566" s="228" t="s">
        <v>320</v>
      </c>
      <c r="AU1566" s="228" t="s">
        <v>88</v>
      </c>
      <c r="AV1566" s="14" t="s">
        <v>88</v>
      </c>
      <c r="AW1566" s="14" t="s">
        <v>4</v>
      </c>
      <c r="AX1566" s="14" t="s">
        <v>86</v>
      </c>
      <c r="AY1566" s="228" t="s">
        <v>151</v>
      </c>
    </row>
    <row r="1567" spans="1:65" s="2" customFormat="1" ht="24.2" customHeight="1">
      <c r="A1567" s="39"/>
      <c r="B1567" s="40"/>
      <c r="C1567" s="183" t="s">
        <v>2137</v>
      </c>
      <c r="D1567" s="183" t="s">
        <v>154</v>
      </c>
      <c r="E1567" s="184" t="s">
        <v>2138</v>
      </c>
      <c r="F1567" s="185" t="s">
        <v>2139</v>
      </c>
      <c r="G1567" s="186" t="s">
        <v>213</v>
      </c>
      <c r="H1567" s="187">
        <v>77.25</v>
      </c>
      <c r="I1567" s="188"/>
      <c r="J1567" s="189">
        <f>ROUND(I1567*H1567,2)</f>
        <v>0</v>
      </c>
      <c r="K1567" s="185" t="s">
        <v>158</v>
      </c>
      <c r="L1567" s="44"/>
      <c r="M1567" s="190" t="s">
        <v>32</v>
      </c>
      <c r="N1567" s="191" t="s">
        <v>49</v>
      </c>
      <c r="O1567" s="69"/>
      <c r="P1567" s="192">
        <f>O1567*H1567</f>
        <v>0</v>
      </c>
      <c r="Q1567" s="192">
        <v>0</v>
      </c>
      <c r="R1567" s="192">
        <f>Q1567*H1567</f>
        <v>0</v>
      </c>
      <c r="S1567" s="192">
        <v>0</v>
      </c>
      <c r="T1567" s="193">
        <f>S1567*H1567</f>
        <v>0</v>
      </c>
      <c r="U1567" s="39"/>
      <c r="V1567" s="39"/>
      <c r="W1567" s="39"/>
      <c r="X1567" s="39"/>
      <c r="Y1567" s="39"/>
      <c r="Z1567" s="39"/>
      <c r="AA1567" s="39"/>
      <c r="AB1567" s="39"/>
      <c r="AC1567" s="39"/>
      <c r="AD1567" s="39"/>
      <c r="AE1567" s="39"/>
      <c r="AR1567" s="194" t="s">
        <v>373</v>
      </c>
      <c r="AT1567" s="194" t="s">
        <v>154</v>
      </c>
      <c r="AU1567" s="194" t="s">
        <v>88</v>
      </c>
      <c r="AY1567" s="21" t="s">
        <v>151</v>
      </c>
      <c r="BE1567" s="195">
        <f>IF(N1567="základní",J1567,0)</f>
        <v>0</v>
      </c>
      <c r="BF1567" s="195">
        <f>IF(N1567="snížená",J1567,0)</f>
        <v>0</v>
      </c>
      <c r="BG1567" s="195">
        <f>IF(N1567="zákl. přenesená",J1567,0)</f>
        <v>0</v>
      </c>
      <c r="BH1567" s="195">
        <f>IF(N1567="sníž. přenesená",J1567,0)</f>
        <v>0</v>
      </c>
      <c r="BI1567" s="195">
        <f>IF(N1567="nulová",J1567,0)</f>
        <v>0</v>
      </c>
      <c r="BJ1567" s="21" t="s">
        <v>86</v>
      </c>
      <c r="BK1567" s="195">
        <f>ROUND(I1567*H1567,2)</f>
        <v>0</v>
      </c>
      <c r="BL1567" s="21" t="s">
        <v>373</v>
      </c>
      <c r="BM1567" s="194" t="s">
        <v>2140</v>
      </c>
    </row>
    <row r="1568" spans="1:65" s="2" customFormat="1" ht="11.25">
      <c r="A1568" s="39"/>
      <c r="B1568" s="40"/>
      <c r="C1568" s="41"/>
      <c r="D1568" s="196" t="s">
        <v>161</v>
      </c>
      <c r="E1568" s="41"/>
      <c r="F1568" s="197" t="s">
        <v>2141</v>
      </c>
      <c r="G1568" s="41"/>
      <c r="H1568" s="41"/>
      <c r="I1568" s="198"/>
      <c r="J1568" s="41"/>
      <c r="K1568" s="41"/>
      <c r="L1568" s="44"/>
      <c r="M1568" s="199"/>
      <c r="N1568" s="200"/>
      <c r="O1568" s="69"/>
      <c r="P1568" s="69"/>
      <c r="Q1568" s="69"/>
      <c r="R1568" s="69"/>
      <c r="S1568" s="69"/>
      <c r="T1568" s="70"/>
      <c r="U1568" s="39"/>
      <c r="V1568" s="39"/>
      <c r="W1568" s="39"/>
      <c r="X1568" s="39"/>
      <c r="Y1568" s="39"/>
      <c r="Z1568" s="39"/>
      <c r="AA1568" s="39"/>
      <c r="AB1568" s="39"/>
      <c r="AC1568" s="39"/>
      <c r="AD1568" s="39"/>
      <c r="AE1568" s="39"/>
      <c r="AT1568" s="21" t="s">
        <v>161</v>
      </c>
      <c r="AU1568" s="21" t="s">
        <v>88</v>
      </c>
    </row>
    <row r="1569" spans="1:65" s="13" customFormat="1" ht="11.25">
      <c r="B1569" s="208"/>
      <c r="C1569" s="209"/>
      <c r="D1569" s="201" t="s">
        <v>320</v>
      </c>
      <c r="E1569" s="210" t="s">
        <v>32</v>
      </c>
      <c r="F1569" s="211" t="s">
        <v>2142</v>
      </c>
      <c r="G1569" s="209"/>
      <c r="H1569" s="210" t="s">
        <v>32</v>
      </c>
      <c r="I1569" s="212"/>
      <c r="J1569" s="209"/>
      <c r="K1569" s="209"/>
      <c r="L1569" s="213"/>
      <c r="M1569" s="214"/>
      <c r="N1569" s="215"/>
      <c r="O1569" s="215"/>
      <c r="P1569" s="215"/>
      <c r="Q1569" s="215"/>
      <c r="R1569" s="215"/>
      <c r="S1569" s="215"/>
      <c r="T1569" s="216"/>
      <c r="AT1569" s="217" t="s">
        <v>320</v>
      </c>
      <c r="AU1569" s="217" t="s">
        <v>88</v>
      </c>
      <c r="AV1569" s="13" t="s">
        <v>86</v>
      </c>
      <c r="AW1569" s="13" t="s">
        <v>39</v>
      </c>
      <c r="AX1569" s="13" t="s">
        <v>78</v>
      </c>
      <c r="AY1569" s="217" t="s">
        <v>151</v>
      </c>
    </row>
    <row r="1570" spans="1:65" s="14" customFormat="1" ht="11.25">
      <c r="B1570" s="218"/>
      <c r="C1570" s="219"/>
      <c r="D1570" s="201" t="s">
        <v>320</v>
      </c>
      <c r="E1570" s="220" t="s">
        <v>32</v>
      </c>
      <c r="F1570" s="221" t="s">
        <v>2143</v>
      </c>
      <c r="G1570" s="219"/>
      <c r="H1570" s="222">
        <v>61.8</v>
      </c>
      <c r="I1570" s="223"/>
      <c r="J1570" s="219"/>
      <c r="K1570" s="219"/>
      <c r="L1570" s="224"/>
      <c r="M1570" s="225"/>
      <c r="N1570" s="226"/>
      <c r="O1570" s="226"/>
      <c r="P1570" s="226"/>
      <c r="Q1570" s="226"/>
      <c r="R1570" s="226"/>
      <c r="S1570" s="226"/>
      <c r="T1570" s="227"/>
      <c r="AT1570" s="228" t="s">
        <v>320</v>
      </c>
      <c r="AU1570" s="228" t="s">
        <v>88</v>
      </c>
      <c r="AV1570" s="14" t="s">
        <v>88</v>
      </c>
      <c r="AW1570" s="14" t="s">
        <v>39</v>
      </c>
      <c r="AX1570" s="14" t="s">
        <v>78</v>
      </c>
      <c r="AY1570" s="228" t="s">
        <v>151</v>
      </c>
    </row>
    <row r="1571" spans="1:65" s="16" customFormat="1" ht="11.25">
      <c r="B1571" s="240"/>
      <c r="C1571" s="241"/>
      <c r="D1571" s="201" t="s">
        <v>320</v>
      </c>
      <c r="E1571" s="242" t="s">
        <v>211</v>
      </c>
      <c r="F1571" s="243" t="s">
        <v>440</v>
      </c>
      <c r="G1571" s="241"/>
      <c r="H1571" s="244">
        <v>61.8</v>
      </c>
      <c r="I1571" s="245"/>
      <c r="J1571" s="241"/>
      <c r="K1571" s="241"/>
      <c r="L1571" s="246"/>
      <c r="M1571" s="247"/>
      <c r="N1571" s="248"/>
      <c r="O1571" s="248"/>
      <c r="P1571" s="248"/>
      <c r="Q1571" s="248"/>
      <c r="R1571" s="248"/>
      <c r="S1571" s="248"/>
      <c r="T1571" s="249"/>
      <c r="AT1571" s="250" t="s">
        <v>320</v>
      </c>
      <c r="AU1571" s="250" t="s">
        <v>88</v>
      </c>
      <c r="AV1571" s="16" t="s">
        <v>170</v>
      </c>
      <c r="AW1571" s="16" t="s">
        <v>39</v>
      </c>
      <c r="AX1571" s="16" t="s">
        <v>78</v>
      </c>
      <c r="AY1571" s="250" t="s">
        <v>151</v>
      </c>
    </row>
    <row r="1572" spans="1:65" s="13" customFormat="1" ht="11.25">
      <c r="B1572" s="208"/>
      <c r="C1572" s="209"/>
      <c r="D1572" s="201" t="s">
        <v>320</v>
      </c>
      <c r="E1572" s="210" t="s">
        <v>32</v>
      </c>
      <c r="F1572" s="211" t="s">
        <v>2144</v>
      </c>
      <c r="G1572" s="209"/>
      <c r="H1572" s="210" t="s">
        <v>32</v>
      </c>
      <c r="I1572" s="212"/>
      <c r="J1572" s="209"/>
      <c r="K1572" s="209"/>
      <c r="L1572" s="213"/>
      <c r="M1572" s="214"/>
      <c r="N1572" s="215"/>
      <c r="O1572" s="215"/>
      <c r="P1572" s="215"/>
      <c r="Q1572" s="215"/>
      <c r="R1572" s="215"/>
      <c r="S1572" s="215"/>
      <c r="T1572" s="216"/>
      <c r="AT1572" s="217" t="s">
        <v>320</v>
      </c>
      <c r="AU1572" s="217" t="s">
        <v>88</v>
      </c>
      <c r="AV1572" s="13" t="s">
        <v>86</v>
      </c>
      <c r="AW1572" s="13" t="s">
        <v>39</v>
      </c>
      <c r="AX1572" s="13" t="s">
        <v>78</v>
      </c>
      <c r="AY1572" s="217" t="s">
        <v>151</v>
      </c>
    </row>
    <row r="1573" spans="1:65" s="14" customFormat="1" ht="11.25">
      <c r="B1573" s="218"/>
      <c r="C1573" s="219"/>
      <c r="D1573" s="201" t="s">
        <v>320</v>
      </c>
      <c r="E1573" s="220" t="s">
        <v>32</v>
      </c>
      <c r="F1573" s="221" t="s">
        <v>2145</v>
      </c>
      <c r="G1573" s="219"/>
      <c r="H1573" s="222">
        <v>15.45</v>
      </c>
      <c r="I1573" s="223"/>
      <c r="J1573" s="219"/>
      <c r="K1573" s="219"/>
      <c r="L1573" s="224"/>
      <c r="M1573" s="225"/>
      <c r="N1573" s="226"/>
      <c r="O1573" s="226"/>
      <c r="P1573" s="226"/>
      <c r="Q1573" s="226"/>
      <c r="R1573" s="226"/>
      <c r="S1573" s="226"/>
      <c r="T1573" s="227"/>
      <c r="AT1573" s="228" t="s">
        <v>320</v>
      </c>
      <c r="AU1573" s="228" t="s">
        <v>88</v>
      </c>
      <c r="AV1573" s="14" t="s">
        <v>88</v>
      </c>
      <c r="AW1573" s="14" t="s">
        <v>39</v>
      </c>
      <c r="AX1573" s="14" t="s">
        <v>78</v>
      </c>
      <c r="AY1573" s="228" t="s">
        <v>151</v>
      </c>
    </row>
    <row r="1574" spans="1:65" s="16" customFormat="1" ht="11.25">
      <c r="B1574" s="240"/>
      <c r="C1574" s="241"/>
      <c r="D1574" s="201" t="s">
        <v>320</v>
      </c>
      <c r="E1574" s="242" t="s">
        <v>215</v>
      </c>
      <c r="F1574" s="243" t="s">
        <v>440</v>
      </c>
      <c r="G1574" s="241"/>
      <c r="H1574" s="244">
        <v>15.45</v>
      </c>
      <c r="I1574" s="245"/>
      <c r="J1574" s="241"/>
      <c r="K1574" s="241"/>
      <c r="L1574" s="246"/>
      <c r="M1574" s="247"/>
      <c r="N1574" s="248"/>
      <c r="O1574" s="248"/>
      <c r="P1574" s="248"/>
      <c r="Q1574" s="248"/>
      <c r="R1574" s="248"/>
      <c r="S1574" s="248"/>
      <c r="T1574" s="249"/>
      <c r="AT1574" s="250" t="s">
        <v>320</v>
      </c>
      <c r="AU1574" s="250" t="s">
        <v>88</v>
      </c>
      <c r="AV1574" s="16" t="s">
        <v>170</v>
      </c>
      <c r="AW1574" s="16" t="s">
        <v>39</v>
      </c>
      <c r="AX1574" s="16" t="s">
        <v>78</v>
      </c>
      <c r="AY1574" s="250" t="s">
        <v>151</v>
      </c>
    </row>
    <row r="1575" spans="1:65" s="15" customFormat="1" ht="11.25">
      <c r="B1575" s="229"/>
      <c r="C1575" s="230"/>
      <c r="D1575" s="201" t="s">
        <v>320</v>
      </c>
      <c r="E1575" s="231" t="s">
        <v>32</v>
      </c>
      <c r="F1575" s="232" t="s">
        <v>323</v>
      </c>
      <c r="G1575" s="230"/>
      <c r="H1575" s="233">
        <v>77.25</v>
      </c>
      <c r="I1575" s="234"/>
      <c r="J1575" s="230"/>
      <c r="K1575" s="230"/>
      <c r="L1575" s="235"/>
      <c r="M1575" s="236"/>
      <c r="N1575" s="237"/>
      <c r="O1575" s="237"/>
      <c r="P1575" s="237"/>
      <c r="Q1575" s="237"/>
      <c r="R1575" s="237"/>
      <c r="S1575" s="237"/>
      <c r="T1575" s="238"/>
      <c r="AT1575" s="239" t="s">
        <v>320</v>
      </c>
      <c r="AU1575" s="239" t="s">
        <v>88</v>
      </c>
      <c r="AV1575" s="15" t="s">
        <v>159</v>
      </c>
      <c r="AW1575" s="15" t="s">
        <v>39</v>
      </c>
      <c r="AX1575" s="15" t="s">
        <v>86</v>
      </c>
      <c r="AY1575" s="239" t="s">
        <v>151</v>
      </c>
    </row>
    <row r="1576" spans="1:65" s="2" customFormat="1" ht="16.5" customHeight="1">
      <c r="A1576" s="39"/>
      <c r="B1576" s="40"/>
      <c r="C1576" s="251" t="s">
        <v>2146</v>
      </c>
      <c r="D1576" s="251" t="s">
        <v>445</v>
      </c>
      <c r="E1576" s="252" t="s">
        <v>2147</v>
      </c>
      <c r="F1576" s="253" t="s">
        <v>2148</v>
      </c>
      <c r="G1576" s="254" t="s">
        <v>253</v>
      </c>
      <c r="H1576" s="255">
        <v>1.6020000000000001</v>
      </c>
      <c r="I1576" s="256"/>
      <c r="J1576" s="257">
        <f>ROUND(I1576*H1576,2)</f>
        <v>0</v>
      </c>
      <c r="K1576" s="253" t="s">
        <v>158</v>
      </c>
      <c r="L1576" s="258"/>
      <c r="M1576" s="259" t="s">
        <v>32</v>
      </c>
      <c r="N1576" s="260" t="s">
        <v>49</v>
      </c>
      <c r="O1576" s="69"/>
      <c r="P1576" s="192">
        <f>O1576*H1576</f>
        <v>0</v>
      </c>
      <c r="Q1576" s="192">
        <v>0.55000000000000004</v>
      </c>
      <c r="R1576" s="192">
        <f>Q1576*H1576</f>
        <v>0.88110000000000011</v>
      </c>
      <c r="S1576" s="192">
        <v>0</v>
      </c>
      <c r="T1576" s="193">
        <f>S1576*H1576</f>
        <v>0</v>
      </c>
      <c r="U1576" s="39"/>
      <c r="V1576" s="39"/>
      <c r="W1576" s="39"/>
      <c r="X1576" s="39"/>
      <c r="Y1576" s="39"/>
      <c r="Z1576" s="39"/>
      <c r="AA1576" s="39"/>
      <c r="AB1576" s="39"/>
      <c r="AC1576" s="39"/>
      <c r="AD1576" s="39"/>
      <c r="AE1576" s="39"/>
      <c r="AR1576" s="194" t="s">
        <v>539</v>
      </c>
      <c r="AT1576" s="194" t="s">
        <v>445</v>
      </c>
      <c r="AU1576" s="194" t="s">
        <v>88</v>
      </c>
      <c r="AY1576" s="21" t="s">
        <v>151</v>
      </c>
      <c r="BE1576" s="195">
        <f>IF(N1576="základní",J1576,0)</f>
        <v>0</v>
      </c>
      <c r="BF1576" s="195">
        <f>IF(N1576="snížená",J1576,0)</f>
        <v>0</v>
      </c>
      <c r="BG1576" s="195">
        <f>IF(N1576="zákl. přenesená",J1576,0)</f>
        <v>0</v>
      </c>
      <c r="BH1576" s="195">
        <f>IF(N1576="sníž. přenesená",J1576,0)</f>
        <v>0</v>
      </c>
      <c r="BI1576" s="195">
        <f>IF(N1576="nulová",J1576,0)</f>
        <v>0</v>
      </c>
      <c r="BJ1576" s="21" t="s">
        <v>86</v>
      </c>
      <c r="BK1576" s="195">
        <f>ROUND(I1576*H1576,2)</f>
        <v>0</v>
      </c>
      <c r="BL1576" s="21" t="s">
        <v>373</v>
      </c>
      <c r="BM1576" s="194" t="s">
        <v>2149</v>
      </c>
    </row>
    <row r="1577" spans="1:65" s="14" customFormat="1" ht="11.25">
      <c r="B1577" s="218"/>
      <c r="C1577" s="219"/>
      <c r="D1577" s="201" t="s">
        <v>320</v>
      </c>
      <c r="E1577" s="220" t="s">
        <v>32</v>
      </c>
      <c r="F1577" s="221" t="s">
        <v>2150</v>
      </c>
      <c r="G1577" s="219"/>
      <c r="H1577" s="222">
        <v>1.4830000000000001</v>
      </c>
      <c r="I1577" s="223"/>
      <c r="J1577" s="219"/>
      <c r="K1577" s="219"/>
      <c r="L1577" s="224"/>
      <c r="M1577" s="225"/>
      <c r="N1577" s="226"/>
      <c r="O1577" s="226"/>
      <c r="P1577" s="226"/>
      <c r="Q1577" s="226"/>
      <c r="R1577" s="226"/>
      <c r="S1577" s="226"/>
      <c r="T1577" s="227"/>
      <c r="AT1577" s="228" t="s">
        <v>320</v>
      </c>
      <c r="AU1577" s="228" t="s">
        <v>88</v>
      </c>
      <c r="AV1577" s="14" t="s">
        <v>88</v>
      </c>
      <c r="AW1577" s="14" t="s">
        <v>39</v>
      </c>
      <c r="AX1577" s="14" t="s">
        <v>78</v>
      </c>
      <c r="AY1577" s="228" t="s">
        <v>151</v>
      </c>
    </row>
    <row r="1578" spans="1:65" s="15" customFormat="1" ht="11.25">
      <c r="B1578" s="229"/>
      <c r="C1578" s="230"/>
      <c r="D1578" s="201" t="s">
        <v>320</v>
      </c>
      <c r="E1578" s="231" t="s">
        <v>32</v>
      </c>
      <c r="F1578" s="232" t="s">
        <v>323</v>
      </c>
      <c r="G1578" s="230"/>
      <c r="H1578" s="233">
        <v>1.4830000000000001</v>
      </c>
      <c r="I1578" s="234"/>
      <c r="J1578" s="230"/>
      <c r="K1578" s="230"/>
      <c r="L1578" s="235"/>
      <c r="M1578" s="236"/>
      <c r="N1578" s="237"/>
      <c r="O1578" s="237"/>
      <c r="P1578" s="237"/>
      <c r="Q1578" s="237"/>
      <c r="R1578" s="237"/>
      <c r="S1578" s="237"/>
      <c r="T1578" s="238"/>
      <c r="AT1578" s="239" t="s">
        <v>320</v>
      </c>
      <c r="AU1578" s="239" t="s">
        <v>88</v>
      </c>
      <c r="AV1578" s="15" t="s">
        <v>159</v>
      </c>
      <c r="AW1578" s="15" t="s">
        <v>39</v>
      </c>
      <c r="AX1578" s="15" t="s">
        <v>86</v>
      </c>
      <c r="AY1578" s="239" t="s">
        <v>151</v>
      </c>
    </row>
    <row r="1579" spans="1:65" s="14" customFormat="1" ht="11.25">
      <c r="B1579" s="218"/>
      <c r="C1579" s="219"/>
      <c r="D1579" s="201" t="s">
        <v>320</v>
      </c>
      <c r="E1579" s="219"/>
      <c r="F1579" s="221" t="s">
        <v>2151</v>
      </c>
      <c r="G1579" s="219"/>
      <c r="H1579" s="222">
        <v>1.6020000000000001</v>
      </c>
      <c r="I1579" s="223"/>
      <c r="J1579" s="219"/>
      <c r="K1579" s="219"/>
      <c r="L1579" s="224"/>
      <c r="M1579" s="225"/>
      <c r="N1579" s="226"/>
      <c r="O1579" s="226"/>
      <c r="P1579" s="226"/>
      <c r="Q1579" s="226"/>
      <c r="R1579" s="226"/>
      <c r="S1579" s="226"/>
      <c r="T1579" s="227"/>
      <c r="AT1579" s="228" t="s">
        <v>320</v>
      </c>
      <c r="AU1579" s="228" t="s">
        <v>88</v>
      </c>
      <c r="AV1579" s="14" t="s">
        <v>88</v>
      </c>
      <c r="AW1579" s="14" t="s">
        <v>4</v>
      </c>
      <c r="AX1579" s="14" t="s">
        <v>86</v>
      </c>
      <c r="AY1579" s="228" t="s">
        <v>151</v>
      </c>
    </row>
    <row r="1580" spans="1:65" s="2" customFormat="1" ht="24.2" customHeight="1">
      <c r="A1580" s="39"/>
      <c r="B1580" s="40"/>
      <c r="C1580" s="183" t="s">
        <v>2152</v>
      </c>
      <c r="D1580" s="183" t="s">
        <v>154</v>
      </c>
      <c r="E1580" s="184" t="s">
        <v>2153</v>
      </c>
      <c r="F1580" s="185" t="s">
        <v>2154</v>
      </c>
      <c r="G1580" s="186" t="s">
        <v>213</v>
      </c>
      <c r="H1580" s="187">
        <v>15.75</v>
      </c>
      <c r="I1580" s="188"/>
      <c r="J1580" s="189">
        <f>ROUND(I1580*H1580,2)</f>
        <v>0</v>
      </c>
      <c r="K1580" s="185" t="s">
        <v>158</v>
      </c>
      <c r="L1580" s="44"/>
      <c r="M1580" s="190" t="s">
        <v>32</v>
      </c>
      <c r="N1580" s="191" t="s">
        <v>49</v>
      </c>
      <c r="O1580" s="69"/>
      <c r="P1580" s="192">
        <f>O1580*H1580</f>
        <v>0</v>
      </c>
      <c r="Q1580" s="192">
        <v>0</v>
      </c>
      <c r="R1580" s="192">
        <f>Q1580*H1580</f>
        <v>0</v>
      </c>
      <c r="S1580" s="192">
        <v>0</v>
      </c>
      <c r="T1580" s="193">
        <f>S1580*H1580</f>
        <v>0</v>
      </c>
      <c r="U1580" s="39"/>
      <c r="V1580" s="39"/>
      <c r="W1580" s="39"/>
      <c r="X1580" s="39"/>
      <c r="Y1580" s="39"/>
      <c r="Z1580" s="39"/>
      <c r="AA1580" s="39"/>
      <c r="AB1580" s="39"/>
      <c r="AC1580" s="39"/>
      <c r="AD1580" s="39"/>
      <c r="AE1580" s="39"/>
      <c r="AR1580" s="194" t="s">
        <v>373</v>
      </c>
      <c r="AT1580" s="194" t="s">
        <v>154</v>
      </c>
      <c r="AU1580" s="194" t="s">
        <v>88</v>
      </c>
      <c r="AY1580" s="21" t="s">
        <v>151</v>
      </c>
      <c r="BE1580" s="195">
        <f>IF(N1580="základní",J1580,0)</f>
        <v>0</v>
      </c>
      <c r="BF1580" s="195">
        <f>IF(N1580="snížená",J1580,0)</f>
        <v>0</v>
      </c>
      <c r="BG1580" s="195">
        <f>IF(N1580="zákl. přenesená",J1580,0)</f>
        <v>0</v>
      </c>
      <c r="BH1580" s="195">
        <f>IF(N1580="sníž. přenesená",J1580,0)</f>
        <v>0</v>
      </c>
      <c r="BI1580" s="195">
        <f>IF(N1580="nulová",J1580,0)</f>
        <v>0</v>
      </c>
      <c r="BJ1580" s="21" t="s">
        <v>86</v>
      </c>
      <c r="BK1580" s="195">
        <f>ROUND(I1580*H1580,2)</f>
        <v>0</v>
      </c>
      <c r="BL1580" s="21" t="s">
        <v>373</v>
      </c>
      <c r="BM1580" s="194" t="s">
        <v>2155</v>
      </c>
    </row>
    <row r="1581" spans="1:65" s="2" customFormat="1" ht="11.25">
      <c r="A1581" s="39"/>
      <c r="B1581" s="40"/>
      <c r="C1581" s="41"/>
      <c r="D1581" s="196" t="s">
        <v>161</v>
      </c>
      <c r="E1581" s="41"/>
      <c r="F1581" s="197" t="s">
        <v>2156</v>
      </c>
      <c r="G1581" s="41"/>
      <c r="H1581" s="41"/>
      <c r="I1581" s="198"/>
      <c r="J1581" s="41"/>
      <c r="K1581" s="41"/>
      <c r="L1581" s="44"/>
      <c r="M1581" s="199"/>
      <c r="N1581" s="200"/>
      <c r="O1581" s="69"/>
      <c r="P1581" s="69"/>
      <c r="Q1581" s="69"/>
      <c r="R1581" s="69"/>
      <c r="S1581" s="69"/>
      <c r="T1581" s="70"/>
      <c r="U1581" s="39"/>
      <c r="V1581" s="39"/>
      <c r="W1581" s="39"/>
      <c r="X1581" s="39"/>
      <c r="Y1581" s="39"/>
      <c r="Z1581" s="39"/>
      <c r="AA1581" s="39"/>
      <c r="AB1581" s="39"/>
      <c r="AC1581" s="39"/>
      <c r="AD1581" s="39"/>
      <c r="AE1581" s="39"/>
      <c r="AT1581" s="21" t="s">
        <v>161</v>
      </c>
      <c r="AU1581" s="21" t="s">
        <v>88</v>
      </c>
    </row>
    <row r="1582" spans="1:65" s="13" customFormat="1" ht="11.25">
      <c r="B1582" s="208"/>
      <c r="C1582" s="209"/>
      <c r="D1582" s="201" t="s">
        <v>320</v>
      </c>
      <c r="E1582" s="210" t="s">
        <v>32</v>
      </c>
      <c r="F1582" s="211" t="s">
        <v>2157</v>
      </c>
      <c r="G1582" s="209"/>
      <c r="H1582" s="210" t="s">
        <v>32</v>
      </c>
      <c r="I1582" s="212"/>
      <c r="J1582" s="209"/>
      <c r="K1582" s="209"/>
      <c r="L1582" s="213"/>
      <c r="M1582" s="214"/>
      <c r="N1582" s="215"/>
      <c r="O1582" s="215"/>
      <c r="P1582" s="215"/>
      <c r="Q1582" s="215"/>
      <c r="R1582" s="215"/>
      <c r="S1582" s="215"/>
      <c r="T1582" s="216"/>
      <c r="AT1582" s="217" t="s">
        <v>320</v>
      </c>
      <c r="AU1582" s="217" t="s">
        <v>88</v>
      </c>
      <c r="AV1582" s="13" t="s">
        <v>86</v>
      </c>
      <c r="AW1582" s="13" t="s">
        <v>39</v>
      </c>
      <c r="AX1582" s="13" t="s">
        <v>78</v>
      </c>
      <c r="AY1582" s="217" t="s">
        <v>151</v>
      </c>
    </row>
    <row r="1583" spans="1:65" s="14" customFormat="1" ht="11.25">
      <c r="B1583" s="218"/>
      <c r="C1583" s="219"/>
      <c r="D1583" s="201" t="s">
        <v>320</v>
      </c>
      <c r="E1583" s="220" t="s">
        <v>32</v>
      </c>
      <c r="F1583" s="221" t="s">
        <v>220</v>
      </c>
      <c r="G1583" s="219"/>
      <c r="H1583" s="222">
        <v>2.5499999999999998</v>
      </c>
      <c r="I1583" s="223"/>
      <c r="J1583" s="219"/>
      <c r="K1583" s="219"/>
      <c r="L1583" s="224"/>
      <c r="M1583" s="225"/>
      <c r="N1583" s="226"/>
      <c r="O1583" s="226"/>
      <c r="P1583" s="226"/>
      <c r="Q1583" s="226"/>
      <c r="R1583" s="226"/>
      <c r="S1583" s="226"/>
      <c r="T1583" s="227"/>
      <c r="AT1583" s="228" t="s">
        <v>320</v>
      </c>
      <c r="AU1583" s="228" t="s">
        <v>88</v>
      </c>
      <c r="AV1583" s="14" t="s">
        <v>88</v>
      </c>
      <c r="AW1583" s="14" t="s">
        <v>39</v>
      </c>
      <c r="AX1583" s="14" t="s">
        <v>78</v>
      </c>
      <c r="AY1583" s="228" t="s">
        <v>151</v>
      </c>
    </row>
    <row r="1584" spans="1:65" s="16" customFormat="1" ht="11.25">
      <c r="B1584" s="240"/>
      <c r="C1584" s="241"/>
      <c r="D1584" s="201" t="s">
        <v>320</v>
      </c>
      <c r="E1584" s="242" t="s">
        <v>218</v>
      </c>
      <c r="F1584" s="243" t="s">
        <v>440</v>
      </c>
      <c r="G1584" s="241"/>
      <c r="H1584" s="244">
        <v>2.5499999999999998</v>
      </c>
      <c r="I1584" s="245"/>
      <c r="J1584" s="241"/>
      <c r="K1584" s="241"/>
      <c r="L1584" s="246"/>
      <c r="M1584" s="247"/>
      <c r="N1584" s="248"/>
      <c r="O1584" s="248"/>
      <c r="P1584" s="248"/>
      <c r="Q1584" s="248"/>
      <c r="R1584" s="248"/>
      <c r="S1584" s="248"/>
      <c r="T1584" s="249"/>
      <c r="AT1584" s="250" t="s">
        <v>320</v>
      </c>
      <c r="AU1584" s="250" t="s">
        <v>88</v>
      </c>
      <c r="AV1584" s="16" t="s">
        <v>170</v>
      </c>
      <c r="AW1584" s="16" t="s">
        <v>39</v>
      </c>
      <c r="AX1584" s="16" t="s">
        <v>78</v>
      </c>
      <c r="AY1584" s="250" t="s">
        <v>151</v>
      </c>
    </row>
    <row r="1585" spans="1:65" s="13" customFormat="1" ht="11.25">
      <c r="B1585" s="208"/>
      <c r="C1585" s="209"/>
      <c r="D1585" s="201" t="s">
        <v>320</v>
      </c>
      <c r="E1585" s="210" t="s">
        <v>32</v>
      </c>
      <c r="F1585" s="211" t="s">
        <v>2158</v>
      </c>
      <c r="G1585" s="209"/>
      <c r="H1585" s="210" t="s">
        <v>32</v>
      </c>
      <c r="I1585" s="212"/>
      <c r="J1585" s="209"/>
      <c r="K1585" s="209"/>
      <c r="L1585" s="213"/>
      <c r="M1585" s="214"/>
      <c r="N1585" s="215"/>
      <c r="O1585" s="215"/>
      <c r="P1585" s="215"/>
      <c r="Q1585" s="215"/>
      <c r="R1585" s="215"/>
      <c r="S1585" s="215"/>
      <c r="T1585" s="216"/>
      <c r="AT1585" s="217" t="s">
        <v>320</v>
      </c>
      <c r="AU1585" s="217" t="s">
        <v>88</v>
      </c>
      <c r="AV1585" s="13" t="s">
        <v>86</v>
      </c>
      <c r="AW1585" s="13" t="s">
        <v>39</v>
      </c>
      <c r="AX1585" s="13" t="s">
        <v>78</v>
      </c>
      <c r="AY1585" s="217" t="s">
        <v>151</v>
      </c>
    </row>
    <row r="1586" spans="1:65" s="14" customFormat="1" ht="11.25">
      <c r="B1586" s="218"/>
      <c r="C1586" s="219"/>
      <c r="D1586" s="201" t="s">
        <v>320</v>
      </c>
      <c r="E1586" s="220" t="s">
        <v>32</v>
      </c>
      <c r="F1586" s="221" t="s">
        <v>2159</v>
      </c>
      <c r="G1586" s="219"/>
      <c r="H1586" s="222">
        <v>13.2</v>
      </c>
      <c r="I1586" s="223"/>
      <c r="J1586" s="219"/>
      <c r="K1586" s="219"/>
      <c r="L1586" s="224"/>
      <c r="M1586" s="225"/>
      <c r="N1586" s="226"/>
      <c r="O1586" s="226"/>
      <c r="P1586" s="226"/>
      <c r="Q1586" s="226"/>
      <c r="R1586" s="226"/>
      <c r="S1586" s="226"/>
      <c r="T1586" s="227"/>
      <c r="AT1586" s="228" t="s">
        <v>320</v>
      </c>
      <c r="AU1586" s="228" t="s">
        <v>88</v>
      </c>
      <c r="AV1586" s="14" t="s">
        <v>88</v>
      </c>
      <c r="AW1586" s="14" t="s">
        <v>39</v>
      </c>
      <c r="AX1586" s="14" t="s">
        <v>78</v>
      </c>
      <c r="AY1586" s="228" t="s">
        <v>151</v>
      </c>
    </row>
    <row r="1587" spans="1:65" s="16" customFormat="1" ht="11.25">
      <c r="B1587" s="240"/>
      <c r="C1587" s="241"/>
      <c r="D1587" s="201" t="s">
        <v>320</v>
      </c>
      <c r="E1587" s="242" t="s">
        <v>221</v>
      </c>
      <c r="F1587" s="243" t="s">
        <v>440</v>
      </c>
      <c r="G1587" s="241"/>
      <c r="H1587" s="244">
        <v>13.2</v>
      </c>
      <c r="I1587" s="245"/>
      <c r="J1587" s="241"/>
      <c r="K1587" s="241"/>
      <c r="L1587" s="246"/>
      <c r="M1587" s="247"/>
      <c r="N1587" s="248"/>
      <c r="O1587" s="248"/>
      <c r="P1587" s="248"/>
      <c r="Q1587" s="248"/>
      <c r="R1587" s="248"/>
      <c r="S1587" s="248"/>
      <c r="T1587" s="249"/>
      <c r="AT1587" s="250" t="s">
        <v>320</v>
      </c>
      <c r="AU1587" s="250" t="s">
        <v>88</v>
      </c>
      <c r="AV1587" s="16" t="s">
        <v>170</v>
      </c>
      <c r="AW1587" s="16" t="s">
        <v>39</v>
      </c>
      <c r="AX1587" s="16" t="s">
        <v>78</v>
      </c>
      <c r="AY1587" s="250" t="s">
        <v>151</v>
      </c>
    </row>
    <row r="1588" spans="1:65" s="15" customFormat="1" ht="11.25">
      <c r="B1588" s="229"/>
      <c r="C1588" s="230"/>
      <c r="D1588" s="201" t="s">
        <v>320</v>
      </c>
      <c r="E1588" s="231" t="s">
        <v>32</v>
      </c>
      <c r="F1588" s="232" t="s">
        <v>323</v>
      </c>
      <c r="G1588" s="230"/>
      <c r="H1588" s="233">
        <v>15.75</v>
      </c>
      <c r="I1588" s="234"/>
      <c r="J1588" s="230"/>
      <c r="K1588" s="230"/>
      <c r="L1588" s="235"/>
      <c r="M1588" s="236"/>
      <c r="N1588" s="237"/>
      <c r="O1588" s="237"/>
      <c r="P1588" s="237"/>
      <c r="Q1588" s="237"/>
      <c r="R1588" s="237"/>
      <c r="S1588" s="237"/>
      <c r="T1588" s="238"/>
      <c r="AT1588" s="239" t="s">
        <v>320</v>
      </c>
      <c r="AU1588" s="239" t="s">
        <v>88</v>
      </c>
      <c r="AV1588" s="15" t="s">
        <v>159</v>
      </c>
      <c r="AW1588" s="15" t="s">
        <v>39</v>
      </c>
      <c r="AX1588" s="15" t="s">
        <v>86</v>
      </c>
      <c r="AY1588" s="239" t="s">
        <v>151</v>
      </c>
    </row>
    <row r="1589" spans="1:65" s="2" customFormat="1" ht="16.5" customHeight="1">
      <c r="A1589" s="39"/>
      <c r="B1589" s="40"/>
      <c r="C1589" s="251" t="s">
        <v>2160</v>
      </c>
      <c r="D1589" s="251" t="s">
        <v>445</v>
      </c>
      <c r="E1589" s="252" t="s">
        <v>2161</v>
      </c>
      <c r="F1589" s="253" t="s">
        <v>2162</v>
      </c>
      <c r="G1589" s="254" t="s">
        <v>253</v>
      </c>
      <c r="H1589" s="255">
        <v>8.1000000000000003E-2</v>
      </c>
      <c r="I1589" s="256"/>
      <c r="J1589" s="257">
        <f>ROUND(I1589*H1589,2)</f>
        <v>0</v>
      </c>
      <c r="K1589" s="253" t="s">
        <v>158</v>
      </c>
      <c r="L1589" s="258"/>
      <c r="M1589" s="259" t="s">
        <v>32</v>
      </c>
      <c r="N1589" s="260" t="s">
        <v>49</v>
      </c>
      <c r="O1589" s="69"/>
      <c r="P1589" s="192">
        <f>O1589*H1589</f>
        <v>0</v>
      </c>
      <c r="Q1589" s="192">
        <v>0.55000000000000004</v>
      </c>
      <c r="R1589" s="192">
        <f>Q1589*H1589</f>
        <v>4.4550000000000006E-2</v>
      </c>
      <c r="S1589" s="192">
        <v>0</v>
      </c>
      <c r="T1589" s="193">
        <f>S1589*H1589</f>
        <v>0</v>
      </c>
      <c r="U1589" s="39"/>
      <c r="V1589" s="39"/>
      <c r="W1589" s="39"/>
      <c r="X1589" s="39"/>
      <c r="Y1589" s="39"/>
      <c r="Z1589" s="39"/>
      <c r="AA1589" s="39"/>
      <c r="AB1589" s="39"/>
      <c r="AC1589" s="39"/>
      <c r="AD1589" s="39"/>
      <c r="AE1589" s="39"/>
      <c r="AR1589" s="194" t="s">
        <v>539</v>
      </c>
      <c r="AT1589" s="194" t="s">
        <v>445</v>
      </c>
      <c r="AU1589" s="194" t="s">
        <v>88</v>
      </c>
      <c r="AY1589" s="21" t="s">
        <v>151</v>
      </c>
      <c r="BE1589" s="195">
        <f>IF(N1589="základní",J1589,0)</f>
        <v>0</v>
      </c>
      <c r="BF1589" s="195">
        <f>IF(N1589="snížená",J1589,0)</f>
        <v>0</v>
      </c>
      <c r="BG1589" s="195">
        <f>IF(N1589="zákl. přenesená",J1589,0)</f>
        <v>0</v>
      </c>
      <c r="BH1589" s="195">
        <f>IF(N1589="sníž. přenesená",J1589,0)</f>
        <v>0</v>
      </c>
      <c r="BI1589" s="195">
        <f>IF(N1589="nulová",J1589,0)</f>
        <v>0</v>
      </c>
      <c r="BJ1589" s="21" t="s">
        <v>86</v>
      </c>
      <c r="BK1589" s="195">
        <f>ROUND(I1589*H1589,2)</f>
        <v>0</v>
      </c>
      <c r="BL1589" s="21" t="s">
        <v>373</v>
      </c>
      <c r="BM1589" s="194" t="s">
        <v>2163</v>
      </c>
    </row>
    <row r="1590" spans="1:65" s="14" customFormat="1" ht="11.25">
      <c r="B1590" s="218"/>
      <c r="C1590" s="219"/>
      <c r="D1590" s="201" t="s">
        <v>320</v>
      </c>
      <c r="E1590" s="220" t="s">
        <v>32</v>
      </c>
      <c r="F1590" s="221" t="s">
        <v>2164</v>
      </c>
      <c r="G1590" s="219"/>
      <c r="H1590" s="222">
        <v>7.4999999999999997E-2</v>
      </c>
      <c r="I1590" s="223"/>
      <c r="J1590" s="219"/>
      <c r="K1590" s="219"/>
      <c r="L1590" s="224"/>
      <c r="M1590" s="225"/>
      <c r="N1590" s="226"/>
      <c r="O1590" s="226"/>
      <c r="P1590" s="226"/>
      <c r="Q1590" s="226"/>
      <c r="R1590" s="226"/>
      <c r="S1590" s="226"/>
      <c r="T1590" s="227"/>
      <c r="AT1590" s="228" t="s">
        <v>320</v>
      </c>
      <c r="AU1590" s="228" t="s">
        <v>88</v>
      </c>
      <c r="AV1590" s="14" t="s">
        <v>88</v>
      </c>
      <c r="AW1590" s="14" t="s">
        <v>39</v>
      </c>
      <c r="AX1590" s="14" t="s">
        <v>78</v>
      </c>
      <c r="AY1590" s="228" t="s">
        <v>151</v>
      </c>
    </row>
    <row r="1591" spans="1:65" s="15" customFormat="1" ht="11.25">
      <c r="B1591" s="229"/>
      <c r="C1591" s="230"/>
      <c r="D1591" s="201" t="s">
        <v>320</v>
      </c>
      <c r="E1591" s="231" t="s">
        <v>32</v>
      </c>
      <c r="F1591" s="232" t="s">
        <v>323</v>
      </c>
      <c r="G1591" s="230"/>
      <c r="H1591" s="233">
        <v>7.4999999999999997E-2</v>
      </c>
      <c r="I1591" s="234"/>
      <c r="J1591" s="230"/>
      <c r="K1591" s="230"/>
      <c r="L1591" s="235"/>
      <c r="M1591" s="236"/>
      <c r="N1591" s="237"/>
      <c r="O1591" s="237"/>
      <c r="P1591" s="237"/>
      <c r="Q1591" s="237"/>
      <c r="R1591" s="237"/>
      <c r="S1591" s="237"/>
      <c r="T1591" s="238"/>
      <c r="AT1591" s="239" t="s">
        <v>320</v>
      </c>
      <c r="AU1591" s="239" t="s">
        <v>88</v>
      </c>
      <c r="AV1591" s="15" t="s">
        <v>159</v>
      </c>
      <c r="AW1591" s="15" t="s">
        <v>39</v>
      </c>
      <c r="AX1591" s="15" t="s">
        <v>86</v>
      </c>
      <c r="AY1591" s="239" t="s">
        <v>151</v>
      </c>
    </row>
    <row r="1592" spans="1:65" s="14" customFormat="1" ht="11.25">
      <c r="B1592" s="218"/>
      <c r="C1592" s="219"/>
      <c r="D1592" s="201" t="s">
        <v>320</v>
      </c>
      <c r="E1592" s="219"/>
      <c r="F1592" s="221" t="s">
        <v>2165</v>
      </c>
      <c r="G1592" s="219"/>
      <c r="H1592" s="222">
        <v>8.1000000000000003E-2</v>
      </c>
      <c r="I1592" s="223"/>
      <c r="J1592" s="219"/>
      <c r="K1592" s="219"/>
      <c r="L1592" s="224"/>
      <c r="M1592" s="225"/>
      <c r="N1592" s="226"/>
      <c r="O1592" s="226"/>
      <c r="P1592" s="226"/>
      <c r="Q1592" s="226"/>
      <c r="R1592" s="226"/>
      <c r="S1592" s="226"/>
      <c r="T1592" s="227"/>
      <c r="AT1592" s="228" t="s">
        <v>320</v>
      </c>
      <c r="AU1592" s="228" t="s">
        <v>88</v>
      </c>
      <c r="AV1592" s="14" t="s">
        <v>88</v>
      </c>
      <c r="AW1592" s="14" t="s">
        <v>4</v>
      </c>
      <c r="AX1592" s="14" t="s">
        <v>86</v>
      </c>
      <c r="AY1592" s="228" t="s">
        <v>151</v>
      </c>
    </row>
    <row r="1593" spans="1:65" s="2" customFormat="1" ht="16.5" customHeight="1">
      <c r="A1593" s="39"/>
      <c r="B1593" s="40"/>
      <c r="C1593" s="251" t="s">
        <v>2166</v>
      </c>
      <c r="D1593" s="251" t="s">
        <v>445</v>
      </c>
      <c r="E1593" s="252" t="s">
        <v>2167</v>
      </c>
      <c r="F1593" s="253" t="s">
        <v>2168</v>
      </c>
      <c r="G1593" s="254" t="s">
        <v>253</v>
      </c>
      <c r="H1593" s="255">
        <v>0.54800000000000004</v>
      </c>
      <c r="I1593" s="256"/>
      <c r="J1593" s="257">
        <f>ROUND(I1593*H1593,2)</f>
        <v>0</v>
      </c>
      <c r="K1593" s="253" t="s">
        <v>158</v>
      </c>
      <c r="L1593" s="258"/>
      <c r="M1593" s="259" t="s">
        <v>32</v>
      </c>
      <c r="N1593" s="260" t="s">
        <v>49</v>
      </c>
      <c r="O1593" s="69"/>
      <c r="P1593" s="192">
        <f>O1593*H1593</f>
        <v>0</v>
      </c>
      <c r="Q1593" s="192">
        <v>0.55000000000000004</v>
      </c>
      <c r="R1593" s="192">
        <f>Q1593*H1593</f>
        <v>0.30140000000000006</v>
      </c>
      <c r="S1593" s="192">
        <v>0</v>
      </c>
      <c r="T1593" s="193">
        <f>S1593*H1593</f>
        <v>0</v>
      </c>
      <c r="U1593" s="39"/>
      <c r="V1593" s="39"/>
      <c r="W1593" s="39"/>
      <c r="X1593" s="39"/>
      <c r="Y1593" s="39"/>
      <c r="Z1593" s="39"/>
      <c r="AA1593" s="39"/>
      <c r="AB1593" s="39"/>
      <c r="AC1593" s="39"/>
      <c r="AD1593" s="39"/>
      <c r="AE1593" s="39"/>
      <c r="AR1593" s="194" t="s">
        <v>539</v>
      </c>
      <c r="AT1593" s="194" t="s">
        <v>445</v>
      </c>
      <c r="AU1593" s="194" t="s">
        <v>88</v>
      </c>
      <c r="AY1593" s="21" t="s">
        <v>151</v>
      </c>
      <c r="BE1593" s="195">
        <f>IF(N1593="základní",J1593,0)</f>
        <v>0</v>
      </c>
      <c r="BF1593" s="195">
        <f>IF(N1593="snížená",J1593,0)</f>
        <v>0</v>
      </c>
      <c r="BG1593" s="195">
        <f>IF(N1593="zákl. přenesená",J1593,0)</f>
        <v>0</v>
      </c>
      <c r="BH1593" s="195">
        <f>IF(N1593="sníž. přenesená",J1593,0)</f>
        <v>0</v>
      </c>
      <c r="BI1593" s="195">
        <f>IF(N1593="nulová",J1593,0)</f>
        <v>0</v>
      </c>
      <c r="BJ1593" s="21" t="s">
        <v>86</v>
      </c>
      <c r="BK1593" s="195">
        <f>ROUND(I1593*H1593,2)</f>
        <v>0</v>
      </c>
      <c r="BL1593" s="21" t="s">
        <v>373</v>
      </c>
      <c r="BM1593" s="194" t="s">
        <v>2169</v>
      </c>
    </row>
    <row r="1594" spans="1:65" s="14" customFormat="1" ht="11.25">
      <c r="B1594" s="218"/>
      <c r="C1594" s="219"/>
      <c r="D1594" s="201" t="s">
        <v>320</v>
      </c>
      <c r="E1594" s="220" t="s">
        <v>32</v>
      </c>
      <c r="F1594" s="221" t="s">
        <v>2170</v>
      </c>
      <c r="G1594" s="219"/>
      <c r="H1594" s="222">
        <v>0.50700000000000001</v>
      </c>
      <c r="I1594" s="223"/>
      <c r="J1594" s="219"/>
      <c r="K1594" s="219"/>
      <c r="L1594" s="224"/>
      <c r="M1594" s="225"/>
      <c r="N1594" s="226"/>
      <c r="O1594" s="226"/>
      <c r="P1594" s="226"/>
      <c r="Q1594" s="226"/>
      <c r="R1594" s="226"/>
      <c r="S1594" s="226"/>
      <c r="T1594" s="227"/>
      <c r="AT1594" s="228" t="s">
        <v>320</v>
      </c>
      <c r="AU1594" s="228" t="s">
        <v>88</v>
      </c>
      <c r="AV1594" s="14" t="s">
        <v>88</v>
      </c>
      <c r="AW1594" s="14" t="s">
        <v>39</v>
      </c>
      <c r="AX1594" s="14" t="s">
        <v>78</v>
      </c>
      <c r="AY1594" s="228" t="s">
        <v>151</v>
      </c>
    </row>
    <row r="1595" spans="1:65" s="15" customFormat="1" ht="11.25">
      <c r="B1595" s="229"/>
      <c r="C1595" s="230"/>
      <c r="D1595" s="201" t="s">
        <v>320</v>
      </c>
      <c r="E1595" s="231" t="s">
        <v>32</v>
      </c>
      <c r="F1595" s="232" t="s">
        <v>323</v>
      </c>
      <c r="G1595" s="230"/>
      <c r="H1595" s="233">
        <v>0.50700000000000001</v>
      </c>
      <c r="I1595" s="234"/>
      <c r="J1595" s="230"/>
      <c r="K1595" s="230"/>
      <c r="L1595" s="235"/>
      <c r="M1595" s="236"/>
      <c r="N1595" s="237"/>
      <c r="O1595" s="237"/>
      <c r="P1595" s="237"/>
      <c r="Q1595" s="237"/>
      <c r="R1595" s="237"/>
      <c r="S1595" s="237"/>
      <c r="T1595" s="238"/>
      <c r="AT1595" s="239" t="s">
        <v>320</v>
      </c>
      <c r="AU1595" s="239" t="s">
        <v>88</v>
      </c>
      <c r="AV1595" s="15" t="s">
        <v>159</v>
      </c>
      <c r="AW1595" s="15" t="s">
        <v>39</v>
      </c>
      <c r="AX1595" s="15" t="s">
        <v>86</v>
      </c>
      <c r="AY1595" s="239" t="s">
        <v>151</v>
      </c>
    </row>
    <row r="1596" spans="1:65" s="14" customFormat="1" ht="11.25">
      <c r="B1596" s="218"/>
      <c r="C1596" s="219"/>
      <c r="D1596" s="201" t="s">
        <v>320</v>
      </c>
      <c r="E1596" s="219"/>
      <c r="F1596" s="221" t="s">
        <v>2171</v>
      </c>
      <c r="G1596" s="219"/>
      <c r="H1596" s="222">
        <v>0.54800000000000004</v>
      </c>
      <c r="I1596" s="223"/>
      <c r="J1596" s="219"/>
      <c r="K1596" s="219"/>
      <c r="L1596" s="224"/>
      <c r="M1596" s="225"/>
      <c r="N1596" s="226"/>
      <c r="O1596" s="226"/>
      <c r="P1596" s="226"/>
      <c r="Q1596" s="226"/>
      <c r="R1596" s="226"/>
      <c r="S1596" s="226"/>
      <c r="T1596" s="227"/>
      <c r="AT1596" s="228" t="s">
        <v>320</v>
      </c>
      <c r="AU1596" s="228" t="s">
        <v>88</v>
      </c>
      <c r="AV1596" s="14" t="s">
        <v>88</v>
      </c>
      <c r="AW1596" s="14" t="s">
        <v>4</v>
      </c>
      <c r="AX1596" s="14" t="s">
        <v>86</v>
      </c>
      <c r="AY1596" s="228" t="s">
        <v>151</v>
      </c>
    </row>
    <row r="1597" spans="1:65" s="2" customFormat="1" ht="24.2" customHeight="1">
      <c r="A1597" s="39"/>
      <c r="B1597" s="40"/>
      <c r="C1597" s="183" t="s">
        <v>2172</v>
      </c>
      <c r="D1597" s="183" t="s">
        <v>154</v>
      </c>
      <c r="E1597" s="184" t="s">
        <v>2173</v>
      </c>
      <c r="F1597" s="185" t="s">
        <v>2174</v>
      </c>
      <c r="G1597" s="186" t="s">
        <v>213</v>
      </c>
      <c r="H1597" s="187">
        <v>7</v>
      </c>
      <c r="I1597" s="188"/>
      <c r="J1597" s="189">
        <f>ROUND(I1597*H1597,2)</f>
        <v>0</v>
      </c>
      <c r="K1597" s="185" t="s">
        <v>158</v>
      </c>
      <c r="L1597" s="44"/>
      <c r="M1597" s="190" t="s">
        <v>32</v>
      </c>
      <c r="N1597" s="191" t="s">
        <v>49</v>
      </c>
      <c r="O1597" s="69"/>
      <c r="P1597" s="192">
        <f>O1597*H1597</f>
        <v>0</v>
      </c>
      <c r="Q1597" s="192">
        <v>0</v>
      </c>
      <c r="R1597" s="192">
        <f>Q1597*H1597</f>
        <v>0</v>
      </c>
      <c r="S1597" s="192">
        <v>0</v>
      </c>
      <c r="T1597" s="193">
        <f>S1597*H1597</f>
        <v>0</v>
      </c>
      <c r="U1597" s="39"/>
      <c r="V1597" s="39"/>
      <c r="W1597" s="39"/>
      <c r="X1597" s="39"/>
      <c r="Y1597" s="39"/>
      <c r="Z1597" s="39"/>
      <c r="AA1597" s="39"/>
      <c r="AB1597" s="39"/>
      <c r="AC1597" s="39"/>
      <c r="AD1597" s="39"/>
      <c r="AE1597" s="39"/>
      <c r="AR1597" s="194" t="s">
        <v>373</v>
      </c>
      <c r="AT1597" s="194" t="s">
        <v>154</v>
      </c>
      <c r="AU1597" s="194" t="s">
        <v>88</v>
      </c>
      <c r="AY1597" s="21" t="s">
        <v>151</v>
      </c>
      <c r="BE1597" s="195">
        <f>IF(N1597="základní",J1597,0)</f>
        <v>0</v>
      </c>
      <c r="BF1597" s="195">
        <f>IF(N1597="snížená",J1597,0)</f>
        <v>0</v>
      </c>
      <c r="BG1597" s="195">
        <f>IF(N1597="zákl. přenesená",J1597,0)</f>
        <v>0</v>
      </c>
      <c r="BH1597" s="195">
        <f>IF(N1597="sníž. přenesená",J1597,0)</f>
        <v>0</v>
      </c>
      <c r="BI1597" s="195">
        <f>IF(N1597="nulová",J1597,0)</f>
        <v>0</v>
      </c>
      <c r="BJ1597" s="21" t="s">
        <v>86</v>
      </c>
      <c r="BK1597" s="195">
        <f>ROUND(I1597*H1597,2)</f>
        <v>0</v>
      </c>
      <c r="BL1597" s="21" t="s">
        <v>373</v>
      </c>
      <c r="BM1597" s="194" t="s">
        <v>2175</v>
      </c>
    </row>
    <row r="1598" spans="1:65" s="2" customFormat="1" ht="11.25">
      <c r="A1598" s="39"/>
      <c r="B1598" s="40"/>
      <c r="C1598" s="41"/>
      <c r="D1598" s="196" t="s">
        <v>161</v>
      </c>
      <c r="E1598" s="41"/>
      <c r="F1598" s="197" t="s">
        <v>2176</v>
      </c>
      <c r="G1598" s="41"/>
      <c r="H1598" s="41"/>
      <c r="I1598" s="198"/>
      <c r="J1598" s="41"/>
      <c r="K1598" s="41"/>
      <c r="L1598" s="44"/>
      <c r="M1598" s="199"/>
      <c r="N1598" s="200"/>
      <c r="O1598" s="69"/>
      <c r="P1598" s="69"/>
      <c r="Q1598" s="69"/>
      <c r="R1598" s="69"/>
      <c r="S1598" s="69"/>
      <c r="T1598" s="70"/>
      <c r="U1598" s="39"/>
      <c r="V1598" s="39"/>
      <c r="W1598" s="39"/>
      <c r="X1598" s="39"/>
      <c r="Y1598" s="39"/>
      <c r="Z1598" s="39"/>
      <c r="AA1598" s="39"/>
      <c r="AB1598" s="39"/>
      <c r="AC1598" s="39"/>
      <c r="AD1598" s="39"/>
      <c r="AE1598" s="39"/>
      <c r="AT1598" s="21" t="s">
        <v>161</v>
      </c>
      <c r="AU1598" s="21" t="s">
        <v>88</v>
      </c>
    </row>
    <row r="1599" spans="1:65" s="13" customFormat="1" ht="11.25">
      <c r="B1599" s="208"/>
      <c r="C1599" s="209"/>
      <c r="D1599" s="201" t="s">
        <v>320</v>
      </c>
      <c r="E1599" s="210" t="s">
        <v>32</v>
      </c>
      <c r="F1599" s="211" t="s">
        <v>2177</v>
      </c>
      <c r="G1599" s="209"/>
      <c r="H1599" s="210" t="s">
        <v>32</v>
      </c>
      <c r="I1599" s="212"/>
      <c r="J1599" s="209"/>
      <c r="K1599" s="209"/>
      <c r="L1599" s="213"/>
      <c r="M1599" s="214"/>
      <c r="N1599" s="215"/>
      <c r="O1599" s="215"/>
      <c r="P1599" s="215"/>
      <c r="Q1599" s="215"/>
      <c r="R1599" s="215"/>
      <c r="S1599" s="215"/>
      <c r="T1599" s="216"/>
      <c r="AT1599" s="217" t="s">
        <v>320</v>
      </c>
      <c r="AU1599" s="217" t="s">
        <v>88</v>
      </c>
      <c r="AV1599" s="13" t="s">
        <v>86</v>
      </c>
      <c r="AW1599" s="13" t="s">
        <v>39</v>
      </c>
      <c r="AX1599" s="13" t="s">
        <v>78</v>
      </c>
      <c r="AY1599" s="217" t="s">
        <v>151</v>
      </c>
    </row>
    <row r="1600" spans="1:65" s="14" customFormat="1" ht="11.25">
      <c r="B1600" s="218"/>
      <c r="C1600" s="219"/>
      <c r="D1600" s="201" t="s">
        <v>320</v>
      </c>
      <c r="E1600" s="220" t="s">
        <v>32</v>
      </c>
      <c r="F1600" s="221" t="s">
        <v>1420</v>
      </c>
      <c r="G1600" s="219"/>
      <c r="H1600" s="222">
        <v>7</v>
      </c>
      <c r="I1600" s="223"/>
      <c r="J1600" s="219"/>
      <c r="K1600" s="219"/>
      <c r="L1600" s="224"/>
      <c r="M1600" s="225"/>
      <c r="N1600" s="226"/>
      <c r="O1600" s="226"/>
      <c r="P1600" s="226"/>
      <c r="Q1600" s="226"/>
      <c r="R1600" s="226"/>
      <c r="S1600" s="226"/>
      <c r="T1600" s="227"/>
      <c r="AT1600" s="228" t="s">
        <v>320</v>
      </c>
      <c r="AU1600" s="228" t="s">
        <v>88</v>
      </c>
      <c r="AV1600" s="14" t="s">
        <v>88</v>
      </c>
      <c r="AW1600" s="14" t="s">
        <v>39</v>
      </c>
      <c r="AX1600" s="14" t="s">
        <v>78</v>
      </c>
      <c r="AY1600" s="228" t="s">
        <v>151</v>
      </c>
    </row>
    <row r="1601" spans="1:65" s="16" customFormat="1" ht="11.25">
      <c r="B1601" s="240"/>
      <c r="C1601" s="241"/>
      <c r="D1601" s="201" t="s">
        <v>320</v>
      </c>
      <c r="E1601" s="242" t="s">
        <v>224</v>
      </c>
      <c r="F1601" s="243" t="s">
        <v>440</v>
      </c>
      <c r="G1601" s="241"/>
      <c r="H1601" s="244">
        <v>7</v>
      </c>
      <c r="I1601" s="245"/>
      <c r="J1601" s="241"/>
      <c r="K1601" s="241"/>
      <c r="L1601" s="246"/>
      <c r="M1601" s="247"/>
      <c r="N1601" s="248"/>
      <c r="O1601" s="248"/>
      <c r="P1601" s="248"/>
      <c r="Q1601" s="248"/>
      <c r="R1601" s="248"/>
      <c r="S1601" s="248"/>
      <c r="T1601" s="249"/>
      <c r="AT1601" s="250" t="s">
        <v>320</v>
      </c>
      <c r="AU1601" s="250" t="s">
        <v>88</v>
      </c>
      <c r="AV1601" s="16" t="s">
        <v>170</v>
      </c>
      <c r="AW1601" s="16" t="s">
        <v>39</v>
      </c>
      <c r="AX1601" s="16" t="s">
        <v>78</v>
      </c>
      <c r="AY1601" s="250" t="s">
        <v>151</v>
      </c>
    </row>
    <row r="1602" spans="1:65" s="15" customFormat="1" ht="11.25">
      <c r="B1602" s="229"/>
      <c r="C1602" s="230"/>
      <c r="D1602" s="201" t="s">
        <v>320</v>
      </c>
      <c r="E1602" s="231" t="s">
        <v>32</v>
      </c>
      <c r="F1602" s="232" t="s">
        <v>323</v>
      </c>
      <c r="G1602" s="230"/>
      <c r="H1602" s="233">
        <v>7</v>
      </c>
      <c r="I1602" s="234"/>
      <c r="J1602" s="230"/>
      <c r="K1602" s="230"/>
      <c r="L1602" s="235"/>
      <c r="M1602" s="236"/>
      <c r="N1602" s="237"/>
      <c r="O1602" s="237"/>
      <c r="P1602" s="237"/>
      <c r="Q1602" s="237"/>
      <c r="R1602" s="237"/>
      <c r="S1602" s="237"/>
      <c r="T1602" s="238"/>
      <c r="AT1602" s="239" t="s">
        <v>320</v>
      </c>
      <c r="AU1602" s="239" t="s">
        <v>88</v>
      </c>
      <c r="AV1602" s="15" t="s">
        <v>159</v>
      </c>
      <c r="AW1602" s="15" t="s">
        <v>39</v>
      </c>
      <c r="AX1602" s="15" t="s">
        <v>86</v>
      </c>
      <c r="AY1602" s="239" t="s">
        <v>151</v>
      </c>
    </row>
    <row r="1603" spans="1:65" s="2" customFormat="1" ht="16.5" customHeight="1">
      <c r="A1603" s="39"/>
      <c r="B1603" s="40"/>
      <c r="C1603" s="251" t="s">
        <v>2178</v>
      </c>
      <c r="D1603" s="251" t="s">
        <v>445</v>
      </c>
      <c r="E1603" s="252" t="s">
        <v>2179</v>
      </c>
      <c r="F1603" s="253" t="s">
        <v>2180</v>
      </c>
      <c r="G1603" s="254" t="s">
        <v>253</v>
      </c>
      <c r="H1603" s="255">
        <v>0.36299999999999999</v>
      </c>
      <c r="I1603" s="256"/>
      <c r="J1603" s="257">
        <f>ROUND(I1603*H1603,2)</f>
        <v>0</v>
      </c>
      <c r="K1603" s="253" t="s">
        <v>158</v>
      </c>
      <c r="L1603" s="258"/>
      <c r="M1603" s="259" t="s">
        <v>32</v>
      </c>
      <c r="N1603" s="260" t="s">
        <v>49</v>
      </c>
      <c r="O1603" s="69"/>
      <c r="P1603" s="192">
        <f>O1603*H1603</f>
        <v>0</v>
      </c>
      <c r="Q1603" s="192">
        <v>0.55000000000000004</v>
      </c>
      <c r="R1603" s="192">
        <f>Q1603*H1603</f>
        <v>0.19965000000000002</v>
      </c>
      <c r="S1603" s="192">
        <v>0</v>
      </c>
      <c r="T1603" s="193">
        <f>S1603*H1603</f>
        <v>0</v>
      </c>
      <c r="U1603" s="39"/>
      <c r="V1603" s="39"/>
      <c r="W1603" s="39"/>
      <c r="X1603" s="39"/>
      <c r="Y1603" s="39"/>
      <c r="Z1603" s="39"/>
      <c r="AA1603" s="39"/>
      <c r="AB1603" s="39"/>
      <c r="AC1603" s="39"/>
      <c r="AD1603" s="39"/>
      <c r="AE1603" s="39"/>
      <c r="AR1603" s="194" t="s">
        <v>539</v>
      </c>
      <c r="AT1603" s="194" t="s">
        <v>445</v>
      </c>
      <c r="AU1603" s="194" t="s">
        <v>88</v>
      </c>
      <c r="AY1603" s="21" t="s">
        <v>151</v>
      </c>
      <c r="BE1603" s="195">
        <f>IF(N1603="základní",J1603,0)</f>
        <v>0</v>
      </c>
      <c r="BF1603" s="195">
        <f>IF(N1603="snížená",J1603,0)</f>
        <v>0</v>
      </c>
      <c r="BG1603" s="195">
        <f>IF(N1603="zákl. přenesená",J1603,0)</f>
        <v>0</v>
      </c>
      <c r="BH1603" s="195">
        <f>IF(N1603="sníž. přenesená",J1603,0)</f>
        <v>0</v>
      </c>
      <c r="BI1603" s="195">
        <f>IF(N1603="nulová",J1603,0)</f>
        <v>0</v>
      </c>
      <c r="BJ1603" s="21" t="s">
        <v>86</v>
      </c>
      <c r="BK1603" s="195">
        <f>ROUND(I1603*H1603,2)</f>
        <v>0</v>
      </c>
      <c r="BL1603" s="21" t="s">
        <v>373</v>
      </c>
      <c r="BM1603" s="194" t="s">
        <v>2181</v>
      </c>
    </row>
    <row r="1604" spans="1:65" s="14" customFormat="1" ht="11.25">
      <c r="B1604" s="218"/>
      <c r="C1604" s="219"/>
      <c r="D1604" s="201" t="s">
        <v>320</v>
      </c>
      <c r="E1604" s="220" t="s">
        <v>32</v>
      </c>
      <c r="F1604" s="221" t="s">
        <v>2182</v>
      </c>
      <c r="G1604" s="219"/>
      <c r="H1604" s="222">
        <v>0.33600000000000002</v>
      </c>
      <c r="I1604" s="223"/>
      <c r="J1604" s="219"/>
      <c r="K1604" s="219"/>
      <c r="L1604" s="224"/>
      <c r="M1604" s="225"/>
      <c r="N1604" s="226"/>
      <c r="O1604" s="226"/>
      <c r="P1604" s="226"/>
      <c r="Q1604" s="226"/>
      <c r="R1604" s="226"/>
      <c r="S1604" s="226"/>
      <c r="T1604" s="227"/>
      <c r="AT1604" s="228" t="s">
        <v>320</v>
      </c>
      <c r="AU1604" s="228" t="s">
        <v>88</v>
      </c>
      <c r="AV1604" s="14" t="s">
        <v>88</v>
      </c>
      <c r="AW1604" s="14" t="s">
        <v>39</v>
      </c>
      <c r="AX1604" s="14" t="s">
        <v>78</v>
      </c>
      <c r="AY1604" s="228" t="s">
        <v>151</v>
      </c>
    </row>
    <row r="1605" spans="1:65" s="15" customFormat="1" ht="11.25">
      <c r="B1605" s="229"/>
      <c r="C1605" s="230"/>
      <c r="D1605" s="201" t="s">
        <v>320</v>
      </c>
      <c r="E1605" s="231" t="s">
        <v>32</v>
      </c>
      <c r="F1605" s="232" t="s">
        <v>323</v>
      </c>
      <c r="G1605" s="230"/>
      <c r="H1605" s="233">
        <v>0.33600000000000002</v>
      </c>
      <c r="I1605" s="234"/>
      <c r="J1605" s="230"/>
      <c r="K1605" s="230"/>
      <c r="L1605" s="235"/>
      <c r="M1605" s="236"/>
      <c r="N1605" s="237"/>
      <c r="O1605" s="237"/>
      <c r="P1605" s="237"/>
      <c r="Q1605" s="237"/>
      <c r="R1605" s="237"/>
      <c r="S1605" s="237"/>
      <c r="T1605" s="238"/>
      <c r="AT1605" s="239" t="s">
        <v>320</v>
      </c>
      <c r="AU1605" s="239" t="s">
        <v>88</v>
      </c>
      <c r="AV1605" s="15" t="s">
        <v>159</v>
      </c>
      <c r="AW1605" s="15" t="s">
        <v>39</v>
      </c>
      <c r="AX1605" s="15" t="s">
        <v>86</v>
      </c>
      <c r="AY1605" s="239" t="s">
        <v>151</v>
      </c>
    </row>
    <row r="1606" spans="1:65" s="14" customFormat="1" ht="11.25">
      <c r="B1606" s="218"/>
      <c r="C1606" s="219"/>
      <c r="D1606" s="201" t="s">
        <v>320</v>
      </c>
      <c r="E1606" s="219"/>
      <c r="F1606" s="221" t="s">
        <v>2183</v>
      </c>
      <c r="G1606" s="219"/>
      <c r="H1606" s="222">
        <v>0.36299999999999999</v>
      </c>
      <c r="I1606" s="223"/>
      <c r="J1606" s="219"/>
      <c r="K1606" s="219"/>
      <c r="L1606" s="224"/>
      <c r="M1606" s="225"/>
      <c r="N1606" s="226"/>
      <c r="O1606" s="226"/>
      <c r="P1606" s="226"/>
      <c r="Q1606" s="226"/>
      <c r="R1606" s="226"/>
      <c r="S1606" s="226"/>
      <c r="T1606" s="227"/>
      <c r="AT1606" s="228" t="s">
        <v>320</v>
      </c>
      <c r="AU1606" s="228" t="s">
        <v>88</v>
      </c>
      <c r="AV1606" s="14" t="s">
        <v>88</v>
      </c>
      <c r="AW1606" s="14" t="s">
        <v>4</v>
      </c>
      <c r="AX1606" s="14" t="s">
        <v>86</v>
      </c>
      <c r="AY1606" s="228" t="s">
        <v>151</v>
      </c>
    </row>
    <row r="1607" spans="1:65" s="2" customFormat="1" ht="16.5" customHeight="1">
      <c r="A1607" s="39"/>
      <c r="B1607" s="40"/>
      <c r="C1607" s="183" t="s">
        <v>2184</v>
      </c>
      <c r="D1607" s="183" t="s">
        <v>154</v>
      </c>
      <c r="E1607" s="184" t="s">
        <v>2185</v>
      </c>
      <c r="F1607" s="185" t="s">
        <v>2186</v>
      </c>
      <c r="G1607" s="186" t="s">
        <v>253</v>
      </c>
      <c r="H1607" s="187">
        <v>3.2080000000000002</v>
      </c>
      <c r="I1607" s="188"/>
      <c r="J1607" s="189">
        <f>ROUND(I1607*H1607,2)</f>
        <v>0</v>
      </c>
      <c r="K1607" s="185" t="s">
        <v>158</v>
      </c>
      <c r="L1607" s="44"/>
      <c r="M1607" s="190" t="s">
        <v>32</v>
      </c>
      <c r="N1607" s="191" t="s">
        <v>49</v>
      </c>
      <c r="O1607" s="69"/>
      <c r="P1607" s="192">
        <f>O1607*H1607</f>
        <v>0</v>
      </c>
      <c r="Q1607" s="192">
        <v>2.7200000000000002E-3</v>
      </c>
      <c r="R1607" s="192">
        <f>Q1607*H1607</f>
        <v>8.7257600000000008E-3</v>
      </c>
      <c r="S1607" s="192">
        <v>0</v>
      </c>
      <c r="T1607" s="193">
        <f>S1607*H1607</f>
        <v>0</v>
      </c>
      <c r="U1607" s="39"/>
      <c r="V1607" s="39"/>
      <c r="W1607" s="39"/>
      <c r="X1607" s="39"/>
      <c r="Y1607" s="39"/>
      <c r="Z1607" s="39"/>
      <c r="AA1607" s="39"/>
      <c r="AB1607" s="39"/>
      <c r="AC1607" s="39"/>
      <c r="AD1607" s="39"/>
      <c r="AE1607" s="39"/>
      <c r="AR1607" s="194" t="s">
        <v>373</v>
      </c>
      <c r="AT1607" s="194" t="s">
        <v>154</v>
      </c>
      <c r="AU1607" s="194" t="s">
        <v>88</v>
      </c>
      <c r="AY1607" s="21" t="s">
        <v>151</v>
      </c>
      <c r="BE1607" s="195">
        <f>IF(N1607="základní",J1607,0)</f>
        <v>0</v>
      </c>
      <c r="BF1607" s="195">
        <f>IF(N1607="snížená",J1607,0)</f>
        <v>0</v>
      </c>
      <c r="BG1607" s="195">
        <f>IF(N1607="zákl. přenesená",J1607,0)</f>
        <v>0</v>
      </c>
      <c r="BH1607" s="195">
        <f>IF(N1607="sníž. přenesená",J1607,0)</f>
        <v>0</v>
      </c>
      <c r="BI1607" s="195">
        <f>IF(N1607="nulová",J1607,0)</f>
        <v>0</v>
      </c>
      <c r="BJ1607" s="21" t="s">
        <v>86</v>
      </c>
      <c r="BK1607" s="195">
        <f>ROUND(I1607*H1607,2)</f>
        <v>0</v>
      </c>
      <c r="BL1607" s="21" t="s">
        <v>373</v>
      </c>
      <c r="BM1607" s="194" t="s">
        <v>2187</v>
      </c>
    </row>
    <row r="1608" spans="1:65" s="2" customFormat="1" ht="11.25">
      <c r="A1608" s="39"/>
      <c r="B1608" s="40"/>
      <c r="C1608" s="41"/>
      <c r="D1608" s="196" t="s">
        <v>161</v>
      </c>
      <c r="E1608" s="41"/>
      <c r="F1608" s="197" t="s">
        <v>2188</v>
      </c>
      <c r="G1608" s="41"/>
      <c r="H1608" s="41"/>
      <c r="I1608" s="198"/>
      <c r="J1608" s="41"/>
      <c r="K1608" s="41"/>
      <c r="L1608" s="44"/>
      <c r="M1608" s="199"/>
      <c r="N1608" s="200"/>
      <c r="O1608" s="69"/>
      <c r="P1608" s="69"/>
      <c r="Q1608" s="69"/>
      <c r="R1608" s="69"/>
      <c r="S1608" s="69"/>
      <c r="T1608" s="70"/>
      <c r="U1608" s="39"/>
      <c r="V1608" s="39"/>
      <c r="W1608" s="39"/>
      <c r="X1608" s="39"/>
      <c r="Y1608" s="39"/>
      <c r="Z1608" s="39"/>
      <c r="AA1608" s="39"/>
      <c r="AB1608" s="39"/>
      <c r="AC1608" s="39"/>
      <c r="AD1608" s="39"/>
      <c r="AE1608" s="39"/>
      <c r="AT1608" s="21" t="s">
        <v>161</v>
      </c>
      <c r="AU1608" s="21" t="s">
        <v>88</v>
      </c>
    </row>
    <row r="1609" spans="1:65" s="2" customFormat="1" ht="19.5">
      <c r="A1609" s="39"/>
      <c r="B1609" s="40"/>
      <c r="C1609" s="41"/>
      <c r="D1609" s="201" t="s">
        <v>163</v>
      </c>
      <c r="E1609" s="41"/>
      <c r="F1609" s="202" t="s">
        <v>2189</v>
      </c>
      <c r="G1609" s="41"/>
      <c r="H1609" s="41"/>
      <c r="I1609" s="198"/>
      <c r="J1609" s="41"/>
      <c r="K1609" s="41"/>
      <c r="L1609" s="44"/>
      <c r="M1609" s="199"/>
      <c r="N1609" s="200"/>
      <c r="O1609" s="69"/>
      <c r="P1609" s="69"/>
      <c r="Q1609" s="69"/>
      <c r="R1609" s="69"/>
      <c r="S1609" s="69"/>
      <c r="T1609" s="70"/>
      <c r="U1609" s="39"/>
      <c r="V1609" s="39"/>
      <c r="W1609" s="39"/>
      <c r="X1609" s="39"/>
      <c r="Y1609" s="39"/>
      <c r="Z1609" s="39"/>
      <c r="AA1609" s="39"/>
      <c r="AB1609" s="39"/>
      <c r="AC1609" s="39"/>
      <c r="AD1609" s="39"/>
      <c r="AE1609" s="39"/>
      <c r="AT1609" s="21" t="s">
        <v>163</v>
      </c>
      <c r="AU1609" s="21" t="s">
        <v>88</v>
      </c>
    </row>
    <row r="1610" spans="1:65" s="13" customFormat="1" ht="11.25">
      <c r="B1610" s="208"/>
      <c r="C1610" s="209"/>
      <c r="D1610" s="201" t="s">
        <v>320</v>
      </c>
      <c r="E1610" s="210" t="s">
        <v>32</v>
      </c>
      <c r="F1610" s="211" t="s">
        <v>2109</v>
      </c>
      <c r="G1610" s="209"/>
      <c r="H1610" s="210" t="s">
        <v>32</v>
      </c>
      <c r="I1610" s="212"/>
      <c r="J1610" s="209"/>
      <c r="K1610" s="209"/>
      <c r="L1610" s="213"/>
      <c r="M1610" s="214"/>
      <c r="N1610" s="215"/>
      <c r="O1610" s="215"/>
      <c r="P1610" s="215"/>
      <c r="Q1610" s="215"/>
      <c r="R1610" s="215"/>
      <c r="S1610" s="215"/>
      <c r="T1610" s="216"/>
      <c r="AT1610" s="217" t="s">
        <v>320</v>
      </c>
      <c r="AU1610" s="217" t="s">
        <v>88</v>
      </c>
      <c r="AV1610" s="13" t="s">
        <v>86</v>
      </c>
      <c r="AW1610" s="13" t="s">
        <v>39</v>
      </c>
      <c r="AX1610" s="13" t="s">
        <v>78</v>
      </c>
      <c r="AY1610" s="217" t="s">
        <v>151</v>
      </c>
    </row>
    <row r="1611" spans="1:65" s="14" customFormat="1" ht="11.25">
      <c r="B1611" s="218"/>
      <c r="C1611" s="219"/>
      <c r="D1611" s="201" t="s">
        <v>320</v>
      </c>
      <c r="E1611" s="220" t="s">
        <v>32</v>
      </c>
      <c r="F1611" s="221" t="s">
        <v>2110</v>
      </c>
      <c r="G1611" s="219"/>
      <c r="H1611" s="222">
        <v>2.4020000000000001</v>
      </c>
      <c r="I1611" s="223"/>
      <c r="J1611" s="219"/>
      <c r="K1611" s="219"/>
      <c r="L1611" s="224"/>
      <c r="M1611" s="225"/>
      <c r="N1611" s="226"/>
      <c r="O1611" s="226"/>
      <c r="P1611" s="226"/>
      <c r="Q1611" s="226"/>
      <c r="R1611" s="226"/>
      <c r="S1611" s="226"/>
      <c r="T1611" s="227"/>
      <c r="AT1611" s="228" t="s">
        <v>320</v>
      </c>
      <c r="AU1611" s="228" t="s">
        <v>88</v>
      </c>
      <c r="AV1611" s="14" t="s">
        <v>88</v>
      </c>
      <c r="AW1611" s="14" t="s">
        <v>39</v>
      </c>
      <c r="AX1611" s="14" t="s">
        <v>78</v>
      </c>
      <c r="AY1611" s="228" t="s">
        <v>151</v>
      </c>
    </row>
    <row r="1612" spans="1:65" s="13" customFormat="1" ht="11.25">
      <c r="B1612" s="208"/>
      <c r="C1612" s="209"/>
      <c r="D1612" s="201" t="s">
        <v>320</v>
      </c>
      <c r="E1612" s="210" t="s">
        <v>32</v>
      </c>
      <c r="F1612" s="211" t="s">
        <v>2111</v>
      </c>
      <c r="G1612" s="209"/>
      <c r="H1612" s="210" t="s">
        <v>32</v>
      </c>
      <c r="I1612" s="212"/>
      <c r="J1612" s="209"/>
      <c r="K1612" s="209"/>
      <c r="L1612" s="213"/>
      <c r="M1612" s="214"/>
      <c r="N1612" s="215"/>
      <c r="O1612" s="215"/>
      <c r="P1612" s="215"/>
      <c r="Q1612" s="215"/>
      <c r="R1612" s="215"/>
      <c r="S1612" s="215"/>
      <c r="T1612" s="216"/>
      <c r="AT1612" s="217" t="s">
        <v>320</v>
      </c>
      <c r="AU1612" s="217" t="s">
        <v>88</v>
      </c>
      <c r="AV1612" s="13" t="s">
        <v>86</v>
      </c>
      <c r="AW1612" s="13" t="s">
        <v>39</v>
      </c>
      <c r="AX1612" s="13" t="s">
        <v>78</v>
      </c>
      <c r="AY1612" s="217" t="s">
        <v>151</v>
      </c>
    </row>
    <row r="1613" spans="1:65" s="14" customFormat="1" ht="11.25">
      <c r="B1613" s="218"/>
      <c r="C1613" s="219"/>
      <c r="D1613" s="201" t="s">
        <v>320</v>
      </c>
      <c r="E1613" s="220" t="s">
        <v>32</v>
      </c>
      <c r="F1613" s="221" t="s">
        <v>2112</v>
      </c>
      <c r="G1613" s="219"/>
      <c r="H1613" s="222">
        <v>0.80600000000000005</v>
      </c>
      <c r="I1613" s="223"/>
      <c r="J1613" s="219"/>
      <c r="K1613" s="219"/>
      <c r="L1613" s="224"/>
      <c r="M1613" s="225"/>
      <c r="N1613" s="226"/>
      <c r="O1613" s="226"/>
      <c r="P1613" s="226"/>
      <c r="Q1613" s="226"/>
      <c r="R1613" s="226"/>
      <c r="S1613" s="226"/>
      <c r="T1613" s="227"/>
      <c r="AT1613" s="228" t="s">
        <v>320</v>
      </c>
      <c r="AU1613" s="228" t="s">
        <v>88</v>
      </c>
      <c r="AV1613" s="14" t="s">
        <v>88</v>
      </c>
      <c r="AW1613" s="14" t="s">
        <v>39</v>
      </c>
      <c r="AX1613" s="14" t="s">
        <v>78</v>
      </c>
      <c r="AY1613" s="228" t="s">
        <v>151</v>
      </c>
    </row>
    <row r="1614" spans="1:65" s="15" customFormat="1" ht="11.25">
      <c r="B1614" s="229"/>
      <c r="C1614" s="230"/>
      <c r="D1614" s="201" t="s">
        <v>320</v>
      </c>
      <c r="E1614" s="231" t="s">
        <v>32</v>
      </c>
      <c r="F1614" s="232" t="s">
        <v>323</v>
      </c>
      <c r="G1614" s="230"/>
      <c r="H1614" s="233">
        <v>3.2080000000000002</v>
      </c>
      <c r="I1614" s="234"/>
      <c r="J1614" s="230"/>
      <c r="K1614" s="230"/>
      <c r="L1614" s="235"/>
      <c r="M1614" s="236"/>
      <c r="N1614" s="237"/>
      <c r="O1614" s="237"/>
      <c r="P1614" s="237"/>
      <c r="Q1614" s="237"/>
      <c r="R1614" s="237"/>
      <c r="S1614" s="237"/>
      <c r="T1614" s="238"/>
      <c r="AT1614" s="239" t="s">
        <v>320</v>
      </c>
      <c r="AU1614" s="239" t="s">
        <v>88</v>
      </c>
      <c r="AV1614" s="15" t="s">
        <v>159</v>
      </c>
      <c r="AW1614" s="15" t="s">
        <v>39</v>
      </c>
      <c r="AX1614" s="15" t="s">
        <v>86</v>
      </c>
      <c r="AY1614" s="239" t="s">
        <v>151</v>
      </c>
    </row>
    <row r="1615" spans="1:65" s="2" customFormat="1" ht="24.2" customHeight="1">
      <c r="A1615" s="39"/>
      <c r="B1615" s="40"/>
      <c r="C1615" s="183" t="s">
        <v>2190</v>
      </c>
      <c r="D1615" s="183" t="s">
        <v>154</v>
      </c>
      <c r="E1615" s="184" t="s">
        <v>2191</v>
      </c>
      <c r="F1615" s="185" t="s">
        <v>2192</v>
      </c>
      <c r="G1615" s="186" t="s">
        <v>428</v>
      </c>
      <c r="H1615" s="187">
        <v>2.274</v>
      </c>
      <c r="I1615" s="188"/>
      <c r="J1615" s="189">
        <f>ROUND(I1615*H1615,2)</f>
        <v>0</v>
      </c>
      <c r="K1615" s="185" t="s">
        <v>158</v>
      </c>
      <c r="L1615" s="44"/>
      <c r="M1615" s="190" t="s">
        <v>32</v>
      </c>
      <c r="N1615" s="191" t="s">
        <v>49</v>
      </c>
      <c r="O1615" s="69"/>
      <c r="P1615" s="192">
        <f>O1615*H1615</f>
        <v>0</v>
      </c>
      <c r="Q1615" s="192">
        <v>0</v>
      </c>
      <c r="R1615" s="192">
        <f>Q1615*H1615</f>
        <v>0</v>
      </c>
      <c r="S1615" s="192">
        <v>0</v>
      </c>
      <c r="T1615" s="193">
        <f>S1615*H1615</f>
        <v>0</v>
      </c>
      <c r="U1615" s="39"/>
      <c r="V1615" s="39"/>
      <c r="W1615" s="39"/>
      <c r="X1615" s="39"/>
      <c r="Y1615" s="39"/>
      <c r="Z1615" s="39"/>
      <c r="AA1615" s="39"/>
      <c r="AB1615" s="39"/>
      <c r="AC1615" s="39"/>
      <c r="AD1615" s="39"/>
      <c r="AE1615" s="39"/>
      <c r="AR1615" s="194" t="s">
        <v>373</v>
      </c>
      <c r="AT1615" s="194" t="s">
        <v>154</v>
      </c>
      <c r="AU1615" s="194" t="s">
        <v>88</v>
      </c>
      <c r="AY1615" s="21" t="s">
        <v>151</v>
      </c>
      <c r="BE1615" s="195">
        <f>IF(N1615="základní",J1615,0)</f>
        <v>0</v>
      </c>
      <c r="BF1615" s="195">
        <f>IF(N1615="snížená",J1615,0)</f>
        <v>0</v>
      </c>
      <c r="BG1615" s="195">
        <f>IF(N1615="zákl. přenesená",J1615,0)</f>
        <v>0</v>
      </c>
      <c r="BH1615" s="195">
        <f>IF(N1615="sníž. přenesená",J1615,0)</f>
        <v>0</v>
      </c>
      <c r="BI1615" s="195">
        <f>IF(N1615="nulová",J1615,0)</f>
        <v>0</v>
      </c>
      <c r="BJ1615" s="21" t="s">
        <v>86</v>
      </c>
      <c r="BK1615" s="195">
        <f>ROUND(I1615*H1615,2)</f>
        <v>0</v>
      </c>
      <c r="BL1615" s="21" t="s">
        <v>373</v>
      </c>
      <c r="BM1615" s="194" t="s">
        <v>2193</v>
      </c>
    </row>
    <row r="1616" spans="1:65" s="2" customFormat="1" ht="11.25">
      <c r="A1616" s="39"/>
      <c r="B1616" s="40"/>
      <c r="C1616" s="41"/>
      <c r="D1616" s="196" t="s">
        <v>161</v>
      </c>
      <c r="E1616" s="41"/>
      <c r="F1616" s="197" t="s">
        <v>2194</v>
      </c>
      <c r="G1616" s="41"/>
      <c r="H1616" s="41"/>
      <c r="I1616" s="198"/>
      <c r="J1616" s="41"/>
      <c r="K1616" s="41"/>
      <c r="L1616" s="44"/>
      <c r="M1616" s="199"/>
      <c r="N1616" s="200"/>
      <c r="O1616" s="69"/>
      <c r="P1616" s="69"/>
      <c r="Q1616" s="69"/>
      <c r="R1616" s="69"/>
      <c r="S1616" s="69"/>
      <c r="T1616" s="70"/>
      <c r="U1616" s="39"/>
      <c r="V1616" s="39"/>
      <c r="W1616" s="39"/>
      <c r="X1616" s="39"/>
      <c r="Y1616" s="39"/>
      <c r="Z1616" s="39"/>
      <c r="AA1616" s="39"/>
      <c r="AB1616" s="39"/>
      <c r="AC1616" s="39"/>
      <c r="AD1616" s="39"/>
      <c r="AE1616" s="39"/>
      <c r="AT1616" s="21" t="s">
        <v>161</v>
      </c>
      <c r="AU1616" s="21" t="s">
        <v>88</v>
      </c>
    </row>
    <row r="1617" spans="1:65" s="12" customFormat="1" ht="22.9" customHeight="1">
      <c r="B1617" s="167"/>
      <c r="C1617" s="168"/>
      <c r="D1617" s="169" t="s">
        <v>77</v>
      </c>
      <c r="E1617" s="181" t="s">
        <v>2195</v>
      </c>
      <c r="F1617" s="181" t="s">
        <v>2196</v>
      </c>
      <c r="G1617" s="168"/>
      <c r="H1617" s="168"/>
      <c r="I1617" s="171"/>
      <c r="J1617" s="182">
        <f>BK1617</f>
        <v>0</v>
      </c>
      <c r="K1617" s="168"/>
      <c r="L1617" s="173"/>
      <c r="M1617" s="174"/>
      <c r="N1617" s="175"/>
      <c r="O1617" s="175"/>
      <c r="P1617" s="176">
        <f>SUM(P1618:P1689)</f>
        <v>0</v>
      </c>
      <c r="Q1617" s="175"/>
      <c r="R1617" s="176">
        <f>SUM(R1618:R1689)</f>
        <v>3.5857918600000001</v>
      </c>
      <c r="S1617" s="175"/>
      <c r="T1617" s="177">
        <f>SUM(T1618:T1689)</f>
        <v>0</v>
      </c>
      <c r="AR1617" s="178" t="s">
        <v>88</v>
      </c>
      <c r="AT1617" s="179" t="s">
        <v>77</v>
      </c>
      <c r="AU1617" s="179" t="s">
        <v>86</v>
      </c>
      <c r="AY1617" s="178" t="s">
        <v>151</v>
      </c>
      <c r="BK1617" s="180">
        <f>SUM(BK1618:BK1689)</f>
        <v>0</v>
      </c>
    </row>
    <row r="1618" spans="1:65" s="2" customFormat="1" ht="33" customHeight="1">
      <c r="A1618" s="39"/>
      <c r="B1618" s="40"/>
      <c r="C1618" s="183" t="s">
        <v>2197</v>
      </c>
      <c r="D1618" s="183" t="s">
        <v>154</v>
      </c>
      <c r="E1618" s="184" t="s">
        <v>2198</v>
      </c>
      <c r="F1618" s="185" t="s">
        <v>2199</v>
      </c>
      <c r="G1618" s="186" t="s">
        <v>209</v>
      </c>
      <c r="H1618" s="187">
        <v>9.718</v>
      </c>
      <c r="I1618" s="188"/>
      <c r="J1618" s="189">
        <f>ROUND(I1618*H1618,2)</f>
        <v>0</v>
      </c>
      <c r="K1618" s="185" t="s">
        <v>158</v>
      </c>
      <c r="L1618" s="44"/>
      <c r="M1618" s="190" t="s">
        <v>32</v>
      </c>
      <c r="N1618" s="191" t="s">
        <v>49</v>
      </c>
      <c r="O1618" s="69"/>
      <c r="P1618" s="192">
        <f>O1618*H1618</f>
        <v>0</v>
      </c>
      <c r="Q1618" s="192">
        <v>4.5710000000000001E-2</v>
      </c>
      <c r="R1618" s="192">
        <f>Q1618*H1618</f>
        <v>0.44420978</v>
      </c>
      <c r="S1618" s="192">
        <v>0</v>
      </c>
      <c r="T1618" s="193">
        <f>S1618*H1618</f>
        <v>0</v>
      </c>
      <c r="U1618" s="39"/>
      <c r="V1618" s="39"/>
      <c r="W1618" s="39"/>
      <c r="X1618" s="39"/>
      <c r="Y1618" s="39"/>
      <c r="Z1618" s="39"/>
      <c r="AA1618" s="39"/>
      <c r="AB1618" s="39"/>
      <c r="AC1618" s="39"/>
      <c r="AD1618" s="39"/>
      <c r="AE1618" s="39"/>
      <c r="AR1618" s="194" t="s">
        <v>373</v>
      </c>
      <c r="AT1618" s="194" t="s">
        <v>154</v>
      </c>
      <c r="AU1618" s="194" t="s">
        <v>88</v>
      </c>
      <c r="AY1618" s="21" t="s">
        <v>151</v>
      </c>
      <c r="BE1618" s="195">
        <f>IF(N1618="základní",J1618,0)</f>
        <v>0</v>
      </c>
      <c r="BF1618" s="195">
        <f>IF(N1618="snížená",J1618,0)</f>
        <v>0</v>
      </c>
      <c r="BG1618" s="195">
        <f>IF(N1618="zákl. přenesená",J1618,0)</f>
        <v>0</v>
      </c>
      <c r="BH1618" s="195">
        <f>IF(N1618="sníž. přenesená",J1618,0)</f>
        <v>0</v>
      </c>
      <c r="BI1618" s="195">
        <f>IF(N1618="nulová",J1618,0)</f>
        <v>0</v>
      </c>
      <c r="BJ1618" s="21" t="s">
        <v>86</v>
      </c>
      <c r="BK1618" s="195">
        <f>ROUND(I1618*H1618,2)</f>
        <v>0</v>
      </c>
      <c r="BL1618" s="21" t="s">
        <v>373</v>
      </c>
      <c r="BM1618" s="194" t="s">
        <v>2200</v>
      </c>
    </row>
    <row r="1619" spans="1:65" s="2" customFormat="1" ht="11.25">
      <c r="A1619" s="39"/>
      <c r="B1619" s="40"/>
      <c r="C1619" s="41"/>
      <c r="D1619" s="196" t="s">
        <v>161</v>
      </c>
      <c r="E1619" s="41"/>
      <c r="F1619" s="197" t="s">
        <v>2201</v>
      </c>
      <c r="G1619" s="41"/>
      <c r="H1619" s="41"/>
      <c r="I1619" s="198"/>
      <c r="J1619" s="41"/>
      <c r="K1619" s="41"/>
      <c r="L1619" s="44"/>
      <c r="M1619" s="199"/>
      <c r="N1619" s="200"/>
      <c r="O1619" s="69"/>
      <c r="P1619" s="69"/>
      <c r="Q1619" s="69"/>
      <c r="R1619" s="69"/>
      <c r="S1619" s="69"/>
      <c r="T1619" s="70"/>
      <c r="U1619" s="39"/>
      <c r="V1619" s="39"/>
      <c r="W1619" s="39"/>
      <c r="X1619" s="39"/>
      <c r="Y1619" s="39"/>
      <c r="Z1619" s="39"/>
      <c r="AA1619" s="39"/>
      <c r="AB1619" s="39"/>
      <c r="AC1619" s="39"/>
      <c r="AD1619" s="39"/>
      <c r="AE1619" s="39"/>
      <c r="AT1619" s="21" t="s">
        <v>161</v>
      </c>
      <c r="AU1619" s="21" t="s">
        <v>88</v>
      </c>
    </row>
    <row r="1620" spans="1:65" s="2" customFormat="1" ht="19.5">
      <c r="A1620" s="39"/>
      <c r="B1620" s="40"/>
      <c r="C1620" s="41"/>
      <c r="D1620" s="201" t="s">
        <v>163</v>
      </c>
      <c r="E1620" s="41"/>
      <c r="F1620" s="202" t="s">
        <v>2202</v>
      </c>
      <c r="G1620" s="41"/>
      <c r="H1620" s="41"/>
      <c r="I1620" s="198"/>
      <c r="J1620" s="41"/>
      <c r="K1620" s="41"/>
      <c r="L1620" s="44"/>
      <c r="M1620" s="199"/>
      <c r="N1620" s="200"/>
      <c r="O1620" s="69"/>
      <c r="P1620" s="69"/>
      <c r="Q1620" s="69"/>
      <c r="R1620" s="69"/>
      <c r="S1620" s="69"/>
      <c r="T1620" s="70"/>
      <c r="U1620" s="39"/>
      <c r="V1620" s="39"/>
      <c r="W1620" s="39"/>
      <c r="X1620" s="39"/>
      <c r="Y1620" s="39"/>
      <c r="Z1620" s="39"/>
      <c r="AA1620" s="39"/>
      <c r="AB1620" s="39"/>
      <c r="AC1620" s="39"/>
      <c r="AD1620" s="39"/>
      <c r="AE1620" s="39"/>
      <c r="AT1620" s="21" t="s">
        <v>163</v>
      </c>
      <c r="AU1620" s="21" t="s">
        <v>88</v>
      </c>
    </row>
    <row r="1621" spans="1:65" s="13" customFormat="1" ht="11.25">
      <c r="B1621" s="208"/>
      <c r="C1621" s="209"/>
      <c r="D1621" s="201" t="s">
        <v>320</v>
      </c>
      <c r="E1621" s="210" t="s">
        <v>32</v>
      </c>
      <c r="F1621" s="211" t="s">
        <v>2203</v>
      </c>
      <c r="G1621" s="209"/>
      <c r="H1621" s="210" t="s">
        <v>32</v>
      </c>
      <c r="I1621" s="212"/>
      <c r="J1621" s="209"/>
      <c r="K1621" s="209"/>
      <c r="L1621" s="213"/>
      <c r="M1621" s="214"/>
      <c r="N1621" s="215"/>
      <c r="O1621" s="215"/>
      <c r="P1621" s="215"/>
      <c r="Q1621" s="215"/>
      <c r="R1621" s="215"/>
      <c r="S1621" s="215"/>
      <c r="T1621" s="216"/>
      <c r="AT1621" s="217" t="s">
        <v>320</v>
      </c>
      <c r="AU1621" s="217" t="s">
        <v>88</v>
      </c>
      <c r="AV1621" s="13" t="s">
        <v>86</v>
      </c>
      <c r="AW1621" s="13" t="s">
        <v>39</v>
      </c>
      <c r="AX1621" s="13" t="s">
        <v>78</v>
      </c>
      <c r="AY1621" s="217" t="s">
        <v>151</v>
      </c>
    </row>
    <row r="1622" spans="1:65" s="14" customFormat="1" ht="11.25">
      <c r="B1622" s="218"/>
      <c r="C1622" s="219"/>
      <c r="D1622" s="201" t="s">
        <v>320</v>
      </c>
      <c r="E1622" s="220" t="s">
        <v>32</v>
      </c>
      <c r="F1622" s="221" t="s">
        <v>2204</v>
      </c>
      <c r="G1622" s="219"/>
      <c r="H1622" s="222">
        <v>9.718</v>
      </c>
      <c r="I1622" s="223"/>
      <c r="J1622" s="219"/>
      <c r="K1622" s="219"/>
      <c r="L1622" s="224"/>
      <c r="M1622" s="225"/>
      <c r="N1622" s="226"/>
      <c r="O1622" s="226"/>
      <c r="P1622" s="226"/>
      <c r="Q1622" s="226"/>
      <c r="R1622" s="226"/>
      <c r="S1622" s="226"/>
      <c r="T1622" s="227"/>
      <c r="AT1622" s="228" t="s">
        <v>320</v>
      </c>
      <c r="AU1622" s="228" t="s">
        <v>88</v>
      </c>
      <c r="AV1622" s="14" t="s">
        <v>88</v>
      </c>
      <c r="AW1622" s="14" t="s">
        <v>39</v>
      </c>
      <c r="AX1622" s="14" t="s">
        <v>78</v>
      </c>
      <c r="AY1622" s="228" t="s">
        <v>151</v>
      </c>
    </row>
    <row r="1623" spans="1:65" s="15" customFormat="1" ht="11.25">
      <c r="B1623" s="229"/>
      <c r="C1623" s="230"/>
      <c r="D1623" s="201" t="s">
        <v>320</v>
      </c>
      <c r="E1623" s="231" t="s">
        <v>255</v>
      </c>
      <c r="F1623" s="232" t="s">
        <v>323</v>
      </c>
      <c r="G1623" s="230"/>
      <c r="H1623" s="233">
        <v>9.718</v>
      </c>
      <c r="I1623" s="234"/>
      <c r="J1623" s="230"/>
      <c r="K1623" s="230"/>
      <c r="L1623" s="235"/>
      <c r="M1623" s="236"/>
      <c r="N1623" s="237"/>
      <c r="O1623" s="237"/>
      <c r="P1623" s="237"/>
      <c r="Q1623" s="237"/>
      <c r="R1623" s="237"/>
      <c r="S1623" s="237"/>
      <c r="T1623" s="238"/>
      <c r="AT1623" s="239" t="s">
        <v>320</v>
      </c>
      <c r="AU1623" s="239" t="s">
        <v>88</v>
      </c>
      <c r="AV1623" s="15" t="s">
        <v>159</v>
      </c>
      <c r="AW1623" s="15" t="s">
        <v>39</v>
      </c>
      <c r="AX1623" s="15" t="s">
        <v>86</v>
      </c>
      <c r="AY1623" s="239" t="s">
        <v>151</v>
      </c>
    </row>
    <row r="1624" spans="1:65" s="2" customFormat="1" ht="33" customHeight="1">
      <c r="A1624" s="39"/>
      <c r="B1624" s="40"/>
      <c r="C1624" s="183" t="s">
        <v>2205</v>
      </c>
      <c r="D1624" s="183" t="s">
        <v>154</v>
      </c>
      <c r="E1624" s="184" t="s">
        <v>2206</v>
      </c>
      <c r="F1624" s="185" t="s">
        <v>2207</v>
      </c>
      <c r="G1624" s="186" t="s">
        <v>209</v>
      </c>
      <c r="H1624" s="187">
        <v>12.429</v>
      </c>
      <c r="I1624" s="188"/>
      <c r="J1624" s="189">
        <f>ROUND(I1624*H1624,2)</f>
        <v>0</v>
      </c>
      <c r="K1624" s="185" t="s">
        <v>158</v>
      </c>
      <c r="L1624" s="44"/>
      <c r="M1624" s="190" t="s">
        <v>32</v>
      </c>
      <c r="N1624" s="191" t="s">
        <v>49</v>
      </c>
      <c r="O1624" s="69"/>
      <c r="P1624" s="192">
        <f>O1624*H1624</f>
        <v>0</v>
      </c>
      <c r="Q1624" s="192">
        <v>4.3229999999999998E-2</v>
      </c>
      <c r="R1624" s="192">
        <f>Q1624*H1624</f>
        <v>0.53730566999999996</v>
      </c>
      <c r="S1624" s="192">
        <v>0</v>
      </c>
      <c r="T1624" s="193">
        <f>S1624*H1624</f>
        <v>0</v>
      </c>
      <c r="U1624" s="39"/>
      <c r="V1624" s="39"/>
      <c r="W1624" s="39"/>
      <c r="X1624" s="39"/>
      <c r="Y1624" s="39"/>
      <c r="Z1624" s="39"/>
      <c r="AA1624" s="39"/>
      <c r="AB1624" s="39"/>
      <c r="AC1624" s="39"/>
      <c r="AD1624" s="39"/>
      <c r="AE1624" s="39"/>
      <c r="AR1624" s="194" t="s">
        <v>373</v>
      </c>
      <c r="AT1624" s="194" t="s">
        <v>154</v>
      </c>
      <c r="AU1624" s="194" t="s">
        <v>88</v>
      </c>
      <c r="AY1624" s="21" t="s">
        <v>151</v>
      </c>
      <c r="BE1624" s="195">
        <f>IF(N1624="základní",J1624,0)</f>
        <v>0</v>
      </c>
      <c r="BF1624" s="195">
        <f>IF(N1624="snížená",J1624,0)</f>
        <v>0</v>
      </c>
      <c r="BG1624" s="195">
        <f>IF(N1624="zákl. přenesená",J1624,0)</f>
        <v>0</v>
      </c>
      <c r="BH1624" s="195">
        <f>IF(N1624="sníž. přenesená",J1624,0)</f>
        <v>0</v>
      </c>
      <c r="BI1624" s="195">
        <f>IF(N1624="nulová",J1624,0)</f>
        <v>0</v>
      </c>
      <c r="BJ1624" s="21" t="s">
        <v>86</v>
      </c>
      <c r="BK1624" s="195">
        <f>ROUND(I1624*H1624,2)</f>
        <v>0</v>
      </c>
      <c r="BL1624" s="21" t="s">
        <v>373</v>
      </c>
      <c r="BM1624" s="194" t="s">
        <v>2208</v>
      </c>
    </row>
    <row r="1625" spans="1:65" s="2" customFormat="1" ht="11.25">
      <c r="A1625" s="39"/>
      <c r="B1625" s="40"/>
      <c r="C1625" s="41"/>
      <c r="D1625" s="196" t="s">
        <v>161</v>
      </c>
      <c r="E1625" s="41"/>
      <c r="F1625" s="197" t="s">
        <v>2209</v>
      </c>
      <c r="G1625" s="41"/>
      <c r="H1625" s="41"/>
      <c r="I1625" s="198"/>
      <c r="J1625" s="41"/>
      <c r="K1625" s="41"/>
      <c r="L1625" s="44"/>
      <c r="M1625" s="199"/>
      <c r="N1625" s="200"/>
      <c r="O1625" s="69"/>
      <c r="P1625" s="69"/>
      <c r="Q1625" s="69"/>
      <c r="R1625" s="69"/>
      <c r="S1625" s="69"/>
      <c r="T1625" s="70"/>
      <c r="U1625" s="39"/>
      <c r="V1625" s="39"/>
      <c r="W1625" s="39"/>
      <c r="X1625" s="39"/>
      <c r="Y1625" s="39"/>
      <c r="Z1625" s="39"/>
      <c r="AA1625" s="39"/>
      <c r="AB1625" s="39"/>
      <c r="AC1625" s="39"/>
      <c r="AD1625" s="39"/>
      <c r="AE1625" s="39"/>
      <c r="AT1625" s="21" t="s">
        <v>161</v>
      </c>
      <c r="AU1625" s="21" t="s">
        <v>88</v>
      </c>
    </row>
    <row r="1626" spans="1:65" s="2" customFormat="1" ht="19.5">
      <c r="A1626" s="39"/>
      <c r="B1626" s="40"/>
      <c r="C1626" s="41"/>
      <c r="D1626" s="201" t="s">
        <v>163</v>
      </c>
      <c r="E1626" s="41"/>
      <c r="F1626" s="202" t="s">
        <v>2210</v>
      </c>
      <c r="G1626" s="41"/>
      <c r="H1626" s="41"/>
      <c r="I1626" s="198"/>
      <c r="J1626" s="41"/>
      <c r="K1626" s="41"/>
      <c r="L1626" s="44"/>
      <c r="M1626" s="199"/>
      <c r="N1626" s="200"/>
      <c r="O1626" s="69"/>
      <c r="P1626" s="69"/>
      <c r="Q1626" s="69"/>
      <c r="R1626" s="69"/>
      <c r="S1626" s="69"/>
      <c r="T1626" s="70"/>
      <c r="U1626" s="39"/>
      <c r="V1626" s="39"/>
      <c r="W1626" s="39"/>
      <c r="X1626" s="39"/>
      <c r="Y1626" s="39"/>
      <c r="Z1626" s="39"/>
      <c r="AA1626" s="39"/>
      <c r="AB1626" s="39"/>
      <c r="AC1626" s="39"/>
      <c r="AD1626" s="39"/>
      <c r="AE1626" s="39"/>
      <c r="AT1626" s="21" t="s">
        <v>163</v>
      </c>
      <c r="AU1626" s="21" t="s">
        <v>88</v>
      </c>
    </row>
    <row r="1627" spans="1:65" s="13" customFormat="1" ht="11.25">
      <c r="B1627" s="208"/>
      <c r="C1627" s="209"/>
      <c r="D1627" s="201" t="s">
        <v>320</v>
      </c>
      <c r="E1627" s="210" t="s">
        <v>32</v>
      </c>
      <c r="F1627" s="211" t="s">
        <v>2211</v>
      </c>
      <c r="G1627" s="209"/>
      <c r="H1627" s="210" t="s">
        <v>32</v>
      </c>
      <c r="I1627" s="212"/>
      <c r="J1627" s="209"/>
      <c r="K1627" s="209"/>
      <c r="L1627" s="213"/>
      <c r="M1627" s="214"/>
      <c r="N1627" s="215"/>
      <c r="O1627" s="215"/>
      <c r="P1627" s="215"/>
      <c r="Q1627" s="215"/>
      <c r="R1627" s="215"/>
      <c r="S1627" s="215"/>
      <c r="T1627" s="216"/>
      <c r="AT1627" s="217" t="s">
        <v>320</v>
      </c>
      <c r="AU1627" s="217" t="s">
        <v>88</v>
      </c>
      <c r="AV1627" s="13" t="s">
        <v>86</v>
      </c>
      <c r="AW1627" s="13" t="s">
        <v>39</v>
      </c>
      <c r="AX1627" s="13" t="s">
        <v>78</v>
      </c>
      <c r="AY1627" s="217" t="s">
        <v>151</v>
      </c>
    </row>
    <row r="1628" spans="1:65" s="14" customFormat="1" ht="11.25">
      <c r="B1628" s="218"/>
      <c r="C1628" s="219"/>
      <c r="D1628" s="201" t="s">
        <v>320</v>
      </c>
      <c r="E1628" s="220" t="s">
        <v>32</v>
      </c>
      <c r="F1628" s="221" t="s">
        <v>2212</v>
      </c>
      <c r="G1628" s="219"/>
      <c r="H1628" s="222">
        <v>12.429</v>
      </c>
      <c r="I1628" s="223"/>
      <c r="J1628" s="219"/>
      <c r="K1628" s="219"/>
      <c r="L1628" s="224"/>
      <c r="M1628" s="225"/>
      <c r="N1628" s="226"/>
      <c r="O1628" s="226"/>
      <c r="P1628" s="226"/>
      <c r="Q1628" s="226"/>
      <c r="R1628" s="226"/>
      <c r="S1628" s="226"/>
      <c r="T1628" s="227"/>
      <c r="AT1628" s="228" t="s">
        <v>320</v>
      </c>
      <c r="AU1628" s="228" t="s">
        <v>88</v>
      </c>
      <c r="AV1628" s="14" t="s">
        <v>88</v>
      </c>
      <c r="AW1628" s="14" t="s">
        <v>39</v>
      </c>
      <c r="AX1628" s="14" t="s">
        <v>78</v>
      </c>
      <c r="AY1628" s="228" t="s">
        <v>151</v>
      </c>
    </row>
    <row r="1629" spans="1:65" s="15" customFormat="1" ht="11.25">
      <c r="B1629" s="229"/>
      <c r="C1629" s="230"/>
      <c r="D1629" s="201" t="s">
        <v>320</v>
      </c>
      <c r="E1629" s="231" t="s">
        <v>258</v>
      </c>
      <c r="F1629" s="232" t="s">
        <v>323</v>
      </c>
      <c r="G1629" s="230"/>
      <c r="H1629" s="233">
        <v>12.429</v>
      </c>
      <c r="I1629" s="234"/>
      <c r="J1629" s="230"/>
      <c r="K1629" s="230"/>
      <c r="L1629" s="235"/>
      <c r="M1629" s="236"/>
      <c r="N1629" s="237"/>
      <c r="O1629" s="237"/>
      <c r="P1629" s="237"/>
      <c r="Q1629" s="237"/>
      <c r="R1629" s="237"/>
      <c r="S1629" s="237"/>
      <c r="T1629" s="238"/>
      <c r="AT1629" s="239" t="s">
        <v>320</v>
      </c>
      <c r="AU1629" s="239" t="s">
        <v>88</v>
      </c>
      <c r="AV1629" s="15" t="s">
        <v>159</v>
      </c>
      <c r="AW1629" s="15" t="s">
        <v>39</v>
      </c>
      <c r="AX1629" s="15" t="s">
        <v>86</v>
      </c>
      <c r="AY1629" s="239" t="s">
        <v>151</v>
      </c>
    </row>
    <row r="1630" spans="1:65" s="2" customFormat="1" ht="37.9" customHeight="1">
      <c r="A1630" s="39"/>
      <c r="B1630" s="40"/>
      <c r="C1630" s="183" t="s">
        <v>2213</v>
      </c>
      <c r="D1630" s="183" t="s">
        <v>154</v>
      </c>
      <c r="E1630" s="184" t="s">
        <v>2214</v>
      </c>
      <c r="F1630" s="185" t="s">
        <v>2215</v>
      </c>
      <c r="G1630" s="186" t="s">
        <v>209</v>
      </c>
      <c r="H1630" s="187">
        <v>4.1840000000000002</v>
      </c>
      <c r="I1630" s="188"/>
      <c r="J1630" s="189">
        <f>ROUND(I1630*H1630,2)</f>
        <v>0</v>
      </c>
      <c r="K1630" s="185" t="s">
        <v>158</v>
      </c>
      <c r="L1630" s="44"/>
      <c r="M1630" s="190" t="s">
        <v>32</v>
      </c>
      <c r="N1630" s="191" t="s">
        <v>49</v>
      </c>
      <c r="O1630" s="69"/>
      <c r="P1630" s="192">
        <f>O1630*H1630</f>
        <v>0</v>
      </c>
      <c r="Q1630" s="192">
        <v>4.6969999999999998E-2</v>
      </c>
      <c r="R1630" s="192">
        <f>Q1630*H1630</f>
        <v>0.19652248</v>
      </c>
      <c r="S1630" s="192">
        <v>0</v>
      </c>
      <c r="T1630" s="193">
        <f>S1630*H1630</f>
        <v>0</v>
      </c>
      <c r="U1630" s="39"/>
      <c r="V1630" s="39"/>
      <c r="W1630" s="39"/>
      <c r="X1630" s="39"/>
      <c r="Y1630" s="39"/>
      <c r="Z1630" s="39"/>
      <c r="AA1630" s="39"/>
      <c r="AB1630" s="39"/>
      <c r="AC1630" s="39"/>
      <c r="AD1630" s="39"/>
      <c r="AE1630" s="39"/>
      <c r="AR1630" s="194" t="s">
        <v>373</v>
      </c>
      <c r="AT1630" s="194" t="s">
        <v>154</v>
      </c>
      <c r="AU1630" s="194" t="s">
        <v>88</v>
      </c>
      <c r="AY1630" s="21" t="s">
        <v>151</v>
      </c>
      <c r="BE1630" s="195">
        <f>IF(N1630="základní",J1630,0)</f>
        <v>0</v>
      </c>
      <c r="BF1630" s="195">
        <f>IF(N1630="snížená",J1630,0)</f>
        <v>0</v>
      </c>
      <c r="BG1630" s="195">
        <f>IF(N1630="zákl. přenesená",J1630,0)</f>
        <v>0</v>
      </c>
      <c r="BH1630" s="195">
        <f>IF(N1630="sníž. přenesená",J1630,0)</f>
        <v>0</v>
      </c>
      <c r="BI1630" s="195">
        <f>IF(N1630="nulová",J1630,0)</f>
        <v>0</v>
      </c>
      <c r="BJ1630" s="21" t="s">
        <v>86</v>
      </c>
      <c r="BK1630" s="195">
        <f>ROUND(I1630*H1630,2)</f>
        <v>0</v>
      </c>
      <c r="BL1630" s="21" t="s">
        <v>373</v>
      </c>
      <c r="BM1630" s="194" t="s">
        <v>2216</v>
      </c>
    </row>
    <row r="1631" spans="1:65" s="2" customFormat="1" ht="11.25">
      <c r="A1631" s="39"/>
      <c r="B1631" s="40"/>
      <c r="C1631" s="41"/>
      <c r="D1631" s="196" t="s">
        <v>161</v>
      </c>
      <c r="E1631" s="41"/>
      <c r="F1631" s="197" t="s">
        <v>2217</v>
      </c>
      <c r="G1631" s="41"/>
      <c r="H1631" s="41"/>
      <c r="I1631" s="198"/>
      <c r="J1631" s="41"/>
      <c r="K1631" s="41"/>
      <c r="L1631" s="44"/>
      <c r="M1631" s="199"/>
      <c r="N1631" s="200"/>
      <c r="O1631" s="69"/>
      <c r="P1631" s="69"/>
      <c r="Q1631" s="69"/>
      <c r="R1631" s="69"/>
      <c r="S1631" s="69"/>
      <c r="T1631" s="70"/>
      <c r="U1631" s="39"/>
      <c r="V1631" s="39"/>
      <c r="W1631" s="39"/>
      <c r="X1631" s="39"/>
      <c r="Y1631" s="39"/>
      <c r="Z1631" s="39"/>
      <c r="AA1631" s="39"/>
      <c r="AB1631" s="39"/>
      <c r="AC1631" s="39"/>
      <c r="AD1631" s="39"/>
      <c r="AE1631" s="39"/>
      <c r="AT1631" s="21" t="s">
        <v>161</v>
      </c>
      <c r="AU1631" s="21" t="s">
        <v>88</v>
      </c>
    </row>
    <row r="1632" spans="1:65" s="13" customFormat="1" ht="11.25">
      <c r="B1632" s="208"/>
      <c r="C1632" s="209"/>
      <c r="D1632" s="201" t="s">
        <v>320</v>
      </c>
      <c r="E1632" s="210" t="s">
        <v>32</v>
      </c>
      <c r="F1632" s="211" t="s">
        <v>2211</v>
      </c>
      <c r="G1632" s="209"/>
      <c r="H1632" s="210" t="s">
        <v>32</v>
      </c>
      <c r="I1632" s="212"/>
      <c r="J1632" s="209"/>
      <c r="K1632" s="209"/>
      <c r="L1632" s="213"/>
      <c r="M1632" s="214"/>
      <c r="N1632" s="215"/>
      <c r="O1632" s="215"/>
      <c r="P1632" s="215"/>
      <c r="Q1632" s="215"/>
      <c r="R1632" s="215"/>
      <c r="S1632" s="215"/>
      <c r="T1632" s="216"/>
      <c r="AT1632" s="217" t="s">
        <v>320</v>
      </c>
      <c r="AU1632" s="217" t="s">
        <v>88</v>
      </c>
      <c r="AV1632" s="13" t="s">
        <v>86</v>
      </c>
      <c r="AW1632" s="13" t="s">
        <v>39</v>
      </c>
      <c r="AX1632" s="13" t="s">
        <v>78</v>
      </c>
      <c r="AY1632" s="217" t="s">
        <v>151</v>
      </c>
    </row>
    <row r="1633" spans="1:65" s="14" customFormat="1" ht="11.25">
      <c r="B1633" s="218"/>
      <c r="C1633" s="219"/>
      <c r="D1633" s="201" t="s">
        <v>320</v>
      </c>
      <c r="E1633" s="220" t="s">
        <v>32</v>
      </c>
      <c r="F1633" s="221" t="s">
        <v>2218</v>
      </c>
      <c r="G1633" s="219"/>
      <c r="H1633" s="222">
        <v>4.1840000000000002</v>
      </c>
      <c r="I1633" s="223"/>
      <c r="J1633" s="219"/>
      <c r="K1633" s="219"/>
      <c r="L1633" s="224"/>
      <c r="M1633" s="225"/>
      <c r="N1633" s="226"/>
      <c r="O1633" s="226"/>
      <c r="P1633" s="226"/>
      <c r="Q1633" s="226"/>
      <c r="R1633" s="226"/>
      <c r="S1633" s="226"/>
      <c r="T1633" s="227"/>
      <c r="AT1633" s="228" t="s">
        <v>320</v>
      </c>
      <c r="AU1633" s="228" t="s">
        <v>88</v>
      </c>
      <c r="AV1633" s="14" t="s">
        <v>88</v>
      </c>
      <c r="AW1633" s="14" t="s">
        <v>39</v>
      </c>
      <c r="AX1633" s="14" t="s">
        <v>78</v>
      </c>
      <c r="AY1633" s="228" t="s">
        <v>151</v>
      </c>
    </row>
    <row r="1634" spans="1:65" s="15" customFormat="1" ht="11.25">
      <c r="B1634" s="229"/>
      <c r="C1634" s="230"/>
      <c r="D1634" s="201" t="s">
        <v>320</v>
      </c>
      <c r="E1634" s="231" t="s">
        <v>273</v>
      </c>
      <c r="F1634" s="232" t="s">
        <v>323</v>
      </c>
      <c r="G1634" s="230"/>
      <c r="H1634" s="233">
        <v>4.1840000000000002</v>
      </c>
      <c r="I1634" s="234"/>
      <c r="J1634" s="230"/>
      <c r="K1634" s="230"/>
      <c r="L1634" s="235"/>
      <c r="M1634" s="236"/>
      <c r="N1634" s="237"/>
      <c r="O1634" s="237"/>
      <c r="P1634" s="237"/>
      <c r="Q1634" s="237"/>
      <c r="R1634" s="237"/>
      <c r="S1634" s="237"/>
      <c r="T1634" s="238"/>
      <c r="AT1634" s="239" t="s">
        <v>320</v>
      </c>
      <c r="AU1634" s="239" t="s">
        <v>88</v>
      </c>
      <c r="AV1634" s="15" t="s">
        <v>159</v>
      </c>
      <c r="AW1634" s="15" t="s">
        <v>39</v>
      </c>
      <c r="AX1634" s="15" t="s">
        <v>86</v>
      </c>
      <c r="AY1634" s="239" t="s">
        <v>151</v>
      </c>
    </row>
    <row r="1635" spans="1:65" s="2" customFormat="1" ht="24.2" customHeight="1">
      <c r="A1635" s="39"/>
      <c r="B1635" s="40"/>
      <c r="C1635" s="183" t="s">
        <v>2219</v>
      </c>
      <c r="D1635" s="183" t="s">
        <v>154</v>
      </c>
      <c r="E1635" s="184" t="s">
        <v>2220</v>
      </c>
      <c r="F1635" s="185" t="s">
        <v>2221</v>
      </c>
      <c r="G1635" s="186" t="s">
        <v>213</v>
      </c>
      <c r="H1635" s="187">
        <v>17.664000000000001</v>
      </c>
      <c r="I1635" s="188"/>
      <c r="J1635" s="189">
        <f>ROUND(I1635*H1635,2)</f>
        <v>0</v>
      </c>
      <c r="K1635" s="185" t="s">
        <v>158</v>
      </c>
      <c r="L1635" s="44"/>
      <c r="M1635" s="190" t="s">
        <v>32</v>
      </c>
      <c r="N1635" s="191" t="s">
        <v>49</v>
      </c>
      <c r="O1635" s="69"/>
      <c r="P1635" s="192">
        <f>O1635*H1635</f>
        <v>0</v>
      </c>
      <c r="Q1635" s="192">
        <v>2.0000000000000002E-5</v>
      </c>
      <c r="R1635" s="192">
        <f>Q1635*H1635</f>
        <v>3.5328000000000003E-4</v>
      </c>
      <c r="S1635" s="192">
        <v>0</v>
      </c>
      <c r="T1635" s="193">
        <f>S1635*H1635</f>
        <v>0</v>
      </c>
      <c r="U1635" s="39"/>
      <c r="V1635" s="39"/>
      <c r="W1635" s="39"/>
      <c r="X1635" s="39"/>
      <c r="Y1635" s="39"/>
      <c r="Z1635" s="39"/>
      <c r="AA1635" s="39"/>
      <c r="AB1635" s="39"/>
      <c r="AC1635" s="39"/>
      <c r="AD1635" s="39"/>
      <c r="AE1635" s="39"/>
      <c r="AR1635" s="194" t="s">
        <v>373</v>
      </c>
      <c r="AT1635" s="194" t="s">
        <v>154</v>
      </c>
      <c r="AU1635" s="194" t="s">
        <v>88</v>
      </c>
      <c r="AY1635" s="21" t="s">
        <v>151</v>
      </c>
      <c r="BE1635" s="195">
        <f>IF(N1635="základní",J1635,0)</f>
        <v>0</v>
      </c>
      <c r="BF1635" s="195">
        <f>IF(N1635="snížená",J1635,0)</f>
        <v>0</v>
      </c>
      <c r="BG1635" s="195">
        <f>IF(N1635="zákl. přenesená",J1635,0)</f>
        <v>0</v>
      </c>
      <c r="BH1635" s="195">
        <f>IF(N1635="sníž. přenesená",J1635,0)</f>
        <v>0</v>
      </c>
      <c r="BI1635" s="195">
        <f>IF(N1635="nulová",J1635,0)</f>
        <v>0</v>
      </c>
      <c r="BJ1635" s="21" t="s">
        <v>86</v>
      </c>
      <c r="BK1635" s="195">
        <f>ROUND(I1635*H1635,2)</f>
        <v>0</v>
      </c>
      <c r="BL1635" s="21" t="s">
        <v>373</v>
      </c>
      <c r="BM1635" s="194" t="s">
        <v>2222</v>
      </c>
    </row>
    <row r="1636" spans="1:65" s="2" customFormat="1" ht="11.25">
      <c r="A1636" s="39"/>
      <c r="B1636" s="40"/>
      <c r="C1636" s="41"/>
      <c r="D1636" s="196" t="s">
        <v>161</v>
      </c>
      <c r="E1636" s="41"/>
      <c r="F1636" s="197" t="s">
        <v>2223</v>
      </c>
      <c r="G1636" s="41"/>
      <c r="H1636" s="41"/>
      <c r="I1636" s="198"/>
      <c r="J1636" s="41"/>
      <c r="K1636" s="41"/>
      <c r="L1636" s="44"/>
      <c r="M1636" s="199"/>
      <c r="N1636" s="200"/>
      <c r="O1636" s="69"/>
      <c r="P1636" s="69"/>
      <c r="Q1636" s="69"/>
      <c r="R1636" s="69"/>
      <c r="S1636" s="69"/>
      <c r="T1636" s="70"/>
      <c r="U1636" s="39"/>
      <c r="V1636" s="39"/>
      <c r="W1636" s="39"/>
      <c r="X1636" s="39"/>
      <c r="Y1636" s="39"/>
      <c r="Z1636" s="39"/>
      <c r="AA1636" s="39"/>
      <c r="AB1636" s="39"/>
      <c r="AC1636" s="39"/>
      <c r="AD1636" s="39"/>
      <c r="AE1636" s="39"/>
      <c r="AT1636" s="21" t="s">
        <v>161</v>
      </c>
      <c r="AU1636" s="21" t="s">
        <v>88</v>
      </c>
    </row>
    <row r="1637" spans="1:65" s="13" customFormat="1" ht="11.25">
      <c r="B1637" s="208"/>
      <c r="C1637" s="209"/>
      <c r="D1637" s="201" t="s">
        <v>320</v>
      </c>
      <c r="E1637" s="210" t="s">
        <v>32</v>
      </c>
      <c r="F1637" s="211" t="s">
        <v>2203</v>
      </c>
      <c r="G1637" s="209"/>
      <c r="H1637" s="210" t="s">
        <v>32</v>
      </c>
      <c r="I1637" s="212"/>
      <c r="J1637" s="209"/>
      <c r="K1637" s="209"/>
      <c r="L1637" s="213"/>
      <c r="M1637" s="214"/>
      <c r="N1637" s="215"/>
      <c r="O1637" s="215"/>
      <c r="P1637" s="215"/>
      <c r="Q1637" s="215"/>
      <c r="R1637" s="215"/>
      <c r="S1637" s="215"/>
      <c r="T1637" s="216"/>
      <c r="AT1637" s="217" t="s">
        <v>320</v>
      </c>
      <c r="AU1637" s="217" t="s">
        <v>88</v>
      </c>
      <c r="AV1637" s="13" t="s">
        <v>86</v>
      </c>
      <c r="AW1637" s="13" t="s">
        <v>39</v>
      </c>
      <c r="AX1637" s="13" t="s">
        <v>78</v>
      </c>
      <c r="AY1637" s="217" t="s">
        <v>151</v>
      </c>
    </row>
    <row r="1638" spans="1:65" s="14" customFormat="1" ht="11.25">
      <c r="B1638" s="218"/>
      <c r="C1638" s="219"/>
      <c r="D1638" s="201" t="s">
        <v>320</v>
      </c>
      <c r="E1638" s="220" t="s">
        <v>32</v>
      </c>
      <c r="F1638" s="221" t="s">
        <v>2224</v>
      </c>
      <c r="G1638" s="219"/>
      <c r="H1638" s="222">
        <v>5.1589999999999998</v>
      </c>
      <c r="I1638" s="223"/>
      <c r="J1638" s="219"/>
      <c r="K1638" s="219"/>
      <c r="L1638" s="224"/>
      <c r="M1638" s="225"/>
      <c r="N1638" s="226"/>
      <c r="O1638" s="226"/>
      <c r="P1638" s="226"/>
      <c r="Q1638" s="226"/>
      <c r="R1638" s="226"/>
      <c r="S1638" s="226"/>
      <c r="T1638" s="227"/>
      <c r="AT1638" s="228" t="s">
        <v>320</v>
      </c>
      <c r="AU1638" s="228" t="s">
        <v>88</v>
      </c>
      <c r="AV1638" s="14" t="s">
        <v>88</v>
      </c>
      <c r="AW1638" s="14" t="s">
        <v>39</v>
      </c>
      <c r="AX1638" s="14" t="s">
        <v>78</v>
      </c>
      <c r="AY1638" s="228" t="s">
        <v>151</v>
      </c>
    </row>
    <row r="1639" spans="1:65" s="13" customFormat="1" ht="11.25">
      <c r="B1639" s="208"/>
      <c r="C1639" s="209"/>
      <c r="D1639" s="201" t="s">
        <v>320</v>
      </c>
      <c r="E1639" s="210" t="s">
        <v>32</v>
      </c>
      <c r="F1639" s="211" t="s">
        <v>2211</v>
      </c>
      <c r="G1639" s="209"/>
      <c r="H1639" s="210" t="s">
        <v>32</v>
      </c>
      <c r="I1639" s="212"/>
      <c r="J1639" s="209"/>
      <c r="K1639" s="209"/>
      <c r="L1639" s="213"/>
      <c r="M1639" s="214"/>
      <c r="N1639" s="215"/>
      <c r="O1639" s="215"/>
      <c r="P1639" s="215"/>
      <c r="Q1639" s="215"/>
      <c r="R1639" s="215"/>
      <c r="S1639" s="215"/>
      <c r="T1639" s="216"/>
      <c r="AT1639" s="217" t="s">
        <v>320</v>
      </c>
      <c r="AU1639" s="217" t="s">
        <v>88</v>
      </c>
      <c r="AV1639" s="13" t="s">
        <v>86</v>
      </c>
      <c r="AW1639" s="13" t="s">
        <v>39</v>
      </c>
      <c r="AX1639" s="13" t="s">
        <v>78</v>
      </c>
      <c r="AY1639" s="217" t="s">
        <v>151</v>
      </c>
    </row>
    <row r="1640" spans="1:65" s="14" customFormat="1" ht="11.25">
      <c r="B1640" s="218"/>
      <c r="C1640" s="219"/>
      <c r="D1640" s="201" t="s">
        <v>320</v>
      </c>
      <c r="E1640" s="220" t="s">
        <v>32</v>
      </c>
      <c r="F1640" s="221" t="s">
        <v>2225</v>
      </c>
      <c r="G1640" s="219"/>
      <c r="H1640" s="222">
        <v>12.505000000000001</v>
      </c>
      <c r="I1640" s="223"/>
      <c r="J1640" s="219"/>
      <c r="K1640" s="219"/>
      <c r="L1640" s="224"/>
      <c r="M1640" s="225"/>
      <c r="N1640" s="226"/>
      <c r="O1640" s="226"/>
      <c r="P1640" s="226"/>
      <c r="Q1640" s="226"/>
      <c r="R1640" s="226"/>
      <c r="S1640" s="226"/>
      <c r="T1640" s="227"/>
      <c r="AT1640" s="228" t="s">
        <v>320</v>
      </c>
      <c r="AU1640" s="228" t="s">
        <v>88</v>
      </c>
      <c r="AV1640" s="14" t="s">
        <v>88</v>
      </c>
      <c r="AW1640" s="14" t="s">
        <v>39</v>
      </c>
      <c r="AX1640" s="14" t="s">
        <v>78</v>
      </c>
      <c r="AY1640" s="228" t="s">
        <v>151</v>
      </c>
    </row>
    <row r="1641" spans="1:65" s="15" customFormat="1" ht="11.25">
      <c r="B1641" s="229"/>
      <c r="C1641" s="230"/>
      <c r="D1641" s="201" t="s">
        <v>320</v>
      </c>
      <c r="E1641" s="231" t="s">
        <v>32</v>
      </c>
      <c r="F1641" s="232" t="s">
        <v>323</v>
      </c>
      <c r="G1641" s="230"/>
      <c r="H1641" s="233">
        <v>17.664000000000001</v>
      </c>
      <c r="I1641" s="234"/>
      <c r="J1641" s="230"/>
      <c r="K1641" s="230"/>
      <c r="L1641" s="235"/>
      <c r="M1641" s="236"/>
      <c r="N1641" s="237"/>
      <c r="O1641" s="237"/>
      <c r="P1641" s="237"/>
      <c r="Q1641" s="237"/>
      <c r="R1641" s="237"/>
      <c r="S1641" s="237"/>
      <c r="T1641" s="238"/>
      <c r="AT1641" s="239" t="s">
        <v>320</v>
      </c>
      <c r="AU1641" s="239" t="s">
        <v>88</v>
      </c>
      <c r="AV1641" s="15" t="s">
        <v>159</v>
      </c>
      <c r="AW1641" s="15" t="s">
        <v>39</v>
      </c>
      <c r="AX1641" s="15" t="s">
        <v>86</v>
      </c>
      <c r="AY1641" s="239" t="s">
        <v>151</v>
      </c>
    </row>
    <row r="1642" spans="1:65" s="2" customFormat="1" ht="24.2" customHeight="1">
      <c r="A1642" s="39"/>
      <c r="B1642" s="40"/>
      <c r="C1642" s="183" t="s">
        <v>2226</v>
      </c>
      <c r="D1642" s="183" t="s">
        <v>154</v>
      </c>
      <c r="E1642" s="184" t="s">
        <v>2227</v>
      </c>
      <c r="F1642" s="185" t="s">
        <v>2228</v>
      </c>
      <c r="G1642" s="186" t="s">
        <v>213</v>
      </c>
      <c r="H1642" s="187">
        <v>17.664000000000001</v>
      </c>
      <c r="I1642" s="188"/>
      <c r="J1642" s="189">
        <f>ROUND(I1642*H1642,2)</f>
        <v>0</v>
      </c>
      <c r="K1642" s="185" t="s">
        <v>158</v>
      </c>
      <c r="L1642" s="44"/>
      <c r="M1642" s="190" t="s">
        <v>32</v>
      </c>
      <c r="N1642" s="191" t="s">
        <v>49</v>
      </c>
      <c r="O1642" s="69"/>
      <c r="P1642" s="192">
        <f>O1642*H1642</f>
        <v>0</v>
      </c>
      <c r="Q1642" s="192">
        <v>2.5000000000000001E-4</v>
      </c>
      <c r="R1642" s="192">
        <f>Q1642*H1642</f>
        <v>4.4160000000000007E-3</v>
      </c>
      <c r="S1642" s="192">
        <v>0</v>
      </c>
      <c r="T1642" s="193">
        <f>S1642*H1642</f>
        <v>0</v>
      </c>
      <c r="U1642" s="39"/>
      <c r="V1642" s="39"/>
      <c r="W1642" s="39"/>
      <c r="X1642" s="39"/>
      <c r="Y1642" s="39"/>
      <c r="Z1642" s="39"/>
      <c r="AA1642" s="39"/>
      <c r="AB1642" s="39"/>
      <c r="AC1642" s="39"/>
      <c r="AD1642" s="39"/>
      <c r="AE1642" s="39"/>
      <c r="AR1642" s="194" t="s">
        <v>373</v>
      </c>
      <c r="AT1642" s="194" t="s">
        <v>154</v>
      </c>
      <c r="AU1642" s="194" t="s">
        <v>88</v>
      </c>
      <c r="AY1642" s="21" t="s">
        <v>151</v>
      </c>
      <c r="BE1642" s="195">
        <f>IF(N1642="základní",J1642,0)</f>
        <v>0</v>
      </c>
      <c r="BF1642" s="195">
        <f>IF(N1642="snížená",J1642,0)</f>
        <v>0</v>
      </c>
      <c r="BG1642" s="195">
        <f>IF(N1642="zákl. přenesená",J1642,0)</f>
        <v>0</v>
      </c>
      <c r="BH1642" s="195">
        <f>IF(N1642="sníž. přenesená",J1642,0)</f>
        <v>0</v>
      </c>
      <c r="BI1642" s="195">
        <f>IF(N1642="nulová",J1642,0)</f>
        <v>0</v>
      </c>
      <c r="BJ1642" s="21" t="s">
        <v>86</v>
      </c>
      <c r="BK1642" s="195">
        <f>ROUND(I1642*H1642,2)</f>
        <v>0</v>
      </c>
      <c r="BL1642" s="21" t="s">
        <v>373</v>
      </c>
      <c r="BM1642" s="194" t="s">
        <v>2229</v>
      </c>
    </row>
    <row r="1643" spans="1:65" s="2" customFormat="1" ht="11.25">
      <c r="A1643" s="39"/>
      <c r="B1643" s="40"/>
      <c r="C1643" s="41"/>
      <c r="D1643" s="196" t="s">
        <v>161</v>
      </c>
      <c r="E1643" s="41"/>
      <c r="F1643" s="197" t="s">
        <v>2230</v>
      </c>
      <c r="G1643" s="41"/>
      <c r="H1643" s="41"/>
      <c r="I1643" s="198"/>
      <c r="J1643" s="41"/>
      <c r="K1643" s="41"/>
      <c r="L1643" s="44"/>
      <c r="M1643" s="199"/>
      <c r="N1643" s="200"/>
      <c r="O1643" s="69"/>
      <c r="P1643" s="69"/>
      <c r="Q1643" s="69"/>
      <c r="R1643" s="69"/>
      <c r="S1643" s="69"/>
      <c r="T1643" s="70"/>
      <c r="U1643" s="39"/>
      <c r="V1643" s="39"/>
      <c r="W1643" s="39"/>
      <c r="X1643" s="39"/>
      <c r="Y1643" s="39"/>
      <c r="Z1643" s="39"/>
      <c r="AA1643" s="39"/>
      <c r="AB1643" s="39"/>
      <c r="AC1643" s="39"/>
      <c r="AD1643" s="39"/>
      <c r="AE1643" s="39"/>
      <c r="AT1643" s="21" t="s">
        <v>161</v>
      </c>
      <c r="AU1643" s="21" t="s">
        <v>88</v>
      </c>
    </row>
    <row r="1644" spans="1:65" s="13" customFormat="1" ht="11.25">
      <c r="B1644" s="208"/>
      <c r="C1644" s="209"/>
      <c r="D1644" s="201" t="s">
        <v>320</v>
      </c>
      <c r="E1644" s="210" t="s">
        <v>32</v>
      </c>
      <c r="F1644" s="211" t="s">
        <v>2203</v>
      </c>
      <c r="G1644" s="209"/>
      <c r="H1644" s="210" t="s">
        <v>32</v>
      </c>
      <c r="I1644" s="212"/>
      <c r="J1644" s="209"/>
      <c r="K1644" s="209"/>
      <c r="L1644" s="213"/>
      <c r="M1644" s="214"/>
      <c r="N1644" s="215"/>
      <c r="O1644" s="215"/>
      <c r="P1644" s="215"/>
      <c r="Q1644" s="215"/>
      <c r="R1644" s="215"/>
      <c r="S1644" s="215"/>
      <c r="T1644" s="216"/>
      <c r="AT1644" s="217" t="s">
        <v>320</v>
      </c>
      <c r="AU1644" s="217" t="s">
        <v>88</v>
      </c>
      <c r="AV1644" s="13" t="s">
        <v>86</v>
      </c>
      <c r="AW1644" s="13" t="s">
        <v>39</v>
      </c>
      <c r="AX1644" s="13" t="s">
        <v>78</v>
      </c>
      <c r="AY1644" s="217" t="s">
        <v>151</v>
      </c>
    </row>
    <row r="1645" spans="1:65" s="14" customFormat="1" ht="11.25">
      <c r="B1645" s="218"/>
      <c r="C1645" s="219"/>
      <c r="D1645" s="201" t="s">
        <v>320</v>
      </c>
      <c r="E1645" s="220" t="s">
        <v>32</v>
      </c>
      <c r="F1645" s="221" t="s">
        <v>2224</v>
      </c>
      <c r="G1645" s="219"/>
      <c r="H1645" s="222">
        <v>5.1589999999999998</v>
      </c>
      <c r="I1645" s="223"/>
      <c r="J1645" s="219"/>
      <c r="K1645" s="219"/>
      <c r="L1645" s="224"/>
      <c r="M1645" s="225"/>
      <c r="N1645" s="226"/>
      <c r="O1645" s="226"/>
      <c r="P1645" s="226"/>
      <c r="Q1645" s="226"/>
      <c r="R1645" s="226"/>
      <c r="S1645" s="226"/>
      <c r="T1645" s="227"/>
      <c r="AT1645" s="228" t="s">
        <v>320</v>
      </c>
      <c r="AU1645" s="228" t="s">
        <v>88</v>
      </c>
      <c r="AV1645" s="14" t="s">
        <v>88</v>
      </c>
      <c r="AW1645" s="14" t="s">
        <v>39</v>
      </c>
      <c r="AX1645" s="14" t="s">
        <v>78</v>
      </c>
      <c r="AY1645" s="228" t="s">
        <v>151</v>
      </c>
    </row>
    <row r="1646" spans="1:65" s="13" customFormat="1" ht="11.25">
      <c r="B1646" s="208"/>
      <c r="C1646" s="209"/>
      <c r="D1646" s="201" t="s">
        <v>320</v>
      </c>
      <c r="E1646" s="210" t="s">
        <v>32</v>
      </c>
      <c r="F1646" s="211" t="s">
        <v>2211</v>
      </c>
      <c r="G1646" s="209"/>
      <c r="H1646" s="210" t="s">
        <v>32</v>
      </c>
      <c r="I1646" s="212"/>
      <c r="J1646" s="209"/>
      <c r="K1646" s="209"/>
      <c r="L1646" s="213"/>
      <c r="M1646" s="214"/>
      <c r="N1646" s="215"/>
      <c r="O1646" s="215"/>
      <c r="P1646" s="215"/>
      <c r="Q1646" s="215"/>
      <c r="R1646" s="215"/>
      <c r="S1646" s="215"/>
      <c r="T1646" s="216"/>
      <c r="AT1646" s="217" t="s">
        <v>320</v>
      </c>
      <c r="AU1646" s="217" t="s">
        <v>88</v>
      </c>
      <c r="AV1646" s="13" t="s">
        <v>86</v>
      </c>
      <c r="AW1646" s="13" t="s">
        <v>39</v>
      </c>
      <c r="AX1646" s="13" t="s">
        <v>78</v>
      </c>
      <c r="AY1646" s="217" t="s">
        <v>151</v>
      </c>
    </row>
    <row r="1647" spans="1:65" s="14" customFormat="1" ht="11.25">
      <c r="B1647" s="218"/>
      <c r="C1647" s="219"/>
      <c r="D1647" s="201" t="s">
        <v>320</v>
      </c>
      <c r="E1647" s="220" t="s">
        <v>32</v>
      </c>
      <c r="F1647" s="221" t="s">
        <v>2225</v>
      </c>
      <c r="G1647" s="219"/>
      <c r="H1647" s="222">
        <v>12.505000000000001</v>
      </c>
      <c r="I1647" s="223"/>
      <c r="J1647" s="219"/>
      <c r="K1647" s="219"/>
      <c r="L1647" s="224"/>
      <c r="M1647" s="225"/>
      <c r="N1647" s="226"/>
      <c r="O1647" s="226"/>
      <c r="P1647" s="226"/>
      <c r="Q1647" s="226"/>
      <c r="R1647" s="226"/>
      <c r="S1647" s="226"/>
      <c r="T1647" s="227"/>
      <c r="AT1647" s="228" t="s">
        <v>320</v>
      </c>
      <c r="AU1647" s="228" t="s">
        <v>88</v>
      </c>
      <c r="AV1647" s="14" t="s">
        <v>88</v>
      </c>
      <c r="AW1647" s="14" t="s">
        <v>39</v>
      </c>
      <c r="AX1647" s="14" t="s">
        <v>78</v>
      </c>
      <c r="AY1647" s="228" t="s">
        <v>151</v>
      </c>
    </row>
    <row r="1648" spans="1:65" s="15" customFormat="1" ht="11.25">
      <c r="B1648" s="229"/>
      <c r="C1648" s="230"/>
      <c r="D1648" s="201" t="s">
        <v>320</v>
      </c>
      <c r="E1648" s="231" t="s">
        <v>32</v>
      </c>
      <c r="F1648" s="232" t="s">
        <v>323</v>
      </c>
      <c r="G1648" s="230"/>
      <c r="H1648" s="233">
        <v>17.664000000000001</v>
      </c>
      <c r="I1648" s="234"/>
      <c r="J1648" s="230"/>
      <c r="K1648" s="230"/>
      <c r="L1648" s="235"/>
      <c r="M1648" s="236"/>
      <c r="N1648" s="237"/>
      <c r="O1648" s="237"/>
      <c r="P1648" s="237"/>
      <c r="Q1648" s="237"/>
      <c r="R1648" s="237"/>
      <c r="S1648" s="237"/>
      <c r="T1648" s="238"/>
      <c r="AT1648" s="239" t="s">
        <v>320</v>
      </c>
      <c r="AU1648" s="239" t="s">
        <v>88</v>
      </c>
      <c r="AV1648" s="15" t="s">
        <v>159</v>
      </c>
      <c r="AW1648" s="15" t="s">
        <v>39</v>
      </c>
      <c r="AX1648" s="15" t="s">
        <v>86</v>
      </c>
      <c r="AY1648" s="239" t="s">
        <v>151</v>
      </c>
    </row>
    <row r="1649" spans="1:65" s="2" customFormat="1" ht="24.2" customHeight="1">
      <c r="A1649" s="39"/>
      <c r="B1649" s="40"/>
      <c r="C1649" s="183" t="s">
        <v>2231</v>
      </c>
      <c r="D1649" s="183" t="s">
        <v>154</v>
      </c>
      <c r="E1649" s="184" t="s">
        <v>2232</v>
      </c>
      <c r="F1649" s="185" t="s">
        <v>2233</v>
      </c>
      <c r="G1649" s="186" t="s">
        <v>213</v>
      </c>
      <c r="H1649" s="187">
        <v>2.25</v>
      </c>
      <c r="I1649" s="188"/>
      <c r="J1649" s="189">
        <f>ROUND(I1649*H1649,2)</f>
        <v>0</v>
      </c>
      <c r="K1649" s="185" t="s">
        <v>158</v>
      </c>
      <c r="L1649" s="44"/>
      <c r="M1649" s="190" t="s">
        <v>32</v>
      </c>
      <c r="N1649" s="191" t="s">
        <v>49</v>
      </c>
      <c r="O1649" s="69"/>
      <c r="P1649" s="192">
        <f>O1649*H1649</f>
        <v>0</v>
      </c>
      <c r="Q1649" s="192">
        <v>3.6000000000000002E-4</v>
      </c>
      <c r="R1649" s="192">
        <f>Q1649*H1649</f>
        <v>8.1000000000000006E-4</v>
      </c>
      <c r="S1649" s="192">
        <v>0</v>
      </c>
      <c r="T1649" s="193">
        <f>S1649*H1649</f>
        <v>0</v>
      </c>
      <c r="U1649" s="39"/>
      <c r="V1649" s="39"/>
      <c r="W1649" s="39"/>
      <c r="X1649" s="39"/>
      <c r="Y1649" s="39"/>
      <c r="Z1649" s="39"/>
      <c r="AA1649" s="39"/>
      <c r="AB1649" s="39"/>
      <c r="AC1649" s="39"/>
      <c r="AD1649" s="39"/>
      <c r="AE1649" s="39"/>
      <c r="AR1649" s="194" t="s">
        <v>373</v>
      </c>
      <c r="AT1649" s="194" t="s">
        <v>154</v>
      </c>
      <c r="AU1649" s="194" t="s">
        <v>88</v>
      </c>
      <c r="AY1649" s="21" t="s">
        <v>151</v>
      </c>
      <c r="BE1649" s="195">
        <f>IF(N1649="základní",J1649,0)</f>
        <v>0</v>
      </c>
      <c r="BF1649" s="195">
        <f>IF(N1649="snížená",J1649,0)</f>
        <v>0</v>
      </c>
      <c r="BG1649" s="195">
        <f>IF(N1649="zákl. přenesená",J1649,0)</f>
        <v>0</v>
      </c>
      <c r="BH1649" s="195">
        <f>IF(N1649="sníž. přenesená",J1649,0)</f>
        <v>0</v>
      </c>
      <c r="BI1649" s="195">
        <f>IF(N1649="nulová",J1649,0)</f>
        <v>0</v>
      </c>
      <c r="BJ1649" s="21" t="s">
        <v>86</v>
      </c>
      <c r="BK1649" s="195">
        <f>ROUND(I1649*H1649,2)</f>
        <v>0</v>
      </c>
      <c r="BL1649" s="21" t="s">
        <v>373</v>
      </c>
      <c r="BM1649" s="194" t="s">
        <v>2234</v>
      </c>
    </row>
    <row r="1650" spans="1:65" s="2" customFormat="1" ht="11.25">
      <c r="A1650" s="39"/>
      <c r="B1650" s="40"/>
      <c r="C1650" s="41"/>
      <c r="D1650" s="196" t="s">
        <v>161</v>
      </c>
      <c r="E1650" s="41"/>
      <c r="F1650" s="197" t="s">
        <v>2235</v>
      </c>
      <c r="G1650" s="41"/>
      <c r="H1650" s="41"/>
      <c r="I1650" s="198"/>
      <c r="J1650" s="41"/>
      <c r="K1650" s="41"/>
      <c r="L1650" s="44"/>
      <c r="M1650" s="199"/>
      <c r="N1650" s="200"/>
      <c r="O1650" s="69"/>
      <c r="P1650" s="69"/>
      <c r="Q1650" s="69"/>
      <c r="R1650" s="69"/>
      <c r="S1650" s="69"/>
      <c r="T1650" s="70"/>
      <c r="U1650" s="39"/>
      <c r="V1650" s="39"/>
      <c r="W1650" s="39"/>
      <c r="X1650" s="39"/>
      <c r="Y1650" s="39"/>
      <c r="Z1650" s="39"/>
      <c r="AA1650" s="39"/>
      <c r="AB1650" s="39"/>
      <c r="AC1650" s="39"/>
      <c r="AD1650" s="39"/>
      <c r="AE1650" s="39"/>
      <c r="AT1650" s="21" t="s">
        <v>161</v>
      </c>
      <c r="AU1650" s="21" t="s">
        <v>88</v>
      </c>
    </row>
    <row r="1651" spans="1:65" s="13" customFormat="1" ht="11.25">
      <c r="B1651" s="208"/>
      <c r="C1651" s="209"/>
      <c r="D1651" s="201" t="s">
        <v>320</v>
      </c>
      <c r="E1651" s="210" t="s">
        <v>32</v>
      </c>
      <c r="F1651" s="211" t="s">
        <v>2236</v>
      </c>
      <c r="G1651" s="209"/>
      <c r="H1651" s="210" t="s">
        <v>32</v>
      </c>
      <c r="I1651" s="212"/>
      <c r="J1651" s="209"/>
      <c r="K1651" s="209"/>
      <c r="L1651" s="213"/>
      <c r="M1651" s="214"/>
      <c r="N1651" s="215"/>
      <c r="O1651" s="215"/>
      <c r="P1651" s="215"/>
      <c r="Q1651" s="215"/>
      <c r="R1651" s="215"/>
      <c r="S1651" s="215"/>
      <c r="T1651" s="216"/>
      <c r="AT1651" s="217" t="s">
        <v>320</v>
      </c>
      <c r="AU1651" s="217" t="s">
        <v>88</v>
      </c>
      <c r="AV1651" s="13" t="s">
        <v>86</v>
      </c>
      <c r="AW1651" s="13" t="s">
        <v>39</v>
      </c>
      <c r="AX1651" s="13" t="s">
        <v>78</v>
      </c>
      <c r="AY1651" s="217" t="s">
        <v>151</v>
      </c>
    </row>
    <row r="1652" spans="1:65" s="14" customFormat="1" ht="11.25">
      <c r="B1652" s="218"/>
      <c r="C1652" s="219"/>
      <c r="D1652" s="201" t="s">
        <v>320</v>
      </c>
      <c r="E1652" s="220" t="s">
        <v>32</v>
      </c>
      <c r="F1652" s="221" t="s">
        <v>2237</v>
      </c>
      <c r="G1652" s="219"/>
      <c r="H1652" s="222">
        <v>2.25</v>
      </c>
      <c r="I1652" s="223"/>
      <c r="J1652" s="219"/>
      <c r="K1652" s="219"/>
      <c r="L1652" s="224"/>
      <c r="M1652" s="225"/>
      <c r="N1652" s="226"/>
      <c r="O1652" s="226"/>
      <c r="P1652" s="226"/>
      <c r="Q1652" s="226"/>
      <c r="R1652" s="226"/>
      <c r="S1652" s="226"/>
      <c r="T1652" s="227"/>
      <c r="AT1652" s="228" t="s">
        <v>320</v>
      </c>
      <c r="AU1652" s="228" t="s">
        <v>88</v>
      </c>
      <c r="AV1652" s="14" t="s">
        <v>88</v>
      </c>
      <c r="AW1652" s="14" t="s">
        <v>39</v>
      </c>
      <c r="AX1652" s="14" t="s">
        <v>78</v>
      </c>
      <c r="AY1652" s="228" t="s">
        <v>151</v>
      </c>
    </row>
    <row r="1653" spans="1:65" s="15" customFormat="1" ht="11.25">
      <c r="B1653" s="229"/>
      <c r="C1653" s="230"/>
      <c r="D1653" s="201" t="s">
        <v>320</v>
      </c>
      <c r="E1653" s="231" t="s">
        <v>32</v>
      </c>
      <c r="F1653" s="232" t="s">
        <v>323</v>
      </c>
      <c r="G1653" s="230"/>
      <c r="H1653" s="233">
        <v>2.25</v>
      </c>
      <c r="I1653" s="234"/>
      <c r="J1653" s="230"/>
      <c r="K1653" s="230"/>
      <c r="L1653" s="235"/>
      <c r="M1653" s="236"/>
      <c r="N1653" s="237"/>
      <c r="O1653" s="237"/>
      <c r="P1653" s="237"/>
      <c r="Q1653" s="237"/>
      <c r="R1653" s="237"/>
      <c r="S1653" s="237"/>
      <c r="T1653" s="238"/>
      <c r="AT1653" s="239" t="s">
        <v>320</v>
      </c>
      <c r="AU1653" s="239" t="s">
        <v>88</v>
      </c>
      <c r="AV1653" s="15" t="s">
        <v>159</v>
      </c>
      <c r="AW1653" s="15" t="s">
        <v>39</v>
      </c>
      <c r="AX1653" s="15" t="s">
        <v>86</v>
      </c>
      <c r="AY1653" s="239" t="s">
        <v>151</v>
      </c>
    </row>
    <row r="1654" spans="1:65" s="2" customFormat="1" ht="24.2" customHeight="1">
      <c r="A1654" s="39"/>
      <c r="B1654" s="40"/>
      <c r="C1654" s="183" t="s">
        <v>2238</v>
      </c>
      <c r="D1654" s="183" t="s">
        <v>154</v>
      </c>
      <c r="E1654" s="184" t="s">
        <v>2239</v>
      </c>
      <c r="F1654" s="185" t="s">
        <v>2240</v>
      </c>
      <c r="G1654" s="186" t="s">
        <v>209</v>
      </c>
      <c r="H1654" s="187">
        <v>16.613</v>
      </c>
      <c r="I1654" s="188"/>
      <c r="J1654" s="189">
        <f>ROUND(I1654*H1654,2)</f>
        <v>0</v>
      </c>
      <c r="K1654" s="185" t="s">
        <v>158</v>
      </c>
      <c r="L1654" s="44"/>
      <c r="M1654" s="190" t="s">
        <v>32</v>
      </c>
      <c r="N1654" s="191" t="s">
        <v>49</v>
      </c>
      <c r="O1654" s="69"/>
      <c r="P1654" s="192">
        <f>O1654*H1654</f>
        <v>0</v>
      </c>
      <c r="Q1654" s="192">
        <v>0</v>
      </c>
      <c r="R1654" s="192">
        <f>Q1654*H1654</f>
        <v>0</v>
      </c>
      <c r="S1654" s="192">
        <v>0</v>
      </c>
      <c r="T1654" s="193">
        <f>S1654*H1654</f>
        <v>0</v>
      </c>
      <c r="U1654" s="39"/>
      <c r="V1654" s="39"/>
      <c r="W1654" s="39"/>
      <c r="X1654" s="39"/>
      <c r="Y1654" s="39"/>
      <c r="Z1654" s="39"/>
      <c r="AA1654" s="39"/>
      <c r="AB1654" s="39"/>
      <c r="AC1654" s="39"/>
      <c r="AD1654" s="39"/>
      <c r="AE1654" s="39"/>
      <c r="AR1654" s="194" t="s">
        <v>373</v>
      </c>
      <c r="AT1654" s="194" t="s">
        <v>154</v>
      </c>
      <c r="AU1654" s="194" t="s">
        <v>88</v>
      </c>
      <c r="AY1654" s="21" t="s">
        <v>151</v>
      </c>
      <c r="BE1654" s="195">
        <f>IF(N1654="základní",J1654,0)</f>
        <v>0</v>
      </c>
      <c r="BF1654" s="195">
        <f>IF(N1654="snížená",J1654,0)</f>
        <v>0</v>
      </c>
      <c r="BG1654" s="195">
        <f>IF(N1654="zákl. přenesená",J1654,0)</f>
        <v>0</v>
      </c>
      <c r="BH1654" s="195">
        <f>IF(N1654="sníž. přenesená",J1654,0)</f>
        <v>0</v>
      </c>
      <c r="BI1654" s="195">
        <f>IF(N1654="nulová",J1654,0)</f>
        <v>0</v>
      </c>
      <c r="BJ1654" s="21" t="s">
        <v>86</v>
      </c>
      <c r="BK1654" s="195">
        <f>ROUND(I1654*H1654,2)</f>
        <v>0</v>
      </c>
      <c r="BL1654" s="21" t="s">
        <v>373</v>
      </c>
      <c r="BM1654" s="194" t="s">
        <v>2241</v>
      </c>
    </row>
    <row r="1655" spans="1:65" s="2" customFormat="1" ht="11.25">
      <c r="A1655" s="39"/>
      <c r="B1655" s="40"/>
      <c r="C1655" s="41"/>
      <c r="D1655" s="196" t="s">
        <v>161</v>
      </c>
      <c r="E1655" s="41"/>
      <c r="F1655" s="197" t="s">
        <v>2242</v>
      </c>
      <c r="G1655" s="41"/>
      <c r="H1655" s="41"/>
      <c r="I1655" s="198"/>
      <c r="J1655" s="41"/>
      <c r="K1655" s="41"/>
      <c r="L1655" s="44"/>
      <c r="M1655" s="199"/>
      <c r="N1655" s="200"/>
      <c r="O1655" s="69"/>
      <c r="P1655" s="69"/>
      <c r="Q1655" s="69"/>
      <c r="R1655" s="69"/>
      <c r="S1655" s="69"/>
      <c r="T1655" s="70"/>
      <c r="U1655" s="39"/>
      <c r="V1655" s="39"/>
      <c r="W1655" s="39"/>
      <c r="X1655" s="39"/>
      <c r="Y1655" s="39"/>
      <c r="Z1655" s="39"/>
      <c r="AA1655" s="39"/>
      <c r="AB1655" s="39"/>
      <c r="AC1655" s="39"/>
      <c r="AD1655" s="39"/>
      <c r="AE1655" s="39"/>
      <c r="AT1655" s="21" t="s">
        <v>161</v>
      </c>
      <c r="AU1655" s="21" t="s">
        <v>88</v>
      </c>
    </row>
    <row r="1656" spans="1:65" s="13" customFormat="1" ht="11.25">
      <c r="B1656" s="208"/>
      <c r="C1656" s="209"/>
      <c r="D1656" s="201" t="s">
        <v>320</v>
      </c>
      <c r="E1656" s="210" t="s">
        <v>32</v>
      </c>
      <c r="F1656" s="211" t="s">
        <v>2243</v>
      </c>
      <c r="G1656" s="209"/>
      <c r="H1656" s="210" t="s">
        <v>32</v>
      </c>
      <c r="I1656" s="212"/>
      <c r="J1656" s="209"/>
      <c r="K1656" s="209"/>
      <c r="L1656" s="213"/>
      <c r="M1656" s="214"/>
      <c r="N1656" s="215"/>
      <c r="O1656" s="215"/>
      <c r="P1656" s="215"/>
      <c r="Q1656" s="215"/>
      <c r="R1656" s="215"/>
      <c r="S1656" s="215"/>
      <c r="T1656" s="216"/>
      <c r="AT1656" s="217" t="s">
        <v>320</v>
      </c>
      <c r="AU1656" s="217" t="s">
        <v>88</v>
      </c>
      <c r="AV1656" s="13" t="s">
        <v>86</v>
      </c>
      <c r="AW1656" s="13" t="s">
        <v>39</v>
      </c>
      <c r="AX1656" s="13" t="s">
        <v>78</v>
      </c>
      <c r="AY1656" s="217" t="s">
        <v>151</v>
      </c>
    </row>
    <row r="1657" spans="1:65" s="14" customFormat="1" ht="11.25">
      <c r="B1657" s="218"/>
      <c r="C1657" s="219"/>
      <c r="D1657" s="201" t="s">
        <v>320</v>
      </c>
      <c r="E1657" s="220" t="s">
        <v>32</v>
      </c>
      <c r="F1657" s="221" t="s">
        <v>2244</v>
      </c>
      <c r="G1657" s="219"/>
      <c r="H1657" s="222">
        <v>16.613</v>
      </c>
      <c r="I1657" s="223"/>
      <c r="J1657" s="219"/>
      <c r="K1657" s="219"/>
      <c r="L1657" s="224"/>
      <c r="M1657" s="225"/>
      <c r="N1657" s="226"/>
      <c r="O1657" s="226"/>
      <c r="P1657" s="226"/>
      <c r="Q1657" s="226"/>
      <c r="R1657" s="226"/>
      <c r="S1657" s="226"/>
      <c r="T1657" s="227"/>
      <c r="AT1657" s="228" t="s">
        <v>320</v>
      </c>
      <c r="AU1657" s="228" t="s">
        <v>88</v>
      </c>
      <c r="AV1657" s="14" t="s">
        <v>88</v>
      </c>
      <c r="AW1657" s="14" t="s">
        <v>39</v>
      </c>
      <c r="AX1657" s="14" t="s">
        <v>78</v>
      </c>
      <c r="AY1657" s="228" t="s">
        <v>151</v>
      </c>
    </row>
    <row r="1658" spans="1:65" s="15" customFormat="1" ht="11.25">
      <c r="B1658" s="229"/>
      <c r="C1658" s="230"/>
      <c r="D1658" s="201" t="s">
        <v>320</v>
      </c>
      <c r="E1658" s="231" t="s">
        <v>32</v>
      </c>
      <c r="F1658" s="232" t="s">
        <v>323</v>
      </c>
      <c r="G1658" s="230"/>
      <c r="H1658" s="233">
        <v>16.613</v>
      </c>
      <c r="I1658" s="234"/>
      <c r="J1658" s="230"/>
      <c r="K1658" s="230"/>
      <c r="L1658" s="235"/>
      <c r="M1658" s="236"/>
      <c r="N1658" s="237"/>
      <c r="O1658" s="237"/>
      <c r="P1658" s="237"/>
      <c r="Q1658" s="237"/>
      <c r="R1658" s="237"/>
      <c r="S1658" s="237"/>
      <c r="T1658" s="238"/>
      <c r="AT1658" s="239" t="s">
        <v>320</v>
      </c>
      <c r="AU1658" s="239" t="s">
        <v>88</v>
      </c>
      <c r="AV1658" s="15" t="s">
        <v>159</v>
      </c>
      <c r="AW1658" s="15" t="s">
        <v>39</v>
      </c>
      <c r="AX1658" s="15" t="s">
        <v>86</v>
      </c>
      <c r="AY1658" s="239" t="s">
        <v>151</v>
      </c>
    </row>
    <row r="1659" spans="1:65" s="2" customFormat="1" ht="16.5" customHeight="1">
      <c r="A1659" s="39"/>
      <c r="B1659" s="40"/>
      <c r="C1659" s="251" t="s">
        <v>2245</v>
      </c>
      <c r="D1659" s="251" t="s">
        <v>445</v>
      </c>
      <c r="E1659" s="252" t="s">
        <v>2246</v>
      </c>
      <c r="F1659" s="253" t="s">
        <v>2247</v>
      </c>
      <c r="G1659" s="254" t="s">
        <v>209</v>
      </c>
      <c r="H1659" s="255">
        <v>16.945</v>
      </c>
      <c r="I1659" s="256"/>
      <c r="J1659" s="257">
        <f>ROUND(I1659*H1659,2)</f>
        <v>0</v>
      </c>
      <c r="K1659" s="253" t="s">
        <v>158</v>
      </c>
      <c r="L1659" s="258"/>
      <c r="M1659" s="259" t="s">
        <v>32</v>
      </c>
      <c r="N1659" s="260" t="s">
        <v>49</v>
      </c>
      <c r="O1659" s="69"/>
      <c r="P1659" s="192">
        <f>O1659*H1659</f>
        <v>0</v>
      </c>
      <c r="Q1659" s="192">
        <v>3.0000000000000001E-3</v>
      </c>
      <c r="R1659" s="192">
        <f>Q1659*H1659</f>
        <v>5.0835000000000005E-2</v>
      </c>
      <c r="S1659" s="192">
        <v>0</v>
      </c>
      <c r="T1659" s="193">
        <f>S1659*H1659</f>
        <v>0</v>
      </c>
      <c r="U1659" s="39"/>
      <c r="V1659" s="39"/>
      <c r="W1659" s="39"/>
      <c r="X1659" s="39"/>
      <c r="Y1659" s="39"/>
      <c r="Z1659" s="39"/>
      <c r="AA1659" s="39"/>
      <c r="AB1659" s="39"/>
      <c r="AC1659" s="39"/>
      <c r="AD1659" s="39"/>
      <c r="AE1659" s="39"/>
      <c r="AR1659" s="194" t="s">
        <v>539</v>
      </c>
      <c r="AT1659" s="194" t="s">
        <v>445</v>
      </c>
      <c r="AU1659" s="194" t="s">
        <v>88</v>
      </c>
      <c r="AY1659" s="21" t="s">
        <v>151</v>
      </c>
      <c r="BE1659" s="195">
        <f>IF(N1659="základní",J1659,0)</f>
        <v>0</v>
      </c>
      <c r="BF1659" s="195">
        <f>IF(N1659="snížená",J1659,0)</f>
        <v>0</v>
      </c>
      <c r="BG1659" s="195">
        <f>IF(N1659="zákl. přenesená",J1659,0)</f>
        <v>0</v>
      </c>
      <c r="BH1659" s="195">
        <f>IF(N1659="sníž. přenesená",J1659,0)</f>
        <v>0</v>
      </c>
      <c r="BI1659" s="195">
        <f>IF(N1659="nulová",J1659,0)</f>
        <v>0</v>
      </c>
      <c r="BJ1659" s="21" t="s">
        <v>86</v>
      </c>
      <c r="BK1659" s="195">
        <f>ROUND(I1659*H1659,2)</f>
        <v>0</v>
      </c>
      <c r="BL1659" s="21" t="s">
        <v>373</v>
      </c>
      <c r="BM1659" s="194" t="s">
        <v>2248</v>
      </c>
    </row>
    <row r="1660" spans="1:65" s="14" customFormat="1" ht="11.25">
      <c r="B1660" s="218"/>
      <c r="C1660" s="219"/>
      <c r="D1660" s="201" t="s">
        <v>320</v>
      </c>
      <c r="E1660" s="219"/>
      <c r="F1660" s="221" t="s">
        <v>2249</v>
      </c>
      <c r="G1660" s="219"/>
      <c r="H1660" s="222">
        <v>16.945</v>
      </c>
      <c r="I1660" s="223"/>
      <c r="J1660" s="219"/>
      <c r="K1660" s="219"/>
      <c r="L1660" s="224"/>
      <c r="M1660" s="225"/>
      <c r="N1660" s="226"/>
      <c r="O1660" s="226"/>
      <c r="P1660" s="226"/>
      <c r="Q1660" s="226"/>
      <c r="R1660" s="226"/>
      <c r="S1660" s="226"/>
      <c r="T1660" s="227"/>
      <c r="AT1660" s="228" t="s">
        <v>320</v>
      </c>
      <c r="AU1660" s="228" t="s">
        <v>88</v>
      </c>
      <c r="AV1660" s="14" t="s">
        <v>88</v>
      </c>
      <c r="AW1660" s="14" t="s">
        <v>4</v>
      </c>
      <c r="AX1660" s="14" t="s">
        <v>86</v>
      </c>
      <c r="AY1660" s="228" t="s">
        <v>151</v>
      </c>
    </row>
    <row r="1661" spans="1:65" s="2" customFormat="1" ht="24.2" customHeight="1">
      <c r="A1661" s="39"/>
      <c r="B1661" s="40"/>
      <c r="C1661" s="183" t="s">
        <v>2250</v>
      </c>
      <c r="D1661" s="183" t="s">
        <v>154</v>
      </c>
      <c r="E1661" s="184" t="s">
        <v>2251</v>
      </c>
      <c r="F1661" s="185" t="s">
        <v>2252</v>
      </c>
      <c r="G1661" s="186" t="s">
        <v>209</v>
      </c>
      <c r="H1661" s="187">
        <v>6.2149999999999999</v>
      </c>
      <c r="I1661" s="188"/>
      <c r="J1661" s="189">
        <f>ROUND(I1661*H1661,2)</f>
        <v>0</v>
      </c>
      <c r="K1661" s="185" t="s">
        <v>158</v>
      </c>
      <c r="L1661" s="44"/>
      <c r="M1661" s="190" t="s">
        <v>32</v>
      </c>
      <c r="N1661" s="191" t="s">
        <v>49</v>
      </c>
      <c r="O1661" s="69"/>
      <c r="P1661" s="192">
        <f>O1661*H1661</f>
        <v>0</v>
      </c>
      <c r="Q1661" s="192">
        <v>1.6100000000000001E-3</v>
      </c>
      <c r="R1661" s="192">
        <f>Q1661*H1661</f>
        <v>1.000615E-2</v>
      </c>
      <c r="S1661" s="192">
        <v>0</v>
      </c>
      <c r="T1661" s="193">
        <f>S1661*H1661</f>
        <v>0</v>
      </c>
      <c r="U1661" s="39"/>
      <c r="V1661" s="39"/>
      <c r="W1661" s="39"/>
      <c r="X1661" s="39"/>
      <c r="Y1661" s="39"/>
      <c r="Z1661" s="39"/>
      <c r="AA1661" s="39"/>
      <c r="AB1661" s="39"/>
      <c r="AC1661" s="39"/>
      <c r="AD1661" s="39"/>
      <c r="AE1661" s="39"/>
      <c r="AR1661" s="194" t="s">
        <v>373</v>
      </c>
      <c r="AT1661" s="194" t="s">
        <v>154</v>
      </c>
      <c r="AU1661" s="194" t="s">
        <v>88</v>
      </c>
      <c r="AY1661" s="21" t="s">
        <v>151</v>
      </c>
      <c r="BE1661" s="195">
        <f>IF(N1661="základní",J1661,0)</f>
        <v>0</v>
      </c>
      <c r="BF1661" s="195">
        <f>IF(N1661="snížená",J1661,0)</f>
        <v>0</v>
      </c>
      <c r="BG1661" s="195">
        <f>IF(N1661="zákl. přenesená",J1661,0)</f>
        <v>0</v>
      </c>
      <c r="BH1661" s="195">
        <f>IF(N1661="sníž. přenesená",J1661,0)</f>
        <v>0</v>
      </c>
      <c r="BI1661" s="195">
        <f>IF(N1661="nulová",J1661,0)</f>
        <v>0</v>
      </c>
      <c r="BJ1661" s="21" t="s">
        <v>86</v>
      </c>
      <c r="BK1661" s="195">
        <f>ROUND(I1661*H1661,2)</f>
        <v>0</v>
      </c>
      <c r="BL1661" s="21" t="s">
        <v>373</v>
      </c>
      <c r="BM1661" s="194" t="s">
        <v>2253</v>
      </c>
    </row>
    <row r="1662" spans="1:65" s="2" customFormat="1" ht="11.25">
      <c r="A1662" s="39"/>
      <c r="B1662" s="40"/>
      <c r="C1662" s="41"/>
      <c r="D1662" s="196" t="s">
        <v>161</v>
      </c>
      <c r="E1662" s="41"/>
      <c r="F1662" s="197" t="s">
        <v>2254</v>
      </c>
      <c r="G1662" s="41"/>
      <c r="H1662" s="41"/>
      <c r="I1662" s="198"/>
      <c r="J1662" s="41"/>
      <c r="K1662" s="41"/>
      <c r="L1662" s="44"/>
      <c r="M1662" s="199"/>
      <c r="N1662" s="200"/>
      <c r="O1662" s="69"/>
      <c r="P1662" s="69"/>
      <c r="Q1662" s="69"/>
      <c r="R1662" s="69"/>
      <c r="S1662" s="69"/>
      <c r="T1662" s="70"/>
      <c r="U1662" s="39"/>
      <c r="V1662" s="39"/>
      <c r="W1662" s="39"/>
      <c r="X1662" s="39"/>
      <c r="Y1662" s="39"/>
      <c r="Z1662" s="39"/>
      <c r="AA1662" s="39"/>
      <c r="AB1662" s="39"/>
      <c r="AC1662" s="39"/>
      <c r="AD1662" s="39"/>
      <c r="AE1662" s="39"/>
      <c r="AT1662" s="21" t="s">
        <v>161</v>
      </c>
      <c r="AU1662" s="21" t="s">
        <v>88</v>
      </c>
    </row>
    <row r="1663" spans="1:65" s="13" customFormat="1" ht="11.25">
      <c r="B1663" s="208"/>
      <c r="C1663" s="209"/>
      <c r="D1663" s="201" t="s">
        <v>320</v>
      </c>
      <c r="E1663" s="210" t="s">
        <v>32</v>
      </c>
      <c r="F1663" s="211" t="s">
        <v>2255</v>
      </c>
      <c r="G1663" s="209"/>
      <c r="H1663" s="210" t="s">
        <v>32</v>
      </c>
      <c r="I1663" s="212"/>
      <c r="J1663" s="209"/>
      <c r="K1663" s="209"/>
      <c r="L1663" s="213"/>
      <c r="M1663" s="214"/>
      <c r="N1663" s="215"/>
      <c r="O1663" s="215"/>
      <c r="P1663" s="215"/>
      <c r="Q1663" s="215"/>
      <c r="R1663" s="215"/>
      <c r="S1663" s="215"/>
      <c r="T1663" s="216"/>
      <c r="AT1663" s="217" t="s">
        <v>320</v>
      </c>
      <c r="AU1663" s="217" t="s">
        <v>88</v>
      </c>
      <c r="AV1663" s="13" t="s">
        <v>86</v>
      </c>
      <c r="AW1663" s="13" t="s">
        <v>39</v>
      </c>
      <c r="AX1663" s="13" t="s">
        <v>78</v>
      </c>
      <c r="AY1663" s="217" t="s">
        <v>151</v>
      </c>
    </row>
    <row r="1664" spans="1:65" s="14" customFormat="1" ht="11.25">
      <c r="B1664" s="218"/>
      <c r="C1664" s="219"/>
      <c r="D1664" s="201" t="s">
        <v>320</v>
      </c>
      <c r="E1664" s="220" t="s">
        <v>32</v>
      </c>
      <c r="F1664" s="221" t="s">
        <v>2256</v>
      </c>
      <c r="G1664" s="219"/>
      <c r="H1664" s="222">
        <v>6.2149999999999999</v>
      </c>
      <c r="I1664" s="223"/>
      <c r="J1664" s="219"/>
      <c r="K1664" s="219"/>
      <c r="L1664" s="224"/>
      <c r="M1664" s="225"/>
      <c r="N1664" s="226"/>
      <c r="O1664" s="226"/>
      <c r="P1664" s="226"/>
      <c r="Q1664" s="226"/>
      <c r="R1664" s="226"/>
      <c r="S1664" s="226"/>
      <c r="T1664" s="227"/>
      <c r="AT1664" s="228" t="s">
        <v>320</v>
      </c>
      <c r="AU1664" s="228" t="s">
        <v>88</v>
      </c>
      <c r="AV1664" s="14" t="s">
        <v>88</v>
      </c>
      <c r="AW1664" s="14" t="s">
        <v>39</v>
      </c>
      <c r="AX1664" s="14" t="s">
        <v>78</v>
      </c>
      <c r="AY1664" s="228" t="s">
        <v>151</v>
      </c>
    </row>
    <row r="1665" spans="1:65" s="15" customFormat="1" ht="11.25">
      <c r="B1665" s="229"/>
      <c r="C1665" s="230"/>
      <c r="D1665" s="201" t="s">
        <v>320</v>
      </c>
      <c r="E1665" s="231" t="s">
        <v>32</v>
      </c>
      <c r="F1665" s="232" t="s">
        <v>323</v>
      </c>
      <c r="G1665" s="230"/>
      <c r="H1665" s="233">
        <v>6.2149999999999999</v>
      </c>
      <c r="I1665" s="234"/>
      <c r="J1665" s="230"/>
      <c r="K1665" s="230"/>
      <c r="L1665" s="235"/>
      <c r="M1665" s="236"/>
      <c r="N1665" s="237"/>
      <c r="O1665" s="237"/>
      <c r="P1665" s="237"/>
      <c r="Q1665" s="237"/>
      <c r="R1665" s="237"/>
      <c r="S1665" s="237"/>
      <c r="T1665" s="238"/>
      <c r="AT1665" s="239" t="s">
        <v>320</v>
      </c>
      <c r="AU1665" s="239" t="s">
        <v>88</v>
      </c>
      <c r="AV1665" s="15" t="s">
        <v>159</v>
      </c>
      <c r="AW1665" s="15" t="s">
        <v>39</v>
      </c>
      <c r="AX1665" s="15" t="s">
        <v>86</v>
      </c>
      <c r="AY1665" s="239" t="s">
        <v>151</v>
      </c>
    </row>
    <row r="1666" spans="1:65" s="2" customFormat="1" ht="24.2" customHeight="1">
      <c r="A1666" s="39"/>
      <c r="B1666" s="40"/>
      <c r="C1666" s="183" t="s">
        <v>2257</v>
      </c>
      <c r="D1666" s="183" t="s">
        <v>154</v>
      </c>
      <c r="E1666" s="184" t="s">
        <v>2258</v>
      </c>
      <c r="F1666" s="185" t="s">
        <v>2259</v>
      </c>
      <c r="G1666" s="186" t="s">
        <v>209</v>
      </c>
      <c r="H1666" s="187">
        <v>34.308</v>
      </c>
      <c r="I1666" s="188"/>
      <c r="J1666" s="189">
        <f>ROUND(I1666*H1666,2)</f>
        <v>0</v>
      </c>
      <c r="K1666" s="185" t="s">
        <v>158</v>
      </c>
      <c r="L1666" s="44"/>
      <c r="M1666" s="190" t="s">
        <v>32</v>
      </c>
      <c r="N1666" s="191" t="s">
        <v>49</v>
      </c>
      <c r="O1666" s="69"/>
      <c r="P1666" s="192">
        <f>O1666*H1666</f>
        <v>0</v>
      </c>
      <c r="Q1666" s="192">
        <v>6.9999999999999999E-4</v>
      </c>
      <c r="R1666" s="192">
        <f>Q1666*H1666</f>
        <v>2.4015599999999998E-2</v>
      </c>
      <c r="S1666" s="192">
        <v>0</v>
      </c>
      <c r="T1666" s="193">
        <f>S1666*H1666</f>
        <v>0</v>
      </c>
      <c r="U1666" s="39"/>
      <c r="V1666" s="39"/>
      <c r="W1666" s="39"/>
      <c r="X1666" s="39"/>
      <c r="Y1666" s="39"/>
      <c r="Z1666" s="39"/>
      <c r="AA1666" s="39"/>
      <c r="AB1666" s="39"/>
      <c r="AC1666" s="39"/>
      <c r="AD1666" s="39"/>
      <c r="AE1666" s="39"/>
      <c r="AR1666" s="194" t="s">
        <v>373</v>
      </c>
      <c r="AT1666" s="194" t="s">
        <v>154</v>
      </c>
      <c r="AU1666" s="194" t="s">
        <v>88</v>
      </c>
      <c r="AY1666" s="21" t="s">
        <v>151</v>
      </c>
      <c r="BE1666" s="195">
        <f>IF(N1666="základní",J1666,0)</f>
        <v>0</v>
      </c>
      <c r="BF1666" s="195">
        <f>IF(N1666="snížená",J1666,0)</f>
        <v>0</v>
      </c>
      <c r="BG1666" s="195">
        <f>IF(N1666="zákl. přenesená",J1666,0)</f>
        <v>0</v>
      </c>
      <c r="BH1666" s="195">
        <f>IF(N1666="sníž. přenesená",J1666,0)</f>
        <v>0</v>
      </c>
      <c r="BI1666" s="195">
        <f>IF(N1666="nulová",J1666,0)</f>
        <v>0</v>
      </c>
      <c r="BJ1666" s="21" t="s">
        <v>86</v>
      </c>
      <c r="BK1666" s="195">
        <f>ROUND(I1666*H1666,2)</f>
        <v>0</v>
      </c>
      <c r="BL1666" s="21" t="s">
        <v>373</v>
      </c>
      <c r="BM1666" s="194" t="s">
        <v>2260</v>
      </c>
    </row>
    <row r="1667" spans="1:65" s="2" customFormat="1" ht="11.25">
      <c r="A1667" s="39"/>
      <c r="B1667" s="40"/>
      <c r="C1667" s="41"/>
      <c r="D1667" s="196" t="s">
        <v>161</v>
      </c>
      <c r="E1667" s="41"/>
      <c r="F1667" s="197" t="s">
        <v>2261</v>
      </c>
      <c r="G1667" s="41"/>
      <c r="H1667" s="41"/>
      <c r="I1667" s="198"/>
      <c r="J1667" s="41"/>
      <c r="K1667" s="41"/>
      <c r="L1667" s="44"/>
      <c r="M1667" s="199"/>
      <c r="N1667" s="200"/>
      <c r="O1667" s="69"/>
      <c r="P1667" s="69"/>
      <c r="Q1667" s="69"/>
      <c r="R1667" s="69"/>
      <c r="S1667" s="69"/>
      <c r="T1667" s="70"/>
      <c r="U1667" s="39"/>
      <c r="V1667" s="39"/>
      <c r="W1667" s="39"/>
      <c r="X1667" s="39"/>
      <c r="Y1667" s="39"/>
      <c r="Z1667" s="39"/>
      <c r="AA1667" s="39"/>
      <c r="AB1667" s="39"/>
      <c r="AC1667" s="39"/>
      <c r="AD1667" s="39"/>
      <c r="AE1667" s="39"/>
      <c r="AT1667" s="21" t="s">
        <v>161</v>
      </c>
      <c r="AU1667" s="21" t="s">
        <v>88</v>
      </c>
    </row>
    <row r="1668" spans="1:65" s="13" customFormat="1" ht="11.25">
      <c r="B1668" s="208"/>
      <c r="C1668" s="209"/>
      <c r="D1668" s="201" t="s">
        <v>320</v>
      </c>
      <c r="E1668" s="210" t="s">
        <v>32</v>
      </c>
      <c r="F1668" s="211" t="s">
        <v>2262</v>
      </c>
      <c r="G1668" s="209"/>
      <c r="H1668" s="210" t="s">
        <v>32</v>
      </c>
      <c r="I1668" s="212"/>
      <c r="J1668" s="209"/>
      <c r="K1668" s="209"/>
      <c r="L1668" s="213"/>
      <c r="M1668" s="214"/>
      <c r="N1668" s="215"/>
      <c r="O1668" s="215"/>
      <c r="P1668" s="215"/>
      <c r="Q1668" s="215"/>
      <c r="R1668" s="215"/>
      <c r="S1668" s="215"/>
      <c r="T1668" s="216"/>
      <c r="AT1668" s="217" t="s">
        <v>320</v>
      </c>
      <c r="AU1668" s="217" t="s">
        <v>88</v>
      </c>
      <c r="AV1668" s="13" t="s">
        <v>86</v>
      </c>
      <c r="AW1668" s="13" t="s">
        <v>39</v>
      </c>
      <c r="AX1668" s="13" t="s">
        <v>78</v>
      </c>
      <c r="AY1668" s="217" t="s">
        <v>151</v>
      </c>
    </row>
    <row r="1669" spans="1:65" s="14" customFormat="1" ht="11.25">
      <c r="B1669" s="218"/>
      <c r="C1669" s="219"/>
      <c r="D1669" s="201" t="s">
        <v>320</v>
      </c>
      <c r="E1669" s="220" t="s">
        <v>32</v>
      </c>
      <c r="F1669" s="221" t="s">
        <v>2263</v>
      </c>
      <c r="G1669" s="219"/>
      <c r="H1669" s="222">
        <v>34.308</v>
      </c>
      <c r="I1669" s="223"/>
      <c r="J1669" s="219"/>
      <c r="K1669" s="219"/>
      <c r="L1669" s="224"/>
      <c r="M1669" s="225"/>
      <c r="N1669" s="226"/>
      <c r="O1669" s="226"/>
      <c r="P1669" s="226"/>
      <c r="Q1669" s="226"/>
      <c r="R1669" s="226"/>
      <c r="S1669" s="226"/>
      <c r="T1669" s="227"/>
      <c r="AT1669" s="228" t="s">
        <v>320</v>
      </c>
      <c r="AU1669" s="228" t="s">
        <v>88</v>
      </c>
      <c r="AV1669" s="14" t="s">
        <v>88</v>
      </c>
      <c r="AW1669" s="14" t="s">
        <v>39</v>
      </c>
      <c r="AX1669" s="14" t="s">
        <v>78</v>
      </c>
      <c r="AY1669" s="228" t="s">
        <v>151</v>
      </c>
    </row>
    <row r="1670" spans="1:65" s="15" customFormat="1" ht="11.25">
      <c r="B1670" s="229"/>
      <c r="C1670" s="230"/>
      <c r="D1670" s="201" t="s">
        <v>320</v>
      </c>
      <c r="E1670" s="231" t="s">
        <v>261</v>
      </c>
      <c r="F1670" s="232" t="s">
        <v>323</v>
      </c>
      <c r="G1670" s="230"/>
      <c r="H1670" s="233">
        <v>34.308</v>
      </c>
      <c r="I1670" s="234"/>
      <c r="J1670" s="230"/>
      <c r="K1670" s="230"/>
      <c r="L1670" s="235"/>
      <c r="M1670" s="236"/>
      <c r="N1670" s="237"/>
      <c r="O1670" s="237"/>
      <c r="P1670" s="237"/>
      <c r="Q1670" s="237"/>
      <c r="R1670" s="237"/>
      <c r="S1670" s="237"/>
      <c r="T1670" s="238"/>
      <c r="AT1670" s="239" t="s">
        <v>320</v>
      </c>
      <c r="AU1670" s="239" t="s">
        <v>88</v>
      </c>
      <c r="AV1670" s="15" t="s">
        <v>159</v>
      </c>
      <c r="AW1670" s="15" t="s">
        <v>39</v>
      </c>
      <c r="AX1670" s="15" t="s">
        <v>86</v>
      </c>
      <c r="AY1670" s="239" t="s">
        <v>151</v>
      </c>
    </row>
    <row r="1671" spans="1:65" s="2" customFormat="1" ht="24.2" customHeight="1">
      <c r="A1671" s="39"/>
      <c r="B1671" s="40"/>
      <c r="C1671" s="183" t="s">
        <v>2264</v>
      </c>
      <c r="D1671" s="183" t="s">
        <v>154</v>
      </c>
      <c r="E1671" s="184" t="s">
        <v>2265</v>
      </c>
      <c r="F1671" s="185" t="s">
        <v>2266</v>
      </c>
      <c r="G1671" s="186" t="s">
        <v>209</v>
      </c>
      <c r="H1671" s="187">
        <v>66.56</v>
      </c>
      <c r="I1671" s="188"/>
      <c r="J1671" s="189">
        <f>ROUND(I1671*H1671,2)</f>
        <v>0</v>
      </c>
      <c r="K1671" s="185" t="s">
        <v>158</v>
      </c>
      <c r="L1671" s="44"/>
      <c r="M1671" s="190" t="s">
        <v>32</v>
      </c>
      <c r="N1671" s="191" t="s">
        <v>49</v>
      </c>
      <c r="O1671" s="69"/>
      <c r="P1671" s="192">
        <f>O1671*H1671</f>
        <v>0</v>
      </c>
      <c r="Q1671" s="192">
        <v>1.5769999999999999E-2</v>
      </c>
      <c r="R1671" s="192">
        <f>Q1671*H1671</f>
        <v>1.0496512</v>
      </c>
      <c r="S1671" s="192">
        <v>0</v>
      </c>
      <c r="T1671" s="193">
        <f>S1671*H1671</f>
        <v>0</v>
      </c>
      <c r="U1671" s="39"/>
      <c r="V1671" s="39"/>
      <c r="W1671" s="39"/>
      <c r="X1671" s="39"/>
      <c r="Y1671" s="39"/>
      <c r="Z1671" s="39"/>
      <c r="AA1671" s="39"/>
      <c r="AB1671" s="39"/>
      <c r="AC1671" s="39"/>
      <c r="AD1671" s="39"/>
      <c r="AE1671" s="39"/>
      <c r="AR1671" s="194" t="s">
        <v>373</v>
      </c>
      <c r="AT1671" s="194" t="s">
        <v>154</v>
      </c>
      <c r="AU1671" s="194" t="s">
        <v>88</v>
      </c>
      <c r="AY1671" s="21" t="s">
        <v>151</v>
      </c>
      <c r="BE1671" s="195">
        <f>IF(N1671="základní",J1671,0)</f>
        <v>0</v>
      </c>
      <c r="BF1671" s="195">
        <f>IF(N1671="snížená",J1671,0)</f>
        <v>0</v>
      </c>
      <c r="BG1671" s="195">
        <f>IF(N1671="zákl. přenesená",J1671,0)</f>
        <v>0</v>
      </c>
      <c r="BH1671" s="195">
        <f>IF(N1671="sníž. přenesená",J1671,0)</f>
        <v>0</v>
      </c>
      <c r="BI1671" s="195">
        <f>IF(N1671="nulová",J1671,0)</f>
        <v>0</v>
      </c>
      <c r="BJ1671" s="21" t="s">
        <v>86</v>
      </c>
      <c r="BK1671" s="195">
        <f>ROUND(I1671*H1671,2)</f>
        <v>0</v>
      </c>
      <c r="BL1671" s="21" t="s">
        <v>373</v>
      </c>
      <c r="BM1671" s="194" t="s">
        <v>2267</v>
      </c>
    </row>
    <row r="1672" spans="1:65" s="2" customFormat="1" ht="11.25">
      <c r="A1672" s="39"/>
      <c r="B1672" s="40"/>
      <c r="C1672" s="41"/>
      <c r="D1672" s="196" t="s">
        <v>161</v>
      </c>
      <c r="E1672" s="41"/>
      <c r="F1672" s="197" t="s">
        <v>2268</v>
      </c>
      <c r="G1672" s="41"/>
      <c r="H1672" s="41"/>
      <c r="I1672" s="198"/>
      <c r="J1672" s="41"/>
      <c r="K1672" s="41"/>
      <c r="L1672" s="44"/>
      <c r="M1672" s="199"/>
      <c r="N1672" s="200"/>
      <c r="O1672" s="69"/>
      <c r="P1672" s="69"/>
      <c r="Q1672" s="69"/>
      <c r="R1672" s="69"/>
      <c r="S1672" s="69"/>
      <c r="T1672" s="70"/>
      <c r="U1672" s="39"/>
      <c r="V1672" s="39"/>
      <c r="W1672" s="39"/>
      <c r="X1672" s="39"/>
      <c r="Y1672" s="39"/>
      <c r="Z1672" s="39"/>
      <c r="AA1672" s="39"/>
      <c r="AB1672" s="39"/>
      <c r="AC1672" s="39"/>
      <c r="AD1672" s="39"/>
      <c r="AE1672" s="39"/>
      <c r="AT1672" s="21" t="s">
        <v>161</v>
      </c>
      <c r="AU1672" s="21" t="s">
        <v>88</v>
      </c>
    </row>
    <row r="1673" spans="1:65" s="2" customFormat="1" ht="19.5">
      <c r="A1673" s="39"/>
      <c r="B1673" s="40"/>
      <c r="C1673" s="41"/>
      <c r="D1673" s="201" t="s">
        <v>163</v>
      </c>
      <c r="E1673" s="41"/>
      <c r="F1673" s="202" t="s">
        <v>2269</v>
      </c>
      <c r="G1673" s="41"/>
      <c r="H1673" s="41"/>
      <c r="I1673" s="198"/>
      <c r="J1673" s="41"/>
      <c r="K1673" s="41"/>
      <c r="L1673" s="44"/>
      <c r="M1673" s="199"/>
      <c r="N1673" s="200"/>
      <c r="O1673" s="69"/>
      <c r="P1673" s="69"/>
      <c r="Q1673" s="69"/>
      <c r="R1673" s="69"/>
      <c r="S1673" s="69"/>
      <c r="T1673" s="70"/>
      <c r="U1673" s="39"/>
      <c r="V1673" s="39"/>
      <c r="W1673" s="39"/>
      <c r="X1673" s="39"/>
      <c r="Y1673" s="39"/>
      <c r="Z1673" s="39"/>
      <c r="AA1673" s="39"/>
      <c r="AB1673" s="39"/>
      <c r="AC1673" s="39"/>
      <c r="AD1673" s="39"/>
      <c r="AE1673" s="39"/>
      <c r="AT1673" s="21" t="s">
        <v>163</v>
      </c>
      <c r="AU1673" s="21" t="s">
        <v>88</v>
      </c>
    </row>
    <row r="1674" spans="1:65" s="13" customFormat="1" ht="11.25">
      <c r="B1674" s="208"/>
      <c r="C1674" s="209"/>
      <c r="D1674" s="201" t="s">
        <v>320</v>
      </c>
      <c r="E1674" s="210" t="s">
        <v>32</v>
      </c>
      <c r="F1674" s="211" t="s">
        <v>2270</v>
      </c>
      <c r="G1674" s="209"/>
      <c r="H1674" s="210" t="s">
        <v>32</v>
      </c>
      <c r="I1674" s="212"/>
      <c r="J1674" s="209"/>
      <c r="K1674" s="209"/>
      <c r="L1674" s="213"/>
      <c r="M1674" s="214"/>
      <c r="N1674" s="215"/>
      <c r="O1674" s="215"/>
      <c r="P1674" s="215"/>
      <c r="Q1674" s="215"/>
      <c r="R1674" s="215"/>
      <c r="S1674" s="215"/>
      <c r="T1674" s="216"/>
      <c r="AT1674" s="217" t="s">
        <v>320</v>
      </c>
      <c r="AU1674" s="217" t="s">
        <v>88</v>
      </c>
      <c r="AV1674" s="13" t="s">
        <v>86</v>
      </c>
      <c r="AW1674" s="13" t="s">
        <v>39</v>
      </c>
      <c r="AX1674" s="13" t="s">
        <v>78</v>
      </c>
      <c r="AY1674" s="217" t="s">
        <v>151</v>
      </c>
    </row>
    <row r="1675" spans="1:65" s="14" customFormat="1" ht="11.25">
      <c r="B1675" s="218"/>
      <c r="C1675" s="219"/>
      <c r="D1675" s="201" t="s">
        <v>320</v>
      </c>
      <c r="E1675" s="220" t="s">
        <v>32</v>
      </c>
      <c r="F1675" s="221" t="s">
        <v>1557</v>
      </c>
      <c r="G1675" s="219"/>
      <c r="H1675" s="222">
        <v>66.56</v>
      </c>
      <c r="I1675" s="223"/>
      <c r="J1675" s="219"/>
      <c r="K1675" s="219"/>
      <c r="L1675" s="224"/>
      <c r="M1675" s="225"/>
      <c r="N1675" s="226"/>
      <c r="O1675" s="226"/>
      <c r="P1675" s="226"/>
      <c r="Q1675" s="226"/>
      <c r="R1675" s="226"/>
      <c r="S1675" s="226"/>
      <c r="T1675" s="227"/>
      <c r="AT1675" s="228" t="s">
        <v>320</v>
      </c>
      <c r="AU1675" s="228" t="s">
        <v>88</v>
      </c>
      <c r="AV1675" s="14" t="s">
        <v>88</v>
      </c>
      <c r="AW1675" s="14" t="s">
        <v>39</v>
      </c>
      <c r="AX1675" s="14" t="s">
        <v>78</v>
      </c>
      <c r="AY1675" s="228" t="s">
        <v>151</v>
      </c>
    </row>
    <row r="1676" spans="1:65" s="15" customFormat="1" ht="11.25">
      <c r="B1676" s="229"/>
      <c r="C1676" s="230"/>
      <c r="D1676" s="201" t="s">
        <v>320</v>
      </c>
      <c r="E1676" s="231" t="s">
        <v>32</v>
      </c>
      <c r="F1676" s="232" t="s">
        <v>323</v>
      </c>
      <c r="G1676" s="230"/>
      <c r="H1676" s="233">
        <v>66.56</v>
      </c>
      <c r="I1676" s="234"/>
      <c r="J1676" s="230"/>
      <c r="K1676" s="230"/>
      <c r="L1676" s="235"/>
      <c r="M1676" s="236"/>
      <c r="N1676" s="237"/>
      <c r="O1676" s="237"/>
      <c r="P1676" s="237"/>
      <c r="Q1676" s="237"/>
      <c r="R1676" s="237"/>
      <c r="S1676" s="237"/>
      <c r="T1676" s="238"/>
      <c r="AT1676" s="239" t="s">
        <v>320</v>
      </c>
      <c r="AU1676" s="239" t="s">
        <v>88</v>
      </c>
      <c r="AV1676" s="15" t="s">
        <v>159</v>
      </c>
      <c r="AW1676" s="15" t="s">
        <v>39</v>
      </c>
      <c r="AX1676" s="15" t="s">
        <v>86</v>
      </c>
      <c r="AY1676" s="239" t="s">
        <v>151</v>
      </c>
    </row>
    <row r="1677" spans="1:65" s="2" customFormat="1" ht="21.75" customHeight="1">
      <c r="A1677" s="39"/>
      <c r="B1677" s="40"/>
      <c r="C1677" s="183" t="s">
        <v>2271</v>
      </c>
      <c r="D1677" s="183" t="s">
        <v>154</v>
      </c>
      <c r="E1677" s="184" t="s">
        <v>2272</v>
      </c>
      <c r="F1677" s="185" t="s">
        <v>2273</v>
      </c>
      <c r="G1677" s="186" t="s">
        <v>209</v>
      </c>
      <c r="H1677" s="187">
        <v>66.56</v>
      </c>
      <c r="I1677" s="188"/>
      <c r="J1677" s="189">
        <f>ROUND(I1677*H1677,2)</f>
        <v>0</v>
      </c>
      <c r="K1677" s="185" t="s">
        <v>158</v>
      </c>
      <c r="L1677" s="44"/>
      <c r="M1677" s="190" t="s">
        <v>32</v>
      </c>
      <c r="N1677" s="191" t="s">
        <v>49</v>
      </c>
      <c r="O1677" s="69"/>
      <c r="P1677" s="192">
        <f>O1677*H1677</f>
        <v>0</v>
      </c>
      <c r="Q1677" s="192">
        <v>6.9999999999999999E-4</v>
      </c>
      <c r="R1677" s="192">
        <f>Q1677*H1677</f>
        <v>4.6592000000000001E-2</v>
      </c>
      <c r="S1677" s="192">
        <v>0</v>
      </c>
      <c r="T1677" s="193">
        <f>S1677*H1677</f>
        <v>0</v>
      </c>
      <c r="U1677" s="39"/>
      <c r="V1677" s="39"/>
      <c r="W1677" s="39"/>
      <c r="X1677" s="39"/>
      <c r="Y1677" s="39"/>
      <c r="Z1677" s="39"/>
      <c r="AA1677" s="39"/>
      <c r="AB1677" s="39"/>
      <c r="AC1677" s="39"/>
      <c r="AD1677" s="39"/>
      <c r="AE1677" s="39"/>
      <c r="AR1677" s="194" t="s">
        <v>373</v>
      </c>
      <c r="AT1677" s="194" t="s">
        <v>154</v>
      </c>
      <c r="AU1677" s="194" t="s">
        <v>88</v>
      </c>
      <c r="AY1677" s="21" t="s">
        <v>151</v>
      </c>
      <c r="BE1677" s="195">
        <f>IF(N1677="základní",J1677,0)</f>
        <v>0</v>
      </c>
      <c r="BF1677" s="195">
        <f>IF(N1677="snížená",J1677,0)</f>
        <v>0</v>
      </c>
      <c r="BG1677" s="195">
        <f>IF(N1677="zákl. přenesená",J1677,0)</f>
        <v>0</v>
      </c>
      <c r="BH1677" s="195">
        <f>IF(N1677="sníž. přenesená",J1677,0)</f>
        <v>0</v>
      </c>
      <c r="BI1677" s="195">
        <f>IF(N1677="nulová",J1677,0)</f>
        <v>0</v>
      </c>
      <c r="BJ1677" s="21" t="s">
        <v>86</v>
      </c>
      <c r="BK1677" s="195">
        <f>ROUND(I1677*H1677,2)</f>
        <v>0</v>
      </c>
      <c r="BL1677" s="21" t="s">
        <v>373</v>
      </c>
      <c r="BM1677" s="194" t="s">
        <v>2274</v>
      </c>
    </row>
    <row r="1678" spans="1:65" s="2" customFormat="1" ht="11.25">
      <c r="A1678" s="39"/>
      <c r="B1678" s="40"/>
      <c r="C1678" s="41"/>
      <c r="D1678" s="196" t="s">
        <v>161</v>
      </c>
      <c r="E1678" s="41"/>
      <c r="F1678" s="197" t="s">
        <v>2275</v>
      </c>
      <c r="G1678" s="41"/>
      <c r="H1678" s="41"/>
      <c r="I1678" s="198"/>
      <c r="J1678" s="41"/>
      <c r="K1678" s="41"/>
      <c r="L1678" s="44"/>
      <c r="M1678" s="199"/>
      <c r="N1678" s="200"/>
      <c r="O1678" s="69"/>
      <c r="P1678" s="69"/>
      <c r="Q1678" s="69"/>
      <c r="R1678" s="69"/>
      <c r="S1678" s="69"/>
      <c r="T1678" s="70"/>
      <c r="U1678" s="39"/>
      <c r="V1678" s="39"/>
      <c r="W1678" s="39"/>
      <c r="X1678" s="39"/>
      <c r="Y1678" s="39"/>
      <c r="Z1678" s="39"/>
      <c r="AA1678" s="39"/>
      <c r="AB1678" s="39"/>
      <c r="AC1678" s="39"/>
      <c r="AD1678" s="39"/>
      <c r="AE1678" s="39"/>
      <c r="AT1678" s="21" t="s">
        <v>161</v>
      </c>
      <c r="AU1678" s="21" t="s">
        <v>88</v>
      </c>
    </row>
    <row r="1679" spans="1:65" s="2" customFormat="1" ht="24.2" customHeight="1">
      <c r="A1679" s="39"/>
      <c r="B1679" s="40"/>
      <c r="C1679" s="183" t="s">
        <v>2276</v>
      </c>
      <c r="D1679" s="183" t="s">
        <v>154</v>
      </c>
      <c r="E1679" s="184" t="s">
        <v>2277</v>
      </c>
      <c r="F1679" s="185" t="s">
        <v>2278</v>
      </c>
      <c r="G1679" s="186" t="s">
        <v>657</v>
      </c>
      <c r="H1679" s="187">
        <v>3</v>
      </c>
      <c r="I1679" s="188"/>
      <c r="J1679" s="189">
        <f>ROUND(I1679*H1679,2)</f>
        <v>0</v>
      </c>
      <c r="K1679" s="185" t="s">
        <v>158</v>
      </c>
      <c r="L1679" s="44"/>
      <c r="M1679" s="190" t="s">
        <v>32</v>
      </c>
      <c r="N1679" s="191" t="s">
        <v>49</v>
      </c>
      <c r="O1679" s="69"/>
      <c r="P1679" s="192">
        <f>O1679*H1679</f>
        <v>0</v>
      </c>
      <c r="Q1679" s="192">
        <v>0</v>
      </c>
      <c r="R1679" s="192">
        <f>Q1679*H1679</f>
        <v>0</v>
      </c>
      <c r="S1679" s="192">
        <v>0</v>
      </c>
      <c r="T1679" s="193">
        <f>S1679*H1679</f>
        <v>0</v>
      </c>
      <c r="U1679" s="39"/>
      <c r="V1679" s="39"/>
      <c r="W1679" s="39"/>
      <c r="X1679" s="39"/>
      <c r="Y1679" s="39"/>
      <c r="Z1679" s="39"/>
      <c r="AA1679" s="39"/>
      <c r="AB1679" s="39"/>
      <c r="AC1679" s="39"/>
      <c r="AD1679" s="39"/>
      <c r="AE1679" s="39"/>
      <c r="AR1679" s="194" t="s">
        <v>373</v>
      </c>
      <c r="AT1679" s="194" t="s">
        <v>154</v>
      </c>
      <c r="AU1679" s="194" t="s">
        <v>88</v>
      </c>
      <c r="AY1679" s="21" t="s">
        <v>151</v>
      </c>
      <c r="BE1679" s="195">
        <f>IF(N1679="základní",J1679,0)</f>
        <v>0</v>
      </c>
      <c r="BF1679" s="195">
        <f>IF(N1679="snížená",J1679,0)</f>
        <v>0</v>
      </c>
      <c r="BG1679" s="195">
        <f>IF(N1679="zákl. přenesená",J1679,0)</f>
        <v>0</v>
      </c>
      <c r="BH1679" s="195">
        <f>IF(N1679="sníž. přenesená",J1679,0)</f>
        <v>0</v>
      </c>
      <c r="BI1679" s="195">
        <f>IF(N1679="nulová",J1679,0)</f>
        <v>0</v>
      </c>
      <c r="BJ1679" s="21" t="s">
        <v>86</v>
      </c>
      <c r="BK1679" s="195">
        <f>ROUND(I1679*H1679,2)</f>
        <v>0</v>
      </c>
      <c r="BL1679" s="21" t="s">
        <v>373</v>
      </c>
      <c r="BM1679" s="194" t="s">
        <v>2279</v>
      </c>
    </row>
    <row r="1680" spans="1:65" s="2" customFormat="1" ht="11.25">
      <c r="A1680" s="39"/>
      <c r="B1680" s="40"/>
      <c r="C1680" s="41"/>
      <c r="D1680" s="196" t="s">
        <v>161</v>
      </c>
      <c r="E1680" s="41"/>
      <c r="F1680" s="197" t="s">
        <v>2280</v>
      </c>
      <c r="G1680" s="41"/>
      <c r="H1680" s="41"/>
      <c r="I1680" s="198"/>
      <c r="J1680" s="41"/>
      <c r="K1680" s="41"/>
      <c r="L1680" s="44"/>
      <c r="M1680" s="199"/>
      <c r="N1680" s="200"/>
      <c r="O1680" s="69"/>
      <c r="P1680" s="69"/>
      <c r="Q1680" s="69"/>
      <c r="R1680" s="69"/>
      <c r="S1680" s="69"/>
      <c r="T1680" s="70"/>
      <c r="U1680" s="39"/>
      <c r="V1680" s="39"/>
      <c r="W1680" s="39"/>
      <c r="X1680" s="39"/>
      <c r="Y1680" s="39"/>
      <c r="Z1680" s="39"/>
      <c r="AA1680" s="39"/>
      <c r="AB1680" s="39"/>
      <c r="AC1680" s="39"/>
      <c r="AD1680" s="39"/>
      <c r="AE1680" s="39"/>
      <c r="AT1680" s="21" t="s">
        <v>161</v>
      </c>
      <c r="AU1680" s="21" t="s">
        <v>88</v>
      </c>
    </row>
    <row r="1681" spans="1:65" s="2" customFormat="1" ht="16.5" customHeight="1">
      <c r="A1681" s="39"/>
      <c r="B1681" s="40"/>
      <c r="C1681" s="251" t="s">
        <v>2281</v>
      </c>
      <c r="D1681" s="251" t="s">
        <v>445</v>
      </c>
      <c r="E1681" s="252" t="s">
        <v>2282</v>
      </c>
      <c r="F1681" s="253" t="s">
        <v>2283</v>
      </c>
      <c r="G1681" s="254" t="s">
        <v>657</v>
      </c>
      <c r="H1681" s="255">
        <v>3</v>
      </c>
      <c r="I1681" s="256"/>
      <c r="J1681" s="257">
        <f>ROUND(I1681*H1681,2)</f>
        <v>0</v>
      </c>
      <c r="K1681" s="253" t="s">
        <v>158</v>
      </c>
      <c r="L1681" s="258"/>
      <c r="M1681" s="259" t="s">
        <v>32</v>
      </c>
      <c r="N1681" s="260" t="s">
        <v>49</v>
      </c>
      <c r="O1681" s="69"/>
      <c r="P1681" s="192">
        <f>O1681*H1681</f>
        <v>0</v>
      </c>
      <c r="Q1681" s="192">
        <v>4.1000000000000002E-2</v>
      </c>
      <c r="R1681" s="192">
        <f>Q1681*H1681</f>
        <v>0.123</v>
      </c>
      <c r="S1681" s="192">
        <v>0</v>
      </c>
      <c r="T1681" s="193">
        <f>S1681*H1681</f>
        <v>0</v>
      </c>
      <c r="U1681" s="39"/>
      <c r="V1681" s="39"/>
      <c r="W1681" s="39"/>
      <c r="X1681" s="39"/>
      <c r="Y1681" s="39"/>
      <c r="Z1681" s="39"/>
      <c r="AA1681" s="39"/>
      <c r="AB1681" s="39"/>
      <c r="AC1681" s="39"/>
      <c r="AD1681" s="39"/>
      <c r="AE1681" s="39"/>
      <c r="AR1681" s="194" t="s">
        <v>539</v>
      </c>
      <c r="AT1681" s="194" t="s">
        <v>445</v>
      </c>
      <c r="AU1681" s="194" t="s">
        <v>88</v>
      </c>
      <c r="AY1681" s="21" t="s">
        <v>151</v>
      </c>
      <c r="BE1681" s="195">
        <f>IF(N1681="základní",J1681,0)</f>
        <v>0</v>
      </c>
      <c r="BF1681" s="195">
        <f>IF(N1681="snížená",J1681,0)</f>
        <v>0</v>
      </c>
      <c r="BG1681" s="195">
        <f>IF(N1681="zákl. přenesená",J1681,0)</f>
        <v>0</v>
      </c>
      <c r="BH1681" s="195">
        <f>IF(N1681="sníž. přenesená",J1681,0)</f>
        <v>0</v>
      </c>
      <c r="BI1681" s="195">
        <f>IF(N1681="nulová",J1681,0)</f>
        <v>0</v>
      </c>
      <c r="BJ1681" s="21" t="s">
        <v>86</v>
      </c>
      <c r="BK1681" s="195">
        <f>ROUND(I1681*H1681,2)</f>
        <v>0</v>
      </c>
      <c r="BL1681" s="21" t="s">
        <v>373</v>
      </c>
      <c r="BM1681" s="194" t="s">
        <v>2284</v>
      </c>
    </row>
    <row r="1682" spans="1:65" s="2" customFormat="1" ht="19.5">
      <c r="A1682" s="39"/>
      <c r="B1682" s="40"/>
      <c r="C1682" s="41"/>
      <c r="D1682" s="201" t="s">
        <v>163</v>
      </c>
      <c r="E1682" s="41"/>
      <c r="F1682" s="202" t="s">
        <v>2285</v>
      </c>
      <c r="G1682" s="41"/>
      <c r="H1682" s="41"/>
      <c r="I1682" s="198"/>
      <c r="J1682" s="41"/>
      <c r="K1682" s="41"/>
      <c r="L1682" s="44"/>
      <c r="M1682" s="199"/>
      <c r="N1682" s="200"/>
      <c r="O1682" s="69"/>
      <c r="P1682" s="69"/>
      <c r="Q1682" s="69"/>
      <c r="R1682" s="69"/>
      <c r="S1682" s="69"/>
      <c r="T1682" s="70"/>
      <c r="U1682" s="39"/>
      <c r="V1682" s="39"/>
      <c r="W1682" s="39"/>
      <c r="X1682" s="39"/>
      <c r="Y1682" s="39"/>
      <c r="Z1682" s="39"/>
      <c r="AA1682" s="39"/>
      <c r="AB1682" s="39"/>
      <c r="AC1682" s="39"/>
      <c r="AD1682" s="39"/>
      <c r="AE1682" s="39"/>
      <c r="AT1682" s="21" t="s">
        <v>163</v>
      </c>
      <c r="AU1682" s="21" t="s">
        <v>88</v>
      </c>
    </row>
    <row r="1683" spans="1:65" s="2" customFormat="1" ht="24.2" customHeight="1">
      <c r="A1683" s="39"/>
      <c r="B1683" s="40"/>
      <c r="C1683" s="183" t="s">
        <v>2286</v>
      </c>
      <c r="D1683" s="183" t="s">
        <v>154</v>
      </c>
      <c r="E1683" s="184" t="s">
        <v>2287</v>
      </c>
      <c r="F1683" s="185" t="s">
        <v>2288</v>
      </c>
      <c r="G1683" s="186" t="s">
        <v>209</v>
      </c>
      <c r="H1683" s="187">
        <v>33.57</v>
      </c>
      <c r="I1683" s="188"/>
      <c r="J1683" s="189">
        <f>ROUND(I1683*H1683,2)</f>
        <v>0</v>
      </c>
      <c r="K1683" s="185" t="s">
        <v>158</v>
      </c>
      <c r="L1683" s="44"/>
      <c r="M1683" s="190" t="s">
        <v>32</v>
      </c>
      <c r="N1683" s="191" t="s">
        <v>49</v>
      </c>
      <c r="O1683" s="69"/>
      <c r="P1683" s="192">
        <f>O1683*H1683</f>
        <v>0</v>
      </c>
      <c r="Q1683" s="192">
        <v>3.2710000000000003E-2</v>
      </c>
      <c r="R1683" s="192">
        <f>Q1683*H1683</f>
        <v>1.0980747000000002</v>
      </c>
      <c r="S1683" s="192">
        <v>0</v>
      </c>
      <c r="T1683" s="193">
        <f>S1683*H1683</f>
        <v>0</v>
      </c>
      <c r="U1683" s="39"/>
      <c r="V1683" s="39"/>
      <c r="W1683" s="39"/>
      <c r="X1683" s="39"/>
      <c r="Y1683" s="39"/>
      <c r="Z1683" s="39"/>
      <c r="AA1683" s="39"/>
      <c r="AB1683" s="39"/>
      <c r="AC1683" s="39"/>
      <c r="AD1683" s="39"/>
      <c r="AE1683" s="39"/>
      <c r="AR1683" s="194" t="s">
        <v>373</v>
      </c>
      <c r="AT1683" s="194" t="s">
        <v>154</v>
      </c>
      <c r="AU1683" s="194" t="s">
        <v>88</v>
      </c>
      <c r="AY1683" s="21" t="s">
        <v>151</v>
      </c>
      <c r="BE1683" s="195">
        <f>IF(N1683="základní",J1683,0)</f>
        <v>0</v>
      </c>
      <c r="BF1683" s="195">
        <f>IF(N1683="snížená",J1683,0)</f>
        <v>0</v>
      </c>
      <c r="BG1683" s="195">
        <f>IF(N1683="zákl. přenesená",J1683,0)</f>
        <v>0</v>
      </c>
      <c r="BH1683" s="195">
        <f>IF(N1683="sníž. přenesená",J1683,0)</f>
        <v>0</v>
      </c>
      <c r="BI1683" s="195">
        <f>IF(N1683="nulová",J1683,0)</f>
        <v>0</v>
      </c>
      <c r="BJ1683" s="21" t="s">
        <v>86</v>
      </c>
      <c r="BK1683" s="195">
        <f>ROUND(I1683*H1683,2)</f>
        <v>0</v>
      </c>
      <c r="BL1683" s="21" t="s">
        <v>373</v>
      </c>
      <c r="BM1683" s="194" t="s">
        <v>2289</v>
      </c>
    </row>
    <row r="1684" spans="1:65" s="2" customFormat="1" ht="11.25">
      <c r="A1684" s="39"/>
      <c r="B1684" s="40"/>
      <c r="C1684" s="41"/>
      <c r="D1684" s="196" t="s">
        <v>161</v>
      </c>
      <c r="E1684" s="41"/>
      <c r="F1684" s="197" t="s">
        <v>2290</v>
      </c>
      <c r="G1684" s="41"/>
      <c r="H1684" s="41"/>
      <c r="I1684" s="198"/>
      <c r="J1684" s="41"/>
      <c r="K1684" s="41"/>
      <c r="L1684" s="44"/>
      <c r="M1684" s="199"/>
      <c r="N1684" s="200"/>
      <c r="O1684" s="69"/>
      <c r="P1684" s="69"/>
      <c r="Q1684" s="69"/>
      <c r="R1684" s="69"/>
      <c r="S1684" s="69"/>
      <c r="T1684" s="70"/>
      <c r="U1684" s="39"/>
      <c r="V1684" s="39"/>
      <c r="W1684" s="39"/>
      <c r="X1684" s="39"/>
      <c r="Y1684" s="39"/>
      <c r="Z1684" s="39"/>
      <c r="AA1684" s="39"/>
      <c r="AB1684" s="39"/>
      <c r="AC1684" s="39"/>
      <c r="AD1684" s="39"/>
      <c r="AE1684" s="39"/>
      <c r="AT1684" s="21" t="s">
        <v>161</v>
      </c>
      <c r="AU1684" s="21" t="s">
        <v>88</v>
      </c>
    </row>
    <row r="1685" spans="1:65" s="13" customFormat="1" ht="11.25">
      <c r="B1685" s="208"/>
      <c r="C1685" s="209"/>
      <c r="D1685" s="201" t="s">
        <v>320</v>
      </c>
      <c r="E1685" s="210" t="s">
        <v>32</v>
      </c>
      <c r="F1685" s="211" t="s">
        <v>2291</v>
      </c>
      <c r="G1685" s="209"/>
      <c r="H1685" s="210" t="s">
        <v>32</v>
      </c>
      <c r="I1685" s="212"/>
      <c r="J1685" s="209"/>
      <c r="K1685" s="209"/>
      <c r="L1685" s="213"/>
      <c r="M1685" s="214"/>
      <c r="N1685" s="215"/>
      <c r="O1685" s="215"/>
      <c r="P1685" s="215"/>
      <c r="Q1685" s="215"/>
      <c r="R1685" s="215"/>
      <c r="S1685" s="215"/>
      <c r="T1685" s="216"/>
      <c r="AT1685" s="217" t="s">
        <v>320</v>
      </c>
      <c r="AU1685" s="217" t="s">
        <v>88</v>
      </c>
      <c r="AV1685" s="13" t="s">
        <v>86</v>
      </c>
      <c r="AW1685" s="13" t="s">
        <v>39</v>
      </c>
      <c r="AX1685" s="13" t="s">
        <v>78</v>
      </c>
      <c r="AY1685" s="217" t="s">
        <v>151</v>
      </c>
    </row>
    <row r="1686" spans="1:65" s="14" customFormat="1" ht="11.25">
      <c r="B1686" s="218"/>
      <c r="C1686" s="219"/>
      <c r="D1686" s="201" t="s">
        <v>320</v>
      </c>
      <c r="E1686" s="220" t="s">
        <v>32</v>
      </c>
      <c r="F1686" s="221" t="s">
        <v>248</v>
      </c>
      <c r="G1686" s="219"/>
      <c r="H1686" s="222">
        <v>33.57</v>
      </c>
      <c r="I1686" s="223"/>
      <c r="J1686" s="219"/>
      <c r="K1686" s="219"/>
      <c r="L1686" s="224"/>
      <c r="M1686" s="225"/>
      <c r="N1686" s="226"/>
      <c r="O1686" s="226"/>
      <c r="P1686" s="226"/>
      <c r="Q1686" s="226"/>
      <c r="R1686" s="226"/>
      <c r="S1686" s="226"/>
      <c r="T1686" s="227"/>
      <c r="AT1686" s="228" t="s">
        <v>320</v>
      </c>
      <c r="AU1686" s="228" t="s">
        <v>88</v>
      </c>
      <c r="AV1686" s="14" t="s">
        <v>88</v>
      </c>
      <c r="AW1686" s="14" t="s">
        <v>39</v>
      </c>
      <c r="AX1686" s="14" t="s">
        <v>78</v>
      </c>
      <c r="AY1686" s="228" t="s">
        <v>151</v>
      </c>
    </row>
    <row r="1687" spans="1:65" s="15" customFormat="1" ht="11.25">
      <c r="B1687" s="229"/>
      <c r="C1687" s="230"/>
      <c r="D1687" s="201" t="s">
        <v>320</v>
      </c>
      <c r="E1687" s="231" t="s">
        <v>32</v>
      </c>
      <c r="F1687" s="232" t="s">
        <v>323</v>
      </c>
      <c r="G1687" s="230"/>
      <c r="H1687" s="233">
        <v>33.57</v>
      </c>
      <c r="I1687" s="234"/>
      <c r="J1687" s="230"/>
      <c r="K1687" s="230"/>
      <c r="L1687" s="235"/>
      <c r="M1687" s="236"/>
      <c r="N1687" s="237"/>
      <c r="O1687" s="237"/>
      <c r="P1687" s="237"/>
      <c r="Q1687" s="237"/>
      <c r="R1687" s="237"/>
      <c r="S1687" s="237"/>
      <c r="T1687" s="238"/>
      <c r="AT1687" s="239" t="s">
        <v>320</v>
      </c>
      <c r="AU1687" s="239" t="s">
        <v>88</v>
      </c>
      <c r="AV1687" s="15" t="s">
        <v>159</v>
      </c>
      <c r="AW1687" s="15" t="s">
        <v>39</v>
      </c>
      <c r="AX1687" s="15" t="s">
        <v>86</v>
      </c>
      <c r="AY1687" s="239" t="s">
        <v>151</v>
      </c>
    </row>
    <row r="1688" spans="1:65" s="2" customFormat="1" ht="37.9" customHeight="1">
      <c r="A1688" s="39"/>
      <c r="B1688" s="40"/>
      <c r="C1688" s="183" t="s">
        <v>2292</v>
      </c>
      <c r="D1688" s="183" t="s">
        <v>154</v>
      </c>
      <c r="E1688" s="184" t="s">
        <v>2293</v>
      </c>
      <c r="F1688" s="185" t="s">
        <v>2294</v>
      </c>
      <c r="G1688" s="186" t="s">
        <v>428</v>
      </c>
      <c r="H1688" s="187">
        <v>3.5859999999999999</v>
      </c>
      <c r="I1688" s="188"/>
      <c r="J1688" s="189">
        <f>ROUND(I1688*H1688,2)</f>
        <v>0</v>
      </c>
      <c r="K1688" s="185" t="s">
        <v>158</v>
      </c>
      <c r="L1688" s="44"/>
      <c r="M1688" s="190" t="s">
        <v>32</v>
      </c>
      <c r="N1688" s="191" t="s">
        <v>49</v>
      </c>
      <c r="O1688" s="69"/>
      <c r="P1688" s="192">
        <f>O1688*H1688</f>
        <v>0</v>
      </c>
      <c r="Q1688" s="192">
        <v>0</v>
      </c>
      <c r="R1688" s="192">
        <f>Q1688*H1688</f>
        <v>0</v>
      </c>
      <c r="S1688" s="192">
        <v>0</v>
      </c>
      <c r="T1688" s="193">
        <f>S1688*H1688</f>
        <v>0</v>
      </c>
      <c r="U1688" s="39"/>
      <c r="V1688" s="39"/>
      <c r="W1688" s="39"/>
      <c r="X1688" s="39"/>
      <c r="Y1688" s="39"/>
      <c r="Z1688" s="39"/>
      <c r="AA1688" s="39"/>
      <c r="AB1688" s="39"/>
      <c r="AC1688" s="39"/>
      <c r="AD1688" s="39"/>
      <c r="AE1688" s="39"/>
      <c r="AR1688" s="194" t="s">
        <v>373</v>
      </c>
      <c r="AT1688" s="194" t="s">
        <v>154</v>
      </c>
      <c r="AU1688" s="194" t="s">
        <v>88</v>
      </c>
      <c r="AY1688" s="21" t="s">
        <v>151</v>
      </c>
      <c r="BE1688" s="195">
        <f>IF(N1688="základní",J1688,0)</f>
        <v>0</v>
      </c>
      <c r="BF1688" s="195">
        <f>IF(N1688="snížená",J1688,0)</f>
        <v>0</v>
      </c>
      <c r="BG1688" s="195">
        <f>IF(N1688="zákl. přenesená",J1688,0)</f>
        <v>0</v>
      </c>
      <c r="BH1688" s="195">
        <f>IF(N1688="sníž. přenesená",J1688,0)</f>
        <v>0</v>
      </c>
      <c r="BI1688" s="195">
        <f>IF(N1688="nulová",J1688,0)</f>
        <v>0</v>
      </c>
      <c r="BJ1688" s="21" t="s">
        <v>86</v>
      </c>
      <c r="BK1688" s="195">
        <f>ROUND(I1688*H1688,2)</f>
        <v>0</v>
      </c>
      <c r="BL1688" s="21" t="s">
        <v>373</v>
      </c>
      <c r="BM1688" s="194" t="s">
        <v>2295</v>
      </c>
    </row>
    <row r="1689" spans="1:65" s="2" customFormat="1" ht="11.25">
      <c r="A1689" s="39"/>
      <c r="B1689" s="40"/>
      <c r="C1689" s="41"/>
      <c r="D1689" s="196" t="s">
        <v>161</v>
      </c>
      <c r="E1689" s="41"/>
      <c r="F1689" s="197" t="s">
        <v>2296</v>
      </c>
      <c r="G1689" s="41"/>
      <c r="H1689" s="41"/>
      <c r="I1689" s="198"/>
      <c r="J1689" s="41"/>
      <c r="K1689" s="41"/>
      <c r="L1689" s="44"/>
      <c r="M1689" s="199"/>
      <c r="N1689" s="200"/>
      <c r="O1689" s="69"/>
      <c r="P1689" s="69"/>
      <c r="Q1689" s="69"/>
      <c r="R1689" s="69"/>
      <c r="S1689" s="69"/>
      <c r="T1689" s="70"/>
      <c r="U1689" s="39"/>
      <c r="V1689" s="39"/>
      <c r="W1689" s="39"/>
      <c r="X1689" s="39"/>
      <c r="Y1689" s="39"/>
      <c r="Z1689" s="39"/>
      <c r="AA1689" s="39"/>
      <c r="AB1689" s="39"/>
      <c r="AC1689" s="39"/>
      <c r="AD1689" s="39"/>
      <c r="AE1689" s="39"/>
      <c r="AT1689" s="21" t="s">
        <v>161</v>
      </c>
      <c r="AU1689" s="21" t="s">
        <v>88</v>
      </c>
    </row>
    <row r="1690" spans="1:65" s="12" customFormat="1" ht="22.9" customHeight="1">
      <c r="B1690" s="167"/>
      <c r="C1690" s="168"/>
      <c r="D1690" s="169" t="s">
        <v>77</v>
      </c>
      <c r="E1690" s="181" t="s">
        <v>2297</v>
      </c>
      <c r="F1690" s="181" t="s">
        <v>2298</v>
      </c>
      <c r="G1690" s="168"/>
      <c r="H1690" s="168"/>
      <c r="I1690" s="171"/>
      <c r="J1690" s="182">
        <f>BK1690</f>
        <v>0</v>
      </c>
      <c r="K1690" s="168"/>
      <c r="L1690" s="173"/>
      <c r="M1690" s="174"/>
      <c r="N1690" s="175"/>
      <c r="O1690" s="175"/>
      <c r="P1690" s="176">
        <f>SUM(P1691:P1736)</f>
        <v>0</v>
      </c>
      <c r="Q1690" s="175"/>
      <c r="R1690" s="176">
        <f>SUM(R1691:R1736)</f>
        <v>1.3982000000000001E-2</v>
      </c>
      <c r="S1690" s="175"/>
      <c r="T1690" s="177">
        <f>SUM(T1691:T1736)</f>
        <v>8.7273139999999999E-2</v>
      </c>
      <c r="AR1690" s="178" t="s">
        <v>88</v>
      </c>
      <c r="AT1690" s="179" t="s">
        <v>77</v>
      </c>
      <c r="AU1690" s="179" t="s">
        <v>86</v>
      </c>
      <c r="AY1690" s="178" t="s">
        <v>151</v>
      </c>
      <c r="BK1690" s="180">
        <f>SUM(BK1691:BK1736)</f>
        <v>0</v>
      </c>
    </row>
    <row r="1691" spans="1:65" s="2" customFormat="1" ht="16.5" customHeight="1">
      <c r="A1691" s="39"/>
      <c r="B1691" s="40"/>
      <c r="C1691" s="183" t="s">
        <v>2299</v>
      </c>
      <c r="D1691" s="183" t="s">
        <v>154</v>
      </c>
      <c r="E1691" s="184" t="s">
        <v>2300</v>
      </c>
      <c r="F1691" s="185" t="s">
        <v>2301</v>
      </c>
      <c r="G1691" s="186" t="s">
        <v>213</v>
      </c>
      <c r="H1691" s="187">
        <v>37.853999999999999</v>
      </c>
      <c r="I1691" s="188"/>
      <c r="J1691" s="189">
        <f>ROUND(I1691*H1691,2)</f>
        <v>0</v>
      </c>
      <c r="K1691" s="185" t="s">
        <v>158</v>
      </c>
      <c r="L1691" s="44"/>
      <c r="M1691" s="190" t="s">
        <v>32</v>
      </c>
      <c r="N1691" s="191" t="s">
        <v>49</v>
      </c>
      <c r="O1691" s="69"/>
      <c r="P1691" s="192">
        <f>O1691*H1691</f>
        <v>0</v>
      </c>
      <c r="Q1691" s="192">
        <v>0</v>
      </c>
      <c r="R1691" s="192">
        <f>Q1691*H1691</f>
        <v>0</v>
      </c>
      <c r="S1691" s="192">
        <v>1.91E-3</v>
      </c>
      <c r="T1691" s="193">
        <f>S1691*H1691</f>
        <v>7.230114E-2</v>
      </c>
      <c r="U1691" s="39"/>
      <c r="V1691" s="39"/>
      <c r="W1691" s="39"/>
      <c r="X1691" s="39"/>
      <c r="Y1691" s="39"/>
      <c r="Z1691" s="39"/>
      <c r="AA1691" s="39"/>
      <c r="AB1691" s="39"/>
      <c r="AC1691" s="39"/>
      <c r="AD1691" s="39"/>
      <c r="AE1691" s="39"/>
      <c r="AR1691" s="194" t="s">
        <v>373</v>
      </c>
      <c r="AT1691" s="194" t="s">
        <v>154</v>
      </c>
      <c r="AU1691" s="194" t="s">
        <v>88</v>
      </c>
      <c r="AY1691" s="21" t="s">
        <v>151</v>
      </c>
      <c r="BE1691" s="195">
        <f>IF(N1691="základní",J1691,0)</f>
        <v>0</v>
      </c>
      <c r="BF1691" s="195">
        <f>IF(N1691="snížená",J1691,0)</f>
        <v>0</v>
      </c>
      <c r="BG1691" s="195">
        <f>IF(N1691="zákl. přenesená",J1691,0)</f>
        <v>0</v>
      </c>
      <c r="BH1691" s="195">
        <f>IF(N1691="sníž. přenesená",J1691,0)</f>
        <v>0</v>
      </c>
      <c r="BI1691" s="195">
        <f>IF(N1691="nulová",J1691,0)</f>
        <v>0</v>
      </c>
      <c r="BJ1691" s="21" t="s">
        <v>86</v>
      </c>
      <c r="BK1691" s="195">
        <f>ROUND(I1691*H1691,2)</f>
        <v>0</v>
      </c>
      <c r="BL1691" s="21" t="s">
        <v>373</v>
      </c>
      <c r="BM1691" s="194" t="s">
        <v>2302</v>
      </c>
    </row>
    <row r="1692" spans="1:65" s="2" customFormat="1" ht="11.25">
      <c r="A1692" s="39"/>
      <c r="B1692" s="40"/>
      <c r="C1692" s="41"/>
      <c r="D1692" s="196" t="s">
        <v>161</v>
      </c>
      <c r="E1692" s="41"/>
      <c r="F1692" s="197" t="s">
        <v>2303</v>
      </c>
      <c r="G1692" s="41"/>
      <c r="H1692" s="41"/>
      <c r="I1692" s="198"/>
      <c r="J1692" s="41"/>
      <c r="K1692" s="41"/>
      <c r="L1692" s="44"/>
      <c r="M1692" s="199"/>
      <c r="N1692" s="200"/>
      <c r="O1692" s="69"/>
      <c r="P1692" s="69"/>
      <c r="Q1692" s="69"/>
      <c r="R1692" s="69"/>
      <c r="S1692" s="69"/>
      <c r="T1692" s="70"/>
      <c r="U1692" s="39"/>
      <c r="V1692" s="39"/>
      <c r="W1692" s="39"/>
      <c r="X1692" s="39"/>
      <c r="Y1692" s="39"/>
      <c r="Z1692" s="39"/>
      <c r="AA1692" s="39"/>
      <c r="AB1692" s="39"/>
      <c r="AC1692" s="39"/>
      <c r="AD1692" s="39"/>
      <c r="AE1692" s="39"/>
      <c r="AT1692" s="21" t="s">
        <v>161</v>
      </c>
      <c r="AU1692" s="21" t="s">
        <v>88</v>
      </c>
    </row>
    <row r="1693" spans="1:65" s="13" customFormat="1" ht="11.25">
      <c r="B1693" s="208"/>
      <c r="C1693" s="209"/>
      <c r="D1693" s="201" t="s">
        <v>320</v>
      </c>
      <c r="E1693" s="210" t="s">
        <v>32</v>
      </c>
      <c r="F1693" s="211" t="s">
        <v>2304</v>
      </c>
      <c r="G1693" s="209"/>
      <c r="H1693" s="210" t="s">
        <v>32</v>
      </c>
      <c r="I1693" s="212"/>
      <c r="J1693" s="209"/>
      <c r="K1693" s="209"/>
      <c r="L1693" s="213"/>
      <c r="M1693" s="214"/>
      <c r="N1693" s="215"/>
      <c r="O1693" s="215"/>
      <c r="P1693" s="215"/>
      <c r="Q1693" s="215"/>
      <c r="R1693" s="215"/>
      <c r="S1693" s="215"/>
      <c r="T1693" s="216"/>
      <c r="AT1693" s="217" t="s">
        <v>320</v>
      </c>
      <c r="AU1693" s="217" t="s">
        <v>88</v>
      </c>
      <c r="AV1693" s="13" t="s">
        <v>86</v>
      </c>
      <c r="AW1693" s="13" t="s">
        <v>39</v>
      </c>
      <c r="AX1693" s="13" t="s">
        <v>78</v>
      </c>
      <c r="AY1693" s="217" t="s">
        <v>151</v>
      </c>
    </row>
    <row r="1694" spans="1:65" s="14" customFormat="1" ht="11.25">
      <c r="B1694" s="218"/>
      <c r="C1694" s="219"/>
      <c r="D1694" s="201" t="s">
        <v>320</v>
      </c>
      <c r="E1694" s="220" t="s">
        <v>32</v>
      </c>
      <c r="F1694" s="221" t="s">
        <v>2305</v>
      </c>
      <c r="G1694" s="219"/>
      <c r="H1694" s="222">
        <v>37.853999999999999</v>
      </c>
      <c r="I1694" s="223"/>
      <c r="J1694" s="219"/>
      <c r="K1694" s="219"/>
      <c r="L1694" s="224"/>
      <c r="M1694" s="225"/>
      <c r="N1694" s="226"/>
      <c r="O1694" s="226"/>
      <c r="P1694" s="226"/>
      <c r="Q1694" s="226"/>
      <c r="R1694" s="226"/>
      <c r="S1694" s="226"/>
      <c r="T1694" s="227"/>
      <c r="AT1694" s="228" t="s">
        <v>320</v>
      </c>
      <c r="AU1694" s="228" t="s">
        <v>88</v>
      </c>
      <c r="AV1694" s="14" t="s">
        <v>88</v>
      </c>
      <c r="AW1694" s="14" t="s">
        <v>39</v>
      </c>
      <c r="AX1694" s="14" t="s">
        <v>78</v>
      </c>
      <c r="AY1694" s="228" t="s">
        <v>151</v>
      </c>
    </row>
    <row r="1695" spans="1:65" s="15" customFormat="1" ht="11.25">
      <c r="B1695" s="229"/>
      <c r="C1695" s="230"/>
      <c r="D1695" s="201" t="s">
        <v>320</v>
      </c>
      <c r="E1695" s="231" t="s">
        <v>32</v>
      </c>
      <c r="F1695" s="232" t="s">
        <v>323</v>
      </c>
      <c r="G1695" s="230"/>
      <c r="H1695" s="233">
        <v>37.853999999999999</v>
      </c>
      <c r="I1695" s="234"/>
      <c r="J1695" s="230"/>
      <c r="K1695" s="230"/>
      <c r="L1695" s="235"/>
      <c r="M1695" s="236"/>
      <c r="N1695" s="237"/>
      <c r="O1695" s="237"/>
      <c r="P1695" s="237"/>
      <c r="Q1695" s="237"/>
      <c r="R1695" s="237"/>
      <c r="S1695" s="237"/>
      <c r="T1695" s="238"/>
      <c r="AT1695" s="239" t="s">
        <v>320</v>
      </c>
      <c r="AU1695" s="239" t="s">
        <v>88</v>
      </c>
      <c r="AV1695" s="15" t="s">
        <v>159</v>
      </c>
      <c r="AW1695" s="15" t="s">
        <v>39</v>
      </c>
      <c r="AX1695" s="15" t="s">
        <v>86</v>
      </c>
      <c r="AY1695" s="239" t="s">
        <v>151</v>
      </c>
    </row>
    <row r="1696" spans="1:65" s="2" customFormat="1" ht="16.5" customHeight="1">
      <c r="A1696" s="39"/>
      <c r="B1696" s="40"/>
      <c r="C1696" s="183" t="s">
        <v>2306</v>
      </c>
      <c r="D1696" s="183" t="s">
        <v>154</v>
      </c>
      <c r="E1696" s="184" t="s">
        <v>2307</v>
      </c>
      <c r="F1696" s="185" t="s">
        <v>2308</v>
      </c>
      <c r="G1696" s="186" t="s">
        <v>213</v>
      </c>
      <c r="H1696" s="187">
        <v>3.8</v>
      </c>
      <c r="I1696" s="188"/>
      <c r="J1696" s="189">
        <f>ROUND(I1696*H1696,2)</f>
        <v>0</v>
      </c>
      <c r="K1696" s="185" t="s">
        <v>158</v>
      </c>
      <c r="L1696" s="44"/>
      <c r="M1696" s="190" t="s">
        <v>32</v>
      </c>
      <c r="N1696" s="191" t="s">
        <v>49</v>
      </c>
      <c r="O1696" s="69"/>
      <c r="P1696" s="192">
        <f>O1696*H1696</f>
        <v>0</v>
      </c>
      <c r="Q1696" s="192">
        <v>0</v>
      </c>
      <c r="R1696" s="192">
        <f>Q1696*H1696</f>
        <v>0</v>
      </c>
      <c r="S1696" s="192">
        <v>3.9399999999999999E-3</v>
      </c>
      <c r="T1696" s="193">
        <f>S1696*H1696</f>
        <v>1.4971999999999999E-2</v>
      </c>
      <c r="U1696" s="39"/>
      <c r="V1696" s="39"/>
      <c r="W1696" s="39"/>
      <c r="X1696" s="39"/>
      <c r="Y1696" s="39"/>
      <c r="Z1696" s="39"/>
      <c r="AA1696" s="39"/>
      <c r="AB1696" s="39"/>
      <c r="AC1696" s="39"/>
      <c r="AD1696" s="39"/>
      <c r="AE1696" s="39"/>
      <c r="AR1696" s="194" t="s">
        <v>373</v>
      </c>
      <c r="AT1696" s="194" t="s">
        <v>154</v>
      </c>
      <c r="AU1696" s="194" t="s">
        <v>88</v>
      </c>
      <c r="AY1696" s="21" t="s">
        <v>151</v>
      </c>
      <c r="BE1696" s="195">
        <f>IF(N1696="základní",J1696,0)</f>
        <v>0</v>
      </c>
      <c r="BF1696" s="195">
        <f>IF(N1696="snížená",J1696,0)</f>
        <v>0</v>
      </c>
      <c r="BG1696" s="195">
        <f>IF(N1696="zákl. přenesená",J1696,0)</f>
        <v>0</v>
      </c>
      <c r="BH1696" s="195">
        <f>IF(N1696="sníž. přenesená",J1696,0)</f>
        <v>0</v>
      </c>
      <c r="BI1696" s="195">
        <f>IF(N1696="nulová",J1696,0)</f>
        <v>0</v>
      </c>
      <c r="BJ1696" s="21" t="s">
        <v>86</v>
      </c>
      <c r="BK1696" s="195">
        <f>ROUND(I1696*H1696,2)</f>
        <v>0</v>
      </c>
      <c r="BL1696" s="21" t="s">
        <v>373</v>
      </c>
      <c r="BM1696" s="194" t="s">
        <v>2309</v>
      </c>
    </row>
    <row r="1697" spans="1:65" s="2" customFormat="1" ht="11.25">
      <c r="A1697" s="39"/>
      <c r="B1697" s="40"/>
      <c r="C1697" s="41"/>
      <c r="D1697" s="196" t="s">
        <v>161</v>
      </c>
      <c r="E1697" s="41"/>
      <c r="F1697" s="197" t="s">
        <v>2310</v>
      </c>
      <c r="G1697" s="41"/>
      <c r="H1697" s="41"/>
      <c r="I1697" s="198"/>
      <c r="J1697" s="41"/>
      <c r="K1697" s="41"/>
      <c r="L1697" s="44"/>
      <c r="M1697" s="199"/>
      <c r="N1697" s="200"/>
      <c r="O1697" s="69"/>
      <c r="P1697" s="69"/>
      <c r="Q1697" s="69"/>
      <c r="R1697" s="69"/>
      <c r="S1697" s="69"/>
      <c r="T1697" s="70"/>
      <c r="U1697" s="39"/>
      <c r="V1697" s="39"/>
      <c r="W1697" s="39"/>
      <c r="X1697" s="39"/>
      <c r="Y1697" s="39"/>
      <c r="Z1697" s="39"/>
      <c r="AA1697" s="39"/>
      <c r="AB1697" s="39"/>
      <c r="AC1697" s="39"/>
      <c r="AD1697" s="39"/>
      <c r="AE1697" s="39"/>
      <c r="AT1697" s="21" t="s">
        <v>161</v>
      </c>
      <c r="AU1697" s="21" t="s">
        <v>88</v>
      </c>
    </row>
    <row r="1698" spans="1:65" s="13" customFormat="1" ht="11.25">
      <c r="B1698" s="208"/>
      <c r="C1698" s="209"/>
      <c r="D1698" s="201" t="s">
        <v>320</v>
      </c>
      <c r="E1698" s="210" t="s">
        <v>32</v>
      </c>
      <c r="F1698" s="211" t="s">
        <v>2311</v>
      </c>
      <c r="G1698" s="209"/>
      <c r="H1698" s="210" t="s">
        <v>32</v>
      </c>
      <c r="I1698" s="212"/>
      <c r="J1698" s="209"/>
      <c r="K1698" s="209"/>
      <c r="L1698" s="213"/>
      <c r="M1698" s="214"/>
      <c r="N1698" s="215"/>
      <c r="O1698" s="215"/>
      <c r="P1698" s="215"/>
      <c r="Q1698" s="215"/>
      <c r="R1698" s="215"/>
      <c r="S1698" s="215"/>
      <c r="T1698" s="216"/>
      <c r="AT1698" s="217" t="s">
        <v>320</v>
      </c>
      <c r="AU1698" s="217" t="s">
        <v>88</v>
      </c>
      <c r="AV1698" s="13" t="s">
        <v>86</v>
      </c>
      <c r="AW1698" s="13" t="s">
        <v>39</v>
      </c>
      <c r="AX1698" s="13" t="s">
        <v>78</v>
      </c>
      <c r="AY1698" s="217" t="s">
        <v>151</v>
      </c>
    </row>
    <row r="1699" spans="1:65" s="14" customFormat="1" ht="11.25">
      <c r="B1699" s="218"/>
      <c r="C1699" s="219"/>
      <c r="D1699" s="201" t="s">
        <v>320</v>
      </c>
      <c r="E1699" s="220" t="s">
        <v>32</v>
      </c>
      <c r="F1699" s="221" t="s">
        <v>2312</v>
      </c>
      <c r="G1699" s="219"/>
      <c r="H1699" s="222">
        <v>3.8</v>
      </c>
      <c r="I1699" s="223"/>
      <c r="J1699" s="219"/>
      <c r="K1699" s="219"/>
      <c r="L1699" s="224"/>
      <c r="M1699" s="225"/>
      <c r="N1699" s="226"/>
      <c r="O1699" s="226"/>
      <c r="P1699" s="226"/>
      <c r="Q1699" s="226"/>
      <c r="R1699" s="226"/>
      <c r="S1699" s="226"/>
      <c r="T1699" s="227"/>
      <c r="AT1699" s="228" t="s">
        <v>320</v>
      </c>
      <c r="AU1699" s="228" t="s">
        <v>88</v>
      </c>
      <c r="AV1699" s="14" t="s">
        <v>88</v>
      </c>
      <c r="AW1699" s="14" t="s">
        <v>39</v>
      </c>
      <c r="AX1699" s="14" t="s">
        <v>78</v>
      </c>
      <c r="AY1699" s="228" t="s">
        <v>151</v>
      </c>
    </row>
    <row r="1700" spans="1:65" s="15" customFormat="1" ht="11.25">
      <c r="B1700" s="229"/>
      <c r="C1700" s="230"/>
      <c r="D1700" s="201" t="s">
        <v>320</v>
      </c>
      <c r="E1700" s="231" t="s">
        <v>32</v>
      </c>
      <c r="F1700" s="232" t="s">
        <v>323</v>
      </c>
      <c r="G1700" s="230"/>
      <c r="H1700" s="233">
        <v>3.8</v>
      </c>
      <c r="I1700" s="234"/>
      <c r="J1700" s="230"/>
      <c r="K1700" s="230"/>
      <c r="L1700" s="235"/>
      <c r="M1700" s="236"/>
      <c r="N1700" s="237"/>
      <c r="O1700" s="237"/>
      <c r="P1700" s="237"/>
      <c r="Q1700" s="237"/>
      <c r="R1700" s="237"/>
      <c r="S1700" s="237"/>
      <c r="T1700" s="238"/>
      <c r="AT1700" s="239" t="s">
        <v>320</v>
      </c>
      <c r="AU1700" s="239" t="s">
        <v>88</v>
      </c>
      <c r="AV1700" s="15" t="s">
        <v>159</v>
      </c>
      <c r="AW1700" s="15" t="s">
        <v>39</v>
      </c>
      <c r="AX1700" s="15" t="s">
        <v>86</v>
      </c>
      <c r="AY1700" s="239" t="s">
        <v>151</v>
      </c>
    </row>
    <row r="1701" spans="1:65" s="2" customFormat="1" ht="21.75" customHeight="1">
      <c r="A1701" s="39"/>
      <c r="B1701" s="40"/>
      <c r="C1701" s="183" t="s">
        <v>2313</v>
      </c>
      <c r="D1701" s="183" t="s">
        <v>154</v>
      </c>
      <c r="E1701" s="184" t="s">
        <v>2314</v>
      </c>
      <c r="F1701" s="185" t="s">
        <v>2315</v>
      </c>
      <c r="G1701" s="186" t="s">
        <v>213</v>
      </c>
      <c r="H1701" s="187">
        <v>1.75</v>
      </c>
      <c r="I1701" s="188"/>
      <c r="J1701" s="189">
        <f>ROUND(I1701*H1701,2)</f>
        <v>0</v>
      </c>
      <c r="K1701" s="185" t="s">
        <v>158</v>
      </c>
      <c r="L1701" s="44"/>
      <c r="M1701" s="190" t="s">
        <v>32</v>
      </c>
      <c r="N1701" s="191" t="s">
        <v>49</v>
      </c>
      <c r="O1701" s="69"/>
      <c r="P1701" s="192">
        <f>O1701*H1701</f>
        <v>0</v>
      </c>
      <c r="Q1701" s="192">
        <v>2.8E-3</v>
      </c>
      <c r="R1701" s="192">
        <f>Q1701*H1701</f>
        <v>4.8999999999999998E-3</v>
      </c>
      <c r="S1701" s="192">
        <v>0</v>
      </c>
      <c r="T1701" s="193">
        <f>S1701*H1701</f>
        <v>0</v>
      </c>
      <c r="U1701" s="39"/>
      <c r="V1701" s="39"/>
      <c r="W1701" s="39"/>
      <c r="X1701" s="39"/>
      <c r="Y1701" s="39"/>
      <c r="Z1701" s="39"/>
      <c r="AA1701" s="39"/>
      <c r="AB1701" s="39"/>
      <c r="AC1701" s="39"/>
      <c r="AD1701" s="39"/>
      <c r="AE1701" s="39"/>
      <c r="AR1701" s="194" t="s">
        <v>373</v>
      </c>
      <c r="AT1701" s="194" t="s">
        <v>154</v>
      </c>
      <c r="AU1701" s="194" t="s">
        <v>88</v>
      </c>
      <c r="AY1701" s="21" t="s">
        <v>151</v>
      </c>
      <c r="BE1701" s="195">
        <f>IF(N1701="základní",J1701,0)</f>
        <v>0</v>
      </c>
      <c r="BF1701" s="195">
        <f>IF(N1701="snížená",J1701,0)</f>
        <v>0</v>
      </c>
      <c r="BG1701" s="195">
        <f>IF(N1701="zákl. přenesená",J1701,0)</f>
        <v>0</v>
      </c>
      <c r="BH1701" s="195">
        <f>IF(N1701="sníž. přenesená",J1701,0)</f>
        <v>0</v>
      </c>
      <c r="BI1701" s="195">
        <f>IF(N1701="nulová",J1701,0)</f>
        <v>0</v>
      </c>
      <c r="BJ1701" s="21" t="s">
        <v>86</v>
      </c>
      <c r="BK1701" s="195">
        <f>ROUND(I1701*H1701,2)</f>
        <v>0</v>
      </c>
      <c r="BL1701" s="21" t="s">
        <v>373</v>
      </c>
      <c r="BM1701" s="194" t="s">
        <v>2316</v>
      </c>
    </row>
    <row r="1702" spans="1:65" s="2" customFormat="1" ht="11.25">
      <c r="A1702" s="39"/>
      <c r="B1702" s="40"/>
      <c r="C1702" s="41"/>
      <c r="D1702" s="196" t="s">
        <v>161</v>
      </c>
      <c r="E1702" s="41"/>
      <c r="F1702" s="197" t="s">
        <v>2317</v>
      </c>
      <c r="G1702" s="41"/>
      <c r="H1702" s="41"/>
      <c r="I1702" s="198"/>
      <c r="J1702" s="41"/>
      <c r="K1702" s="41"/>
      <c r="L1702" s="44"/>
      <c r="M1702" s="199"/>
      <c r="N1702" s="200"/>
      <c r="O1702" s="69"/>
      <c r="P1702" s="69"/>
      <c r="Q1702" s="69"/>
      <c r="R1702" s="69"/>
      <c r="S1702" s="69"/>
      <c r="T1702" s="70"/>
      <c r="U1702" s="39"/>
      <c r="V1702" s="39"/>
      <c r="W1702" s="39"/>
      <c r="X1702" s="39"/>
      <c r="Y1702" s="39"/>
      <c r="Z1702" s="39"/>
      <c r="AA1702" s="39"/>
      <c r="AB1702" s="39"/>
      <c r="AC1702" s="39"/>
      <c r="AD1702" s="39"/>
      <c r="AE1702" s="39"/>
      <c r="AT1702" s="21" t="s">
        <v>161</v>
      </c>
      <c r="AU1702" s="21" t="s">
        <v>88</v>
      </c>
    </row>
    <row r="1703" spans="1:65" s="13" customFormat="1" ht="11.25">
      <c r="B1703" s="208"/>
      <c r="C1703" s="209"/>
      <c r="D1703" s="201" t="s">
        <v>320</v>
      </c>
      <c r="E1703" s="210" t="s">
        <v>32</v>
      </c>
      <c r="F1703" s="211" t="s">
        <v>2318</v>
      </c>
      <c r="G1703" s="209"/>
      <c r="H1703" s="210" t="s">
        <v>32</v>
      </c>
      <c r="I1703" s="212"/>
      <c r="J1703" s="209"/>
      <c r="K1703" s="209"/>
      <c r="L1703" s="213"/>
      <c r="M1703" s="214"/>
      <c r="N1703" s="215"/>
      <c r="O1703" s="215"/>
      <c r="P1703" s="215"/>
      <c r="Q1703" s="215"/>
      <c r="R1703" s="215"/>
      <c r="S1703" s="215"/>
      <c r="T1703" s="216"/>
      <c r="AT1703" s="217" t="s">
        <v>320</v>
      </c>
      <c r="AU1703" s="217" t="s">
        <v>88</v>
      </c>
      <c r="AV1703" s="13" t="s">
        <v>86</v>
      </c>
      <c r="AW1703" s="13" t="s">
        <v>39</v>
      </c>
      <c r="AX1703" s="13" t="s">
        <v>78</v>
      </c>
      <c r="AY1703" s="217" t="s">
        <v>151</v>
      </c>
    </row>
    <row r="1704" spans="1:65" s="13" customFormat="1" ht="11.25">
      <c r="B1704" s="208"/>
      <c r="C1704" s="209"/>
      <c r="D1704" s="201" t="s">
        <v>320</v>
      </c>
      <c r="E1704" s="210" t="s">
        <v>32</v>
      </c>
      <c r="F1704" s="211" t="s">
        <v>2319</v>
      </c>
      <c r="G1704" s="209"/>
      <c r="H1704" s="210" t="s">
        <v>32</v>
      </c>
      <c r="I1704" s="212"/>
      <c r="J1704" s="209"/>
      <c r="K1704" s="209"/>
      <c r="L1704" s="213"/>
      <c r="M1704" s="214"/>
      <c r="N1704" s="215"/>
      <c r="O1704" s="215"/>
      <c r="P1704" s="215"/>
      <c r="Q1704" s="215"/>
      <c r="R1704" s="215"/>
      <c r="S1704" s="215"/>
      <c r="T1704" s="216"/>
      <c r="AT1704" s="217" t="s">
        <v>320</v>
      </c>
      <c r="AU1704" s="217" t="s">
        <v>88</v>
      </c>
      <c r="AV1704" s="13" t="s">
        <v>86</v>
      </c>
      <c r="AW1704" s="13" t="s">
        <v>39</v>
      </c>
      <c r="AX1704" s="13" t="s">
        <v>78</v>
      </c>
      <c r="AY1704" s="217" t="s">
        <v>151</v>
      </c>
    </row>
    <row r="1705" spans="1:65" s="14" customFormat="1" ht="11.25">
      <c r="B1705" s="218"/>
      <c r="C1705" s="219"/>
      <c r="D1705" s="201" t="s">
        <v>320</v>
      </c>
      <c r="E1705" s="220" t="s">
        <v>32</v>
      </c>
      <c r="F1705" s="221" t="s">
        <v>2320</v>
      </c>
      <c r="G1705" s="219"/>
      <c r="H1705" s="222">
        <v>1.75</v>
      </c>
      <c r="I1705" s="223"/>
      <c r="J1705" s="219"/>
      <c r="K1705" s="219"/>
      <c r="L1705" s="224"/>
      <c r="M1705" s="225"/>
      <c r="N1705" s="226"/>
      <c r="O1705" s="226"/>
      <c r="P1705" s="226"/>
      <c r="Q1705" s="226"/>
      <c r="R1705" s="226"/>
      <c r="S1705" s="226"/>
      <c r="T1705" s="227"/>
      <c r="AT1705" s="228" t="s">
        <v>320</v>
      </c>
      <c r="AU1705" s="228" t="s">
        <v>88</v>
      </c>
      <c r="AV1705" s="14" t="s">
        <v>88</v>
      </c>
      <c r="AW1705" s="14" t="s">
        <v>39</v>
      </c>
      <c r="AX1705" s="14" t="s">
        <v>78</v>
      </c>
      <c r="AY1705" s="228" t="s">
        <v>151</v>
      </c>
    </row>
    <row r="1706" spans="1:65" s="15" customFormat="1" ht="11.25">
      <c r="B1706" s="229"/>
      <c r="C1706" s="230"/>
      <c r="D1706" s="201" t="s">
        <v>320</v>
      </c>
      <c r="E1706" s="231" t="s">
        <v>32</v>
      </c>
      <c r="F1706" s="232" t="s">
        <v>323</v>
      </c>
      <c r="G1706" s="230"/>
      <c r="H1706" s="233">
        <v>1.75</v>
      </c>
      <c r="I1706" s="234"/>
      <c r="J1706" s="230"/>
      <c r="K1706" s="230"/>
      <c r="L1706" s="235"/>
      <c r="M1706" s="236"/>
      <c r="N1706" s="237"/>
      <c r="O1706" s="237"/>
      <c r="P1706" s="237"/>
      <c r="Q1706" s="237"/>
      <c r="R1706" s="237"/>
      <c r="S1706" s="237"/>
      <c r="T1706" s="238"/>
      <c r="AT1706" s="239" t="s">
        <v>320</v>
      </c>
      <c r="AU1706" s="239" t="s">
        <v>88</v>
      </c>
      <c r="AV1706" s="15" t="s">
        <v>159</v>
      </c>
      <c r="AW1706" s="15" t="s">
        <v>39</v>
      </c>
      <c r="AX1706" s="15" t="s">
        <v>86</v>
      </c>
      <c r="AY1706" s="239" t="s">
        <v>151</v>
      </c>
    </row>
    <row r="1707" spans="1:65" s="2" customFormat="1" ht="24.2" customHeight="1">
      <c r="A1707" s="39"/>
      <c r="B1707" s="40"/>
      <c r="C1707" s="183" t="s">
        <v>2321</v>
      </c>
      <c r="D1707" s="183" t="s">
        <v>154</v>
      </c>
      <c r="E1707" s="184" t="s">
        <v>2322</v>
      </c>
      <c r="F1707" s="185" t="s">
        <v>2323</v>
      </c>
      <c r="G1707" s="186" t="s">
        <v>657</v>
      </c>
      <c r="H1707" s="187">
        <v>2</v>
      </c>
      <c r="I1707" s="188"/>
      <c r="J1707" s="189">
        <f>ROUND(I1707*H1707,2)</f>
        <v>0</v>
      </c>
      <c r="K1707" s="185" t="s">
        <v>158</v>
      </c>
      <c r="L1707" s="44"/>
      <c r="M1707" s="190" t="s">
        <v>32</v>
      </c>
      <c r="N1707" s="191" t="s">
        <v>49</v>
      </c>
      <c r="O1707" s="69"/>
      <c r="P1707" s="192">
        <f>O1707*H1707</f>
        <v>0</v>
      </c>
      <c r="Q1707" s="192">
        <v>0</v>
      </c>
      <c r="R1707" s="192">
        <f>Q1707*H1707</f>
        <v>0</v>
      </c>
      <c r="S1707" s="192">
        <v>0</v>
      </c>
      <c r="T1707" s="193">
        <f>S1707*H1707</f>
        <v>0</v>
      </c>
      <c r="U1707" s="39"/>
      <c r="V1707" s="39"/>
      <c r="W1707" s="39"/>
      <c r="X1707" s="39"/>
      <c r="Y1707" s="39"/>
      <c r="Z1707" s="39"/>
      <c r="AA1707" s="39"/>
      <c r="AB1707" s="39"/>
      <c r="AC1707" s="39"/>
      <c r="AD1707" s="39"/>
      <c r="AE1707" s="39"/>
      <c r="AR1707" s="194" t="s">
        <v>373</v>
      </c>
      <c r="AT1707" s="194" t="s">
        <v>154</v>
      </c>
      <c r="AU1707" s="194" t="s">
        <v>88</v>
      </c>
      <c r="AY1707" s="21" t="s">
        <v>151</v>
      </c>
      <c r="BE1707" s="195">
        <f>IF(N1707="základní",J1707,0)</f>
        <v>0</v>
      </c>
      <c r="BF1707" s="195">
        <f>IF(N1707="snížená",J1707,0)</f>
        <v>0</v>
      </c>
      <c r="BG1707" s="195">
        <f>IF(N1707="zákl. přenesená",J1707,0)</f>
        <v>0</v>
      </c>
      <c r="BH1707" s="195">
        <f>IF(N1707="sníž. přenesená",J1707,0)</f>
        <v>0</v>
      </c>
      <c r="BI1707" s="195">
        <f>IF(N1707="nulová",J1707,0)</f>
        <v>0</v>
      </c>
      <c r="BJ1707" s="21" t="s">
        <v>86</v>
      </c>
      <c r="BK1707" s="195">
        <f>ROUND(I1707*H1707,2)</f>
        <v>0</v>
      </c>
      <c r="BL1707" s="21" t="s">
        <v>373</v>
      </c>
      <c r="BM1707" s="194" t="s">
        <v>2324</v>
      </c>
    </row>
    <row r="1708" spans="1:65" s="2" customFormat="1" ht="11.25">
      <c r="A1708" s="39"/>
      <c r="B1708" s="40"/>
      <c r="C1708" s="41"/>
      <c r="D1708" s="196" t="s">
        <v>161</v>
      </c>
      <c r="E1708" s="41"/>
      <c r="F1708" s="197" t="s">
        <v>2325</v>
      </c>
      <c r="G1708" s="41"/>
      <c r="H1708" s="41"/>
      <c r="I1708" s="198"/>
      <c r="J1708" s="41"/>
      <c r="K1708" s="41"/>
      <c r="L1708" s="44"/>
      <c r="M1708" s="199"/>
      <c r="N1708" s="200"/>
      <c r="O1708" s="69"/>
      <c r="P1708" s="69"/>
      <c r="Q1708" s="69"/>
      <c r="R1708" s="69"/>
      <c r="S1708" s="69"/>
      <c r="T1708" s="70"/>
      <c r="U1708" s="39"/>
      <c r="V1708" s="39"/>
      <c r="W1708" s="39"/>
      <c r="X1708" s="39"/>
      <c r="Y1708" s="39"/>
      <c r="Z1708" s="39"/>
      <c r="AA1708" s="39"/>
      <c r="AB1708" s="39"/>
      <c r="AC1708" s="39"/>
      <c r="AD1708" s="39"/>
      <c r="AE1708" s="39"/>
      <c r="AT1708" s="21" t="s">
        <v>161</v>
      </c>
      <c r="AU1708" s="21" t="s">
        <v>88</v>
      </c>
    </row>
    <row r="1709" spans="1:65" s="13" customFormat="1" ht="11.25">
      <c r="B1709" s="208"/>
      <c r="C1709" s="209"/>
      <c r="D1709" s="201" t="s">
        <v>320</v>
      </c>
      <c r="E1709" s="210" t="s">
        <v>32</v>
      </c>
      <c r="F1709" s="211" t="s">
        <v>2319</v>
      </c>
      <c r="G1709" s="209"/>
      <c r="H1709" s="210" t="s">
        <v>32</v>
      </c>
      <c r="I1709" s="212"/>
      <c r="J1709" s="209"/>
      <c r="K1709" s="209"/>
      <c r="L1709" s="213"/>
      <c r="M1709" s="214"/>
      <c r="N1709" s="215"/>
      <c r="O1709" s="215"/>
      <c r="P1709" s="215"/>
      <c r="Q1709" s="215"/>
      <c r="R1709" s="215"/>
      <c r="S1709" s="215"/>
      <c r="T1709" s="216"/>
      <c r="AT1709" s="217" t="s">
        <v>320</v>
      </c>
      <c r="AU1709" s="217" t="s">
        <v>88</v>
      </c>
      <c r="AV1709" s="13" t="s">
        <v>86</v>
      </c>
      <c r="AW1709" s="13" t="s">
        <v>39</v>
      </c>
      <c r="AX1709" s="13" t="s">
        <v>78</v>
      </c>
      <c r="AY1709" s="217" t="s">
        <v>151</v>
      </c>
    </row>
    <row r="1710" spans="1:65" s="14" customFormat="1" ht="11.25">
      <c r="B1710" s="218"/>
      <c r="C1710" s="219"/>
      <c r="D1710" s="201" t="s">
        <v>320</v>
      </c>
      <c r="E1710" s="220" t="s">
        <v>32</v>
      </c>
      <c r="F1710" s="221" t="s">
        <v>1338</v>
      </c>
      <c r="G1710" s="219"/>
      <c r="H1710" s="222">
        <v>2</v>
      </c>
      <c r="I1710" s="223"/>
      <c r="J1710" s="219"/>
      <c r="K1710" s="219"/>
      <c r="L1710" s="224"/>
      <c r="M1710" s="225"/>
      <c r="N1710" s="226"/>
      <c r="O1710" s="226"/>
      <c r="P1710" s="226"/>
      <c r="Q1710" s="226"/>
      <c r="R1710" s="226"/>
      <c r="S1710" s="226"/>
      <c r="T1710" s="227"/>
      <c r="AT1710" s="228" t="s">
        <v>320</v>
      </c>
      <c r="AU1710" s="228" t="s">
        <v>88</v>
      </c>
      <c r="AV1710" s="14" t="s">
        <v>88</v>
      </c>
      <c r="AW1710" s="14" t="s">
        <v>39</v>
      </c>
      <c r="AX1710" s="14" t="s">
        <v>78</v>
      </c>
      <c r="AY1710" s="228" t="s">
        <v>151</v>
      </c>
    </row>
    <row r="1711" spans="1:65" s="15" customFormat="1" ht="11.25">
      <c r="B1711" s="229"/>
      <c r="C1711" s="230"/>
      <c r="D1711" s="201" t="s">
        <v>320</v>
      </c>
      <c r="E1711" s="231" t="s">
        <v>32</v>
      </c>
      <c r="F1711" s="232" t="s">
        <v>323</v>
      </c>
      <c r="G1711" s="230"/>
      <c r="H1711" s="233">
        <v>2</v>
      </c>
      <c r="I1711" s="234"/>
      <c r="J1711" s="230"/>
      <c r="K1711" s="230"/>
      <c r="L1711" s="235"/>
      <c r="M1711" s="236"/>
      <c r="N1711" s="237"/>
      <c r="O1711" s="237"/>
      <c r="P1711" s="237"/>
      <c r="Q1711" s="237"/>
      <c r="R1711" s="237"/>
      <c r="S1711" s="237"/>
      <c r="T1711" s="238"/>
      <c r="AT1711" s="239" t="s">
        <v>320</v>
      </c>
      <c r="AU1711" s="239" t="s">
        <v>88</v>
      </c>
      <c r="AV1711" s="15" t="s">
        <v>159</v>
      </c>
      <c r="AW1711" s="15" t="s">
        <v>39</v>
      </c>
      <c r="AX1711" s="15" t="s">
        <v>86</v>
      </c>
      <c r="AY1711" s="239" t="s">
        <v>151</v>
      </c>
    </row>
    <row r="1712" spans="1:65" s="2" customFormat="1" ht="16.5" customHeight="1">
      <c r="A1712" s="39"/>
      <c r="B1712" s="40"/>
      <c r="C1712" s="183" t="s">
        <v>2326</v>
      </c>
      <c r="D1712" s="183" t="s">
        <v>154</v>
      </c>
      <c r="E1712" s="184" t="s">
        <v>2327</v>
      </c>
      <c r="F1712" s="185" t="s">
        <v>2328</v>
      </c>
      <c r="G1712" s="186" t="s">
        <v>213</v>
      </c>
      <c r="H1712" s="187">
        <v>6.65</v>
      </c>
      <c r="I1712" s="188"/>
      <c r="J1712" s="189">
        <f>ROUND(I1712*H1712,2)</f>
        <v>0</v>
      </c>
      <c r="K1712" s="185" t="s">
        <v>158</v>
      </c>
      <c r="L1712" s="44"/>
      <c r="M1712" s="190" t="s">
        <v>32</v>
      </c>
      <c r="N1712" s="191" t="s">
        <v>49</v>
      </c>
      <c r="O1712" s="69"/>
      <c r="P1712" s="192">
        <f>O1712*H1712</f>
        <v>0</v>
      </c>
      <c r="Q1712" s="192">
        <v>5.4000000000000001E-4</v>
      </c>
      <c r="R1712" s="192">
        <f>Q1712*H1712</f>
        <v>3.5910000000000004E-3</v>
      </c>
      <c r="S1712" s="192">
        <v>0</v>
      </c>
      <c r="T1712" s="193">
        <f>S1712*H1712</f>
        <v>0</v>
      </c>
      <c r="U1712" s="39"/>
      <c r="V1712" s="39"/>
      <c r="W1712" s="39"/>
      <c r="X1712" s="39"/>
      <c r="Y1712" s="39"/>
      <c r="Z1712" s="39"/>
      <c r="AA1712" s="39"/>
      <c r="AB1712" s="39"/>
      <c r="AC1712" s="39"/>
      <c r="AD1712" s="39"/>
      <c r="AE1712" s="39"/>
      <c r="AR1712" s="194" t="s">
        <v>373</v>
      </c>
      <c r="AT1712" s="194" t="s">
        <v>154</v>
      </c>
      <c r="AU1712" s="194" t="s">
        <v>88</v>
      </c>
      <c r="AY1712" s="21" t="s">
        <v>151</v>
      </c>
      <c r="BE1712" s="195">
        <f>IF(N1712="základní",J1712,0)</f>
        <v>0</v>
      </c>
      <c r="BF1712" s="195">
        <f>IF(N1712="snížená",J1712,0)</f>
        <v>0</v>
      </c>
      <c r="BG1712" s="195">
        <f>IF(N1712="zákl. přenesená",J1712,0)</f>
        <v>0</v>
      </c>
      <c r="BH1712" s="195">
        <f>IF(N1712="sníž. přenesená",J1712,0)</f>
        <v>0</v>
      </c>
      <c r="BI1712" s="195">
        <f>IF(N1712="nulová",J1712,0)</f>
        <v>0</v>
      </c>
      <c r="BJ1712" s="21" t="s">
        <v>86</v>
      </c>
      <c r="BK1712" s="195">
        <f>ROUND(I1712*H1712,2)</f>
        <v>0</v>
      </c>
      <c r="BL1712" s="21" t="s">
        <v>373</v>
      </c>
      <c r="BM1712" s="194" t="s">
        <v>2329</v>
      </c>
    </row>
    <row r="1713" spans="1:65" s="2" customFormat="1" ht="11.25">
      <c r="A1713" s="39"/>
      <c r="B1713" s="40"/>
      <c r="C1713" s="41"/>
      <c r="D1713" s="196" t="s">
        <v>161</v>
      </c>
      <c r="E1713" s="41"/>
      <c r="F1713" s="197" t="s">
        <v>2330</v>
      </c>
      <c r="G1713" s="41"/>
      <c r="H1713" s="41"/>
      <c r="I1713" s="198"/>
      <c r="J1713" s="41"/>
      <c r="K1713" s="41"/>
      <c r="L1713" s="44"/>
      <c r="M1713" s="199"/>
      <c r="N1713" s="200"/>
      <c r="O1713" s="69"/>
      <c r="P1713" s="69"/>
      <c r="Q1713" s="69"/>
      <c r="R1713" s="69"/>
      <c r="S1713" s="69"/>
      <c r="T1713" s="70"/>
      <c r="U1713" s="39"/>
      <c r="V1713" s="39"/>
      <c r="W1713" s="39"/>
      <c r="X1713" s="39"/>
      <c r="Y1713" s="39"/>
      <c r="Z1713" s="39"/>
      <c r="AA1713" s="39"/>
      <c r="AB1713" s="39"/>
      <c r="AC1713" s="39"/>
      <c r="AD1713" s="39"/>
      <c r="AE1713" s="39"/>
      <c r="AT1713" s="21" t="s">
        <v>161</v>
      </c>
      <c r="AU1713" s="21" t="s">
        <v>88</v>
      </c>
    </row>
    <row r="1714" spans="1:65" s="2" customFormat="1" ht="19.5">
      <c r="A1714" s="39"/>
      <c r="B1714" s="40"/>
      <c r="C1714" s="41"/>
      <c r="D1714" s="201" t="s">
        <v>163</v>
      </c>
      <c r="E1714" s="41"/>
      <c r="F1714" s="202" t="s">
        <v>2331</v>
      </c>
      <c r="G1714" s="41"/>
      <c r="H1714" s="41"/>
      <c r="I1714" s="198"/>
      <c r="J1714" s="41"/>
      <c r="K1714" s="41"/>
      <c r="L1714" s="44"/>
      <c r="M1714" s="199"/>
      <c r="N1714" s="200"/>
      <c r="O1714" s="69"/>
      <c r="P1714" s="69"/>
      <c r="Q1714" s="69"/>
      <c r="R1714" s="69"/>
      <c r="S1714" s="69"/>
      <c r="T1714" s="70"/>
      <c r="U1714" s="39"/>
      <c r="V1714" s="39"/>
      <c r="W1714" s="39"/>
      <c r="X1714" s="39"/>
      <c r="Y1714" s="39"/>
      <c r="Z1714" s="39"/>
      <c r="AA1714" s="39"/>
      <c r="AB1714" s="39"/>
      <c r="AC1714" s="39"/>
      <c r="AD1714" s="39"/>
      <c r="AE1714" s="39"/>
      <c r="AT1714" s="21" t="s">
        <v>163</v>
      </c>
      <c r="AU1714" s="21" t="s">
        <v>88</v>
      </c>
    </row>
    <row r="1715" spans="1:65" s="13" customFormat="1" ht="11.25">
      <c r="B1715" s="208"/>
      <c r="C1715" s="209"/>
      <c r="D1715" s="201" t="s">
        <v>320</v>
      </c>
      <c r="E1715" s="210" t="s">
        <v>32</v>
      </c>
      <c r="F1715" s="211" t="s">
        <v>2332</v>
      </c>
      <c r="G1715" s="209"/>
      <c r="H1715" s="210" t="s">
        <v>32</v>
      </c>
      <c r="I1715" s="212"/>
      <c r="J1715" s="209"/>
      <c r="K1715" s="209"/>
      <c r="L1715" s="213"/>
      <c r="M1715" s="214"/>
      <c r="N1715" s="215"/>
      <c r="O1715" s="215"/>
      <c r="P1715" s="215"/>
      <c r="Q1715" s="215"/>
      <c r="R1715" s="215"/>
      <c r="S1715" s="215"/>
      <c r="T1715" s="216"/>
      <c r="AT1715" s="217" t="s">
        <v>320</v>
      </c>
      <c r="AU1715" s="217" t="s">
        <v>88</v>
      </c>
      <c r="AV1715" s="13" t="s">
        <v>86</v>
      </c>
      <c r="AW1715" s="13" t="s">
        <v>39</v>
      </c>
      <c r="AX1715" s="13" t="s">
        <v>78</v>
      </c>
      <c r="AY1715" s="217" t="s">
        <v>151</v>
      </c>
    </row>
    <row r="1716" spans="1:65" s="13" customFormat="1" ht="11.25">
      <c r="B1716" s="208"/>
      <c r="C1716" s="209"/>
      <c r="D1716" s="201" t="s">
        <v>320</v>
      </c>
      <c r="E1716" s="210" t="s">
        <v>32</v>
      </c>
      <c r="F1716" s="211" t="s">
        <v>2333</v>
      </c>
      <c r="G1716" s="209"/>
      <c r="H1716" s="210" t="s">
        <v>32</v>
      </c>
      <c r="I1716" s="212"/>
      <c r="J1716" s="209"/>
      <c r="K1716" s="209"/>
      <c r="L1716" s="213"/>
      <c r="M1716" s="214"/>
      <c r="N1716" s="215"/>
      <c r="O1716" s="215"/>
      <c r="P1716" s="215"/>
      <c r="Q1716" s="215"/>
      <c r="R1716" s="215"/>
      <c r="S1716" s="215"/>
      <c r="T1716" s="216"/>
      <c r="AT1716" s="217" t="s">
        <v>320</v>
      </c>
      <c r="AU1716" s="217" t="s">
        <v>88</v>
      </c>
      <c r="AV1716" s="13" t="s">
        <v>86</v>
      </c>
      <c r="AW1716" s="13" t="s">
        <v>39</v>
      </c>
      <c r="AX1716" s="13" t="s">
        <v>78</v>
      </c>
      <c r="AY1716" s="217" t="s">
        <v>151</v>
      </c>
    </row>
    <row r="1717" spans="1:65" s="14" customFormat="1" ht="11.25">
      <c r="B1717" s="218"/>
      <c r="C1717" s="219"/>
      <c r="D1717" s="201" t="s">
        <v>320</v>
      </c>
      <c r="E1717" s="220" t="s">
        <v>32</v>
      </c>
      <c r="F1717" s="221" t="s">
        <v>1114</v>
      </c>
      <c r="G1717" s="219"/>
      <c r="H1717" s="222">
        <v>6.65</v>
      </c>
      <c r="I1717" s="223"/>
      <c r="J1717" s="219"/>
      <c r="K1717" s="219"/>
      <c r="L1717" s="224"/>
      <c r="M1717" s="225"/>
      <c r="N1717" s="226"/>
      <c r="O1717" s="226"/>
      <c r="P1717" s="226"/>
      <c r="Q1717" s="226"/>
      <c r="R1717" s="226"/>
      <c r="S1717" s="226"/>
      <c r="T1717" s="227"/>
      <c r="AT1717" s="228" t="s">
        <v>320</v>
      </c>
      <c r="AU1717" s="228" t="s">
        <v>88</v>
      </c>
      <c r="AV1717" s="14" t="s">
        <v>88</v>
      </c>
      <c r="AW1717" s="14" t="s">
        <v>39</v>
      </c>
      <c r="AX1717" s="14" t="s">
        <v>78</v>
      </c>
      <c r="AY1717" s="228" t="s">
        <v>151</v>
      </c>
    </row>
    <row r="1718" spans="1:65" s="15" customFormat="1" ht="11.25">
      <c r="B1718" s="229"/>
      <c r="C1718" s="230"/>
      <c r="D1718" s="201" t="s">
        <v>320</v>
      </c>
      <c r="E1718" s="231" t="s">
        <v>32</v>
      </c>
      <c r="F1718" s="232" t="s">
        <v>323</v>
      </c>
      <c r="G1718" s="230"/>
      <c r="H1718" s="233">
        <v>6.65</v>
      </c>
      <c r="I1718" s="234"/>
      <c r="J1718" s="230"/>
      <c r="K1718" s="230"/>
      <c r="L1718" s="235"/>
      <c r="M1718" s="236"/>
      <c r="N1718" s="237"/>
      <c r="O1718" s="237"/>
      <c r="P1718" s="237"/>
      <c r="Q1718" s="237"/>
      <c r="R1718" s="237"/>
      <c r="S1718" s="237"/>
      <c r="T1718" s="238"/>
      <c r="AT1718" s="239" t="s">
        <v>320</v>
      </c>
      <c r="AU1718" s="239" t="s">
        <v>88</v>
      </c>
      <c r="AV1718" s="15" t="s">
        <v>159</v>
      </c>
      <c r="AW1718" s="15" t="s">
        <v>39</v>
      </c>
      <c r="AX1718" s="15" t="s">
        <v>86</v>
      </c>
      <c r="AY1718" s="239" t="s">
        <v>151</v>
      </c>
    </row>
    <row r="1719" spans="1:65" s="2" customFormat="1" ht="24.2" customHeight="1">
      <c r="A1719" s="39"/>
      <c r="B1719" s="40"/>
      <c r="C1719" s="183" t="s">
        <v>2334</v>
      </c>
      <c r="D1719" s="183" t="s">
        <v>154</v>
      </c>
      <c r="E1719" s="184" t="s">
        <v>2335</v>
      </c>
      <c r="F1719" s="185" t="s">
        <v>2336</v>
      </c>
      <c r="G1719" s="186" t="s">
        <v>657</v>
      </c>
      <c r="H1719" s="187">
        <v>10</v>
      </c>
      <c r="I1719" s="188"/>
      <c r="J1719" s="189">
        <f>ROUND(I1719*H1719,2)</f>
        <v>0</v>
      </c>
      <c r="K1719" s="185" t="s">
        <v>158</v>
      </c>
      <c r="L1719" s="44"/>
      <c r="M1719" s="190" t="s">
        <v>32</v>
      </c>
      <c r="N1719" s="191" t="s">
        <v>49</v>
      </c>
      <c r="O1719" s="69"/>
      <c r="P1719" s="192">
        <f>O1719*H1719</f>
        <v>0</v>
      </c>
      <c r="Q1719" s="192">
        <v>0</v>
      </c>
      <c r="R1719" s="192">
        <f>Q1719*H1719</f>
        <v>0</v>
      </c>
      <c r="S1719" s="192">
        <v>0</v>
      </c>
      <c r="T1719" s="193">
        <f>S1719*H1719</f>
        <v>0</v>
      </c>
      <c r="U1719" s="39"/>
      <c r="V1719" s="39"/>
      <c r="W1719" s="39"/>
      <c r="X1719" s="39"/>
      <c r="Y1719" s="39"/>
      <c r="Z1719" s="39"/>
      <c r="AA1719" s="39"/>
      <c r="AB1719" s="39"/>
      <c r="AC1719" s="39"/>
      <c r="AD1719" s="39"/>
      <c r="AE1719" s="39"/>
      <c r="AR1719" s="194" t="s">
        <v>373</v>
      </c>
      <c r="AT1719" s="194" t="s">
        <v>154</v>
      </c>
      <c r="AU1719" s="194" t="s">
        <v>88</v>
      </c>
      <c r="AY1719" s="21" t="s">
        <v>151</v>
      </c>
      <c r="BE1719" s="195">
        <f>IF(N1719="základní",J1719,0)</f>
        <v>0</v>
      </c>
      <c r="BF1719" s="195">
        <f>IF(N1719="snížená",J1719,0)</f>
        <v>0</v>
      </c>
      <c r="BG1719" s="195">
        <f>IF(N1719="zákl. přenesená",J1719,0)</f>
        <v>0</v>
      </c>
      <c r="BH1719" s="195">
        <f>IF(N1719="sníž. přenesená",J1719,0)</f>
        <v>0</v>
      </c>
      <c r="BI1719" s="195">
        <f>IF(N1719="nulová",J1719,0)</f>
        <v>0</v>
      </c>
      <c r="BJ1719" s="21" t="s">
        <v>86</v>
      </c>
      <c r="BK1719" s="195">
        <f>ROUND(I1719*H1719,2)</f>
        <v>0</v>
      </c>
      <c r="BL1719" s="21" t="s">
        <v>373</v>
      </c>
      <c r="BM1719" s="194" t="s">
        <v>2337</v>
      </c>
    </row>
    <row r="1720" spans="1:65" s="2" customFormat="1" ht="11.25">
      <c r="A1720" s="39"/>
      <c r="B1720" s="40"/>
      <c r="C1720" s="41"/>
      <c r="D1720" s="196" t="s">
        <v>161</v>
      </c>
      <c r="E1720" s="41"/>
      <c r="F1720" s="197" t="s">
        <v>2338</v>
      </c>
      <c r="G1720" s="41"/>
      <c r="H1720" s="41"/>
      <c r="I1720" s="198"/>
      <c r="J1720" s="41"/>
      <c r="K1720" s="41"/>
      <c r="L1720" s="44"/>
      <c r="M1720" s="199"/>
      <c r="N1720" s="200"/>
      <c r="O1720" s="69"/>
      <c r="P1720" s="69"/>
      <c r="Q1720" s="69"/>
      <c r="R1720" s="69"/>
      <c r="S1720" s="69"/>
      <c r="T1720" s="70"/>
      <c r="U1720" s="39"/>
      <c r="V1720" s="39"/>
      <c r="W1720" s="39"/>
      <c r="X1720" s="39"/>
      <c r="Y1720" s="39"/>
      <c r="Z1720" s="39"/>
      <c r="AA1720" s="39"/>
      <c r="AB1720" s="39"/>
      <c r="AC1720" s="39"/>
      <c r="AD1720" s="39"/>
      <c r="AE1720" s="39"/>
      <c r="AT1720" s="21" t="s">
        <v>161</v>
      </c>
      <c r="AU1720" s="21" t="s">
        <v>88</v>
      </c>
    </row>
    <row r="1721" spans="1:65" s="2" customFormat="1" ht="19.5">
      <c r="A1721" s="39"/>
      <c r="B1721" s="40"/>
      <c r="C1721" s="41"/>
      <c r="D1721" s="201" t="s">
        <v>163</v>
      </c>
      <c r="E1721" s="41"/>
      <c r="F1721" s="202" t="s">
        <v>2331</v>
      </c>
      <c r="G1721" s="41"/>
      <c r="H1721" s="41"/>
      <c r="I1721" s="198"/>
      <c r="J1721" s="41"/>
      <c r="K1721" s="41"/>
      <c r="L1721" s="44"/>
      <c r="M1721" s="199"/>
      <c r="N1721" s="200"/>
      <c r="O1721" s="69"/>
      <c r="P1721" s="69"/>
      <c r="Q1721" s="69"/>
      <c r="R1721" s="69"/>
      <c r="S1721" s="69"/>
      <c r="T1721" s="70"/>
      <c r="U1721" s="39"/>
      <c r="V1721" s="39"/>
      <c r="W1721" s="39"/>
      <c r="X1721" s="39"/>
      <c r="Y1721" s="39"/>
      <c r="Z1721" s="39"/>
      <c r="AA1721" s="39"/>
      <c r="AB1721" s="39"/>
      <c r="AC1721" s="39"/>
      <c r="AD1721" s="39"/>
      <c r="AE1721" s="39"/>
      <c r="AT1721" s="21" t="s">
        <v>163</v>
      </c>
      <c r="AU1721" s="21" t="s">
        <v>88</v>
      </c>
    </row>
    <row r="1722" spans="1:65" s="14" customFormat="1" ht="11.25">
      <c r="B1722" s="218"/>
      <c r="C1722" s="219"/>
      <c r="D1722" s="201" t="s">
        <v>320</v>
      </c>
      <c r="E1722" s="220" t="s">
        <v>32</v>
      </c>
      <c r="F1722" s="221" t="s">
        <v>2339</v>
      </c>
      <c r="G1722" s="219"/>
      <c r="H1722" s="222">
        <v>10</v>
      </c>
      <c r="I1722" s="223"/>
      <c r="J1722" s="219"/>
      <c r="K1722" s="219"/>
      <c r="L1722" s="224"/>
      <c r="M1722" s="225"/>
      <c r="N1722" s="226"/>
      <c r="O1722" s="226"/>
      <c r="P1722" s="226"/>
      <c r="Q1722" s="226"/>
      <c r="R1722" s="226"/>
      <c r="S1722" s="226"/>
      <c r="T1722" s="227"/>
      <c r="AT1722" s="228" t="s">
        <v>320</v>
      </c>
      <c r="AU1722" s="228" t="s">
        <v>88</v>
      </c>
      <c r="AV1722" s="14" t="s">
        <v>88</v>
      </c>
      <c r="AW1722" s="14" t="s">
        <v>39</v>
      </c>
      <c r="AX1722" s="14" t="s">
        <v>86</v>
      </c>
      <c r="AY1722" s="228" t="s">
        <v>151</v>
      </c>
    </row>
    <row r="1723" spans="1:65" s="2" customFormat="1" ht="16.5" customHeight="1">
      <c r="A1723" s="39"/>
      <c r="B1723" s="40"/>
      <c r="C1723" s="183" t="s">
        <v>2340</v>
      </c>
      <c r="D1723" s="183" t="s">
        <v>154</v>
      </c>
      <c r="E1723" s="184" t="s">
        <v>2341</v>
      </c>
      <c r="F1723" s="185" t="s">
        <v>2342</v>
      </c>
      <c r="G1723" s="186" t="s">
        <v>657</v>
      </c>
      <c r="H1723" s="187">
        <v>1</v>
      </c>
      <c r="I1723" s="188"/>
      <c r="J1723" s="189">
        <f>ROUND(I1723*H1723,2)</f>
        <v>0</v>
      </c>
      <c r="K1723" s="185" t="s">
        <v>158</v>
      </c>
      <c r="L1723" s="44"/>
      <c r="M1723" s="190" t="s">
        <v>32</v>
      </c>
      <c r="N1723" s="191" t="s">
        <v>49</v>
      </c>
      <c r="O1723" s="69"/>
      <c r="P1723" s="192">
        <f>O1723*H1723</f>
        <v>0</v>
      </c>
      <c r="Q1723" s="192">
        <v>2.0000000000000001E-4</v>
      </c>
      <c r="R1723" s="192">
        <f>Q1723*H1723</f>
        <v>2.0000000000000001E-4</v>
      </c>
      <c r="S1723" s="192">
        <v>0</v>
      </c>
      <c r="T1723" s="193">
        <f>S1723*H1723</f>
        <v>0</v>
      </c>
      <c r="U1723" s="39"/>
      <c r="V1723" s="39"/>
      <c r="W1723" s="39"/>
      <c r="X1723" s="39"/>
      <c r="Y1723" s="39"/>
      <c r="Z1723" s="39"/>
      <c r="AA1723" s="39"/>
      <c r="AB1723" s="39"/>
      <c r="AC1723" s="39"/>
      <c r="AD1723" s="39"/>
      <c r="AE1723" s="39"/>
      <c r="AR1723" s="194" t="s">
        <v>373</v>
      </c>
      <c r="AT1723" s="194" t="s">
        <v>154</v>
      </c>
      <c r="AU1723" s="194" t="s">
        <v>88</v>
      </c>
      <c r="AY1723" s="21" t="s">
        <v>151</v>
      </c>
      <c r="BE1723" s="195">
        <f>IF(N1723="základní",J1723,0)</f>
        <v>0</v>
      </c>
      <c r="BF1723" s="195">
        <f>IF(N1723="snížená",J1723,0)</f>
        <v>0</v>
      </c>
      <c r="BG1723" s="195">
        <f>IF(N1723="zákl. přenesená",J1723,0)</f>
        <v>0</v>
      </c>
      <c r="BH1723" s="195">
        <f>IF(N1723="sníž. přenesená",J1723,0)</f>
        <v>0</v>
      </c>
      <c r="BI1723" s="195">
        <f>IF(N1723="nulová",J1723,0)</f>
        <v>0</v>
      </c>
      <c r="BJ1723" s="21" t="s">
        <v>86</v>
      </c>
      <c r="BK1723" s="195">
        <f>ROUND(I1723*H1723,2)</f>
        <v>0</v>
      </c>
      <c r="BL1723" s="21" t="s">
        <v>373</v>
      </c>
      <c r="BM1723" s="194" t="s">
        <v>2343</v>
      </c>
    </row>
    <row r="1724" spans="1:65" s="2" customFormat="1" ht="11.25">
      <c r="A1724" s="39"/>
      <c r="B1724" s="40"/>
      <c r="C1724" s="41"/>
      <c r="D1724" s="196" t="s">
        <v>161</v>
      </c>
      <c r="E1724" s="41"/>
      <c r="F1724" s="197" t="s">
        <v>2344</v>
      </c>
      <c r="G1724" s="41"/>
      <c r="H1724" s="41"/>
      <c r="I1724" s="198"/>
      <c r="J1724" s="41"/>
      <c r="K1724" s="41"/>
      <c r="L1724" s="44"/>
      <c r="M1724" s="199"/>
      <c r="N1724" s="200"/>
      <c r="O1724" s="69"/>
      <c r="P1724" s="69"/>
      <c r="Q1724" s="69"/>
      <c r="R1724" s="69"/>
      <c r="S1724" s="69"/>
      <c r="T1724" s="70"/>
      <c r="U1724" s="39"/>
      <c r="V1724" s="39"/>
      <c r="W1724" s="39"/>
      <c r="X1724" s="39"/>
      <c r="Y1724" s="39"/>
      <c r="Z1724" s="39"/>
      <c r="AA1724" s="39"/>
      <c r="AB1724" s="39"/>
      <c r="AC1724" s="39"/>
      <c r="AD1724" s="39"/>
      <c r="AE1724" s="39"/>
      <c r="AT1724" s="21" t="s">
        <v>161</v>
      </c>
      <c r="AU1724" s="21" t="s">
        <v>88</v>
      </c>
    </row>
    <row r="1725" spans="1:65" s="2" customFormat="1" ht="19.5">
      <c r="A1725" s="39"/>
      <c r="B1725" s="40"/>
      <c r="C1725" s="41"/>
      <c r="D1725" s="201" t="s">
        <v>163</v>
      </c>
      <c r="E1725" s="41"/>
      <c r="F1725" s="202" t="s">
        <v>2345</v>
      </c>
      <c r="G1725" s="41"/>
      <c r="H1725" s="41"/>
      <c r="I1725" s="198"/>
      <c r="J1725" s="41"/>
      <c r="K1725" s="41"/>
      <c r="L1725" s="44"/>
      <c r="M1725" s="199"/>
      <c r="N1725" s="200"/>
      <c r="O1725" s="69"/>
      <c r="P1725" s="69"/>
      <c r="Q1725" s="69"/>
      <c r="R1725" s="69"/>
      <c r="S1725" s="69"/>
      <c r="T1725" s="70"/>
      <c r="U1725" s="39"/>
      <c r="V1725" s="39"/>
      <c r="W1725" s="39"/>
      <c r="X1725" s="39"/>
      <c r="Y1725" s="39"/>
      <c r="Z1725" s="39"/>
      <c r="AA1725" s="39"/>
      <c r="AB1725" s="39"/>
      <c r="AC1725" s="39"/>
      <c r="AD1725" s="39"/>
      <c r="AE1725" s="39"/>
      <c r="AT1725" s="21" t="s">
        <v>163</v>
      </c>
      <c r="AU1725" s="21" t="s">
        <v>88</v>
      </c>
    </row>
    <row r="1726" spans="1:65" s="13" customFormat="1" ht="11.25">
      <c r="B1726" s="208"/>
      <c r="C1726" s="209"/>
      <c r="D1726" s="201" t="s">
        <v>320</v>
      </c>
      <c r="E1726" s="210" t="s">
        <v>32</v>
      </c>
      <c r="F1726" s="211" t="s">
        <v>2346</v>
      </c>
      <c r="G1726" s="209"/>
      <c r="H1726" s="210" t="s">
        <v>32</v>
      </c>
      <c r="I1726" s="212"/>
      <c r="J1726" s="209"/>
      <c r="K1726" s="209"/>
      <c r="L1726" s="213"/>
      <c r="M1726" s="214"/>
      <c r="N1726" s="215"/>
      <c r="O1726" s="215"/>
      <c r="P1726" s="215"/>
      <c r="Q1726" s="215"/>
      <c r="R1726" s="215"/>
      <c r="S1726" s="215"/>
      <c r="T1726" s="216"/>
      <c r="AT1726" s="217" t="s">
        <v>320</v>
      </c>
      <c r="AU1726" s="217" t="s">
        <v>88</v>
      </c>
      <c r="AV1726" s="13" t="s">
        <v>86</v>
      </c>
      <c r="AW1726" s="13" t="s">
        <v>39</v>
      </c>
      <c r="AX1726" s="13" t="s">
        <v>78</v>
      </c>
      <c r="AY1726" s="217" t="s">
        <v>151</v>
      </c>
    </row>
    <row r="1727" spans="1:65" s="14" customFormat="1" ht="11.25">
      <c r="B1727" s="218"/>
      <c r="C1727" s="219"/>
      <c r="D1727" s="201" t="s">
        <v>320</v>
      </c>
      <c r="E1727" s="220" t="s">
        <v>32</v>
      </c>
      <c r="F1727" s="221" t="s">
        <v>661</v>
      </c>
      <c r="G1727" s="219"/>
      <c r="H1727" s="222">
        <v>1</v>
      </c>
      <c r="I1727" s="223"/>
      <c r="J1727" s="219"/>
      <c r="K1727" s="219"/>
      <c r="L1727" s="224"/>
      <c r="M1727" s="225"/>
      <c r="N1727" s="226"/>
      <c r="O1727" s="226"/>
      <c r="P1727" s="226"/>
      <c r="Q1727" s="226"/>
      <c r="R1727" s="226"/>
      <c r="S1727" s="226"/>
      <c r="T1727" s="227"/>
      <c r="AT1727" s="228" t="s">
        <v>320</v>
      </c>
      <c r="AU1727" s="228" t="s">
        <v>88</v>
      </c>
      <c r="AV1727" s="14" t="s">
        <v>88</v>
      </c>
      <c r="AW1727" s="14" t="s">
        <v>39</v>
      </c>
      <c r="AX1727" s="14" t="s">
        <v>78</v>
      </c>
      <c r="AY1727" s="228" t="s">
        <v>151</v>
      </c>
    </row>
    <row r="1728" spans="1:65" s="15" customFormat="1" ht="11.25">
      <c r="B1728" s="229"/>
      <c r="C1728" s="230"/>
      <c r="D1728" s="201" t="s">
        <v>320</v>
      </c>
      <c r="E1728" s="231" t="s">
        <v>32</v>
      </c>
      <c r="F1728" s="232" t="s">
        <v>323</v>
      </c>
      <c r="G1728" s="230"/>
      <c r="H1728" s="233">
        <v>1</v>
      </c>
      <c r="I1728" s="234"/>
      <c r="J1728" s="230"/>
      <c r="K1728" s="230"/>
      <c r="L1728" s="235"/>
      <c r="M1728" s="236"/>
      <c r="N1728" s="237"/>
      <c r="O1728" s="237"/>
      <c r="P1728" s="237"/>
      <c r="Q1728" s="237"/>
      <c r="R1728" s="237"/>
      <c r="S1728" s="237"/>
      <c r="T1728" s="238"/>
      <c r="AT1728" s="239" t="s">
        <v>320</v>
      </c>
      <c r="AU1728" s="239" t="s">
        <v>88</v>
      </c>
      <c r="AV1728" s="15" t="s">
        <v>159</v>
      </c>
      <c r="AW1728" s="15" t="s">
        <v>39</v>
      </c>
      <c r="AX1728" s="15" t="s">
        <v>86</v>
      </c>
      <c r="AY1728" s="239" t="s">
        <v>151</v>
      </c>
    </row>
    <row r="1729" spans="1:65" s="2" customFormat="1" ht="16.5" customHeight="1">
      <c r="A1729" s="39"/>
      <c r="B1729" s="40"/>
      <c r="C1729" s="183" t="s">
        <v>2347</v>
      </c>
      <c r="D1729" s="183" t="s">
        <v>154</v>
      </c>
      <c r="E1729" s="184" t="s">
        <v>2348</v>
      </c>
      <c r="F1729" s="185" t="s">
        <v>2349</v>
      </c>
      <c r="G1729" s="186" t="s">
        <v>213</v>
      </c>
      <c r="H1729" s="187">
        <v>3.7</v>
      </c>
      <c r="I1729" s="188"/>
      <c r="J1729" s="189">
        <f>ROUND(I1729*H1729,2)</f>
        <v>0</v>
      </c>
      <c r="K1729" s="185" t="s">
        <v>158</v>
      </c>
      <c r="L1729" s="44"/>
      <c r="M1729" s="190" t="s">
        <v>32</v>
      </c>
      <c r="N1729" s="191" t="s">
        <v>49</v>
      </c>
      <c r="O1729" s="69"/>
      <c r="P1729" s="192">
        <f>O1729*H1729</f>
        <v>0</v>
      </c>
      <c r="Q1729" s="192">
        <v>1.4300000000000001E-3</v>
      </c>
      <c r="R1729" s="192">
        <f>Q1729*H1729</f>
        <v>5.2910000000000006E-3</v>
      </c>
      <c r="S1729" s="192">
        <v>0</v>
      </c>
      <c r="T1729" s="193">
        <f>S1729*H1729</f>
        <v>0</v>
      </c>
      <c r="U1729" s="39"/>
      <c r="V1729" s="39"/>
      <c r="W1729" s="39"/>
      <c r="X1729" s="39"/>
      <c r="Y1729" s="39"/>
      <c r="Z1729" s="39"/>
      <c r="AA1729" s="39"/>
      <c r="AB1729" s="39"/>
      <c r="AC1729" s="39"/>
      <c r="AD1729" s="39"/>
      <c r="AE1729" s="39"/>
      <c r="AR1729" s="194" t="s">
        <v>373</v>
      </c>
      <c r="AT1729" s="194" t="s">
        <v>154</v>
      </c>
      <c r="AU1729" s="194" t="s">
        <v>88</v>
      </c>
      <c r="AY1729" s="21" t="s">
        <v>151</v>
      </c>
      <c r="BE1729" s="195">
        <f>IF(N1729="základní",J1729,0)</f>
        <v>0</v>
      </c>
      <c r="BF1729" s="195">
        <f>IF(N1729="snížená",J1729,0)</f>
        <v>0</v>
      </c>
      <c r="BG1729" s="195">
        <f>IF(N1729="zákl. přenesená",J1729,0)</f>
        <v>0</v>
      </c>
      <c r="BH1729" s="195">
        <f>IF(N1729="sníž. přenesená",J1729,0)</f>
        <v>0</v>
      </c>
      <c r="BI1729" s="195">
        <f>IF(N1729="nulová",J1729,0)</f>
        <v>0</v>
      </c>
      <c r="BJ1729" s="21" t="s">
        <v>86</v>
      </c>
      <c r="BK1729" s="195">
        <f>ROUND(I1729*H1729,2)</f>
        <v>0</v>
      </c>
      <c r="BL1729" s="21" t="s">
        <v>373</v>
      </c>
      <c r="BM1729" s="194" t="s">
        <v>2350</v>
      </c>
    </row>
    <row r="1730" spans="1:65" s="2" customFormat="1" ht="11.25">
      <c r="A1730" s="39"/>
      <c r="B1730" s="40"/>
      <c r="C1730" s="41"/>
      <c r="D1730" s="196" t="s">
        <v>161</v>
      </c>
      <c r="E1730" s="41"/>
      <c r="F1730" s="197" t="s">
        <v>2351</v>
      </c>
      <c r="G1730" s="41"/>
      <c r="H1730" s="41"/>
      <c r="I1730" s="198"/>
      <c r="J1730" s="41"/>
      <c r="K1730" s="41"/>
      <c r="L1730" s="44"/>
      <c r="M1730" s="199"/>
      <c r="N1730" s="200"/>
      <c r="O1730" s="69"/>
      <c r="P1730" s="69"/>
      <c r="Q1730" s="69"/>
      <c r="R1730" s="69"/>
      <c r="S1730" s="69"/>
      <c r="T1730" s="70"/>
      <c r="U1730" s="39"/>
      <c r="V1730" s="39"/>
      <c r="W1730" s="39"/>
      <c r="X1730" s="39"/>
      <c r="Y1730" s="39"/>
      <c r="Z1730" s="39"/>
      <c r="AA1730" s="39"/>
      <c r="AB1730" s="39"/>
      <c r="AC1730" s="39"/>
      <c r="AD1730" s="39"/>
      <c r="AE1730" s="39"/>
      <c r="AT1730" s="21" t="s">
        <v>161</v>
      </c>
      <c r="AU1730" s="21" t="s">
        <v>88</v>
      </c>
    </row>
    <row r="1731" spans="1:65" s="2" customFormat="1" ht="19.5">
      <c r="A1731" s="39"/>
      <c r="B1731" s="40"/>
      <c r="C1731" s="41"/>
      <c r="D1731" s="201" t="s">
        <v>163</v>
      </c>
      <c r="E1731" s="41"/>
      <c r="F1731" s="202" t="s">
        <v>2352</v>
      </c>
      <c r="G1731" s="41"/>
      <c r="H1731" s="41"/>
      <c r="I1731" s="198"/>
      <c r="J1731" s="41"/>
      <c r="K1731" s="41"/>
      <c r="L1731" s="44"/>
      <c r="M1731" s="199"/>
      <c r="N1731" s="200"/>
      <c r="O1731" s="69"/>
      <c r="P1731" s="69"/>
      <c r="Q1731" s="69"/>
      <c r="R1731" s="69"/>
      <c r="S1731" s="69"/>
      <c r="T1731" s="70"/>
      <c r="U1731" s="39"/>
      <c r="V1731" s="39"/>
      <c r="W1731" s="39"/>
      <c r="X1731" s="39"/>
      <c r="Y1731" s="39"/>
      <c r="Z1731" s="39"/>
      <c r="AA1731" s="39"/>
      <c r="AB1731" s="39"/>
      <c r="AC1731" s="39"/>
      <c r="AD1731" s="39"/>
      <c r="AE1731" s="39"/>
      <c r="AT1731" s="21" t="s">
        <v>163</v>
      </c>
      <c r="AU1731" s="21" t="s">
        <v>88</v>
      </c>
    </row>
    <row r="1732" spans="1:65" s="13" customFormat="1" ht="11.25">
      <c r="B1732" s="208"/>
      <c r="C1732" s="209"/>
      <c r="D1732" s="201" t="s">
        <v>320</v>
      </c>
      <c r="E1732" s="210" t="s">
        <v>32</v>
      </c>
      <c r="F1732" s="211" t="s">
        <v>2353</v>
      </c>
      <c r="G1732" s="209"/>
      <c r="H1732" s="210" t="s">
        <v>32</v>
      </c>
      <c r="I1732" s="212"/>
      <c r="J1732" s="209"/>
      <c r="K1732" s="209"/>
      <c r="L1732" s="213"/>
      <c r="M1732" s="214"/>
      <c r="N1732" s="215"/>
      <c r="O1732" s="215"/>
      <c r="P1732" s="215"/>
      <c r="Q1732" s="215"/>
      <c r="R1732" s="215"/>
      <c r="S1732" s="215"/>
      <c r="T1732" s="216"/>
      <c r="AT1732" s="217" t="s">
        <v>320</v>
      </c>
      <c r="AU1732" s="217" t="s">
        <v>88</v>
      </c>
      <c r="AV1732" s="13" t="s">
        <v>86</v>
      </c>
      <c r="AW1732" s="13" t="s">
        <v>39</v>
      </c>
      <c r="AX1732" s="13" t="s">
        <v>78</v>
      </c>
      <c r="AY1732" s="217" t="s">
        <v>151</v>
      </c>
    </row>
    <row r="1733" spans="1:65" s="14" customFormat="1" ht="11.25">
      <c r="B1733" s="218"/>
      <c r="C1733" s="219"/>
      <c r="D1733" s="201" t="s">
        <v>320</v>
      </c>
      <c r="E1733" s="220" t="s">
        <v>32</v>
      </c>
      <c r="F1733" s="221" t="s">
        <v>2354</v>
      </c>
      <c r="G1733" s="219"/>
      <c r="H1733" s="222">
        <v>3.7</v>
      </c>
      <c r="I1733" s="223"/>
      <c r="J1733" s="219"/>
      <c r="K1733" s="219"/>
      <c r="L1733" s="224"/>
      <c r="M1733" s="225"/>
      <c r="N1733" s="226"/>
      <c r="O1733" s="226"/>
      <c r="P1733" s="226"/>
      <c r="Q1733" s="226"/>
      <c r="R1733" s="226"/>
      <c r="S1733" s="226"/>
      <c r="T1733" s="227"/>
      <c r="AT1733" s="228" t="s">
        <v>320</v>
      </c>
      <c r="AU1733" s="228" t="s">
        <v>88</v>
      </c>
      <c r="AV1733" s="14" t="s">
        <v>88</v>
      </c>
      <c r="AW1733" s="14" t="s">
        <v>39</v>
      </c>
      <c r="AX1733" s="14" t="s">
        <v>78</v>
      </c>
      <c r="AY1733" s="228" t="s">
        <v>151</v>
      </c>
    </row>
    <row r="1734" spans="1:65" s="15" customFormat="1" ht="11.25">
      <c r="B1734" s="229"/>
      <c r="C1734" s="230"/>
      <c r="D1734" s="201" t="s">
        <v>320</v>
      </c>
      <c r="E1734" s="231" t="s">
        <v>32</v>
      </c>
      <c r="F1734" s="232" t="s">
        <v>323</v>
      </c>
      <c r="G1734" s="230"/>
      <c r="H1734" s="233">
        <v>3.7</v>
      </c>
      <c r="I1734" s="234"/>
      <c r="J1734" s="230"/>
      <c r="K1734" s="230"/>
      <c r="L1734" s="235"/>
      <c r="M1734" s="236"/>
      <c r="N1734" s="237"/>
      <c r="O1734" s="237"/>
      <c r="P1734" s="237"/>
      <c r="Q1734" s="237"/>
      <c r="R1734" s="237"/>
      <c r="S1734" s="237"/>
      <c r="T1734" s="238"/>
      <c r="AT1734" s="239" t="s">
        <v>320</v>
      </c>
      <c r="AU1734" s="239" t="s">
        <v>88</v>
      </c>
      <c r="AV1734" s="15" t="s">
        <v>159</v>
      </c>
      <c r="AW1734" s="15" t="s">
        <v>39</v>
      </c>
      <c r="AX1734" s="15" t="s">
        <v>86</v>
      </c>
      <c r="AY1734" s="239" t="s">
        <v>151</v>
      </c>
    </row>
    <row r="1735" spans="1:65" s="2" customFormat="1" ht="24.2" customHeight="1">
      <c r="A1735" s="39"/>
      <c r="B1735" s="40"/>
      <c r="C1735" s="183" t="s">
        <v>2355</v>
      </c>
      <c r="D1735" s="183" t="s">
        <v>154</v>
      </c>
      <c r="E1735" s="184" t="s">
        <v>2356</v>
      </c>
      <c r="F1735" s="185" t="s">
        <v>2357</v>
      </c>
      <c r="G1735" s="186" t="s">
        <v>428</v>
      </c>
      <c r="H1735" s="187">
        <v>1.4E-2</v>
      </c>
      <c r="I1735" s="188"/>
      <c r="J1735" s="189">
        <f>ROUND(I1735*H1735,2)</f>
        <v>0</v>
      </c>
      <c r="K1735" s="185" t="s">
        <v>158</v>
      </c>
      <c r="L1735" s="44"/>
      <c r="M1735" s="190" t="s">
        <v>32</v>
      </c>
      <c r="N1735" s="191" t="s">
        <v>49</v>
      </c>
      <c r="O1735" s="69"/>
      <c r="P1735" s="192">
        <f>O1735*H1735</f>
        <v>0</v>
      </c>
      <c r="Q1735" s="192">
        <v>0</v>
      </c>
      <c r="R1735" s="192">
        <f>Q1735*H1735</f>
        <v>0</v>
      </c>
      <c r="S1735" s="192">
        <v>0</v>
      </c>
      <c r="T1735" s="193">
        <f>S1735*H1735</f>
        <v>0</v>
      </c>
      <c r="U1735" s="39"/>
      <c r="V1735" s="39"/>
      <c r="W1735" s="39"/>
      <c r="X1735" s="39"/>
      <c r="Y1735" s="39"/>
      <c r="Z1735" s="39"/>
      <c r="AA1735" s="39"/>
      <c r="AB1735" s="39"/>
      <c r="AC1735" s="39"/>
      <c r="AD1735" s="39"/>
      <c r="AE1735" s="39"/>
      <c r="AR1735" s="194" t="s">
        <v>373</v>
      </c>
      <c r="AT1735" s="194" t="s">
        <v>154</v>
      </c>
      <c r="AU1735" s="194" t="s">
        <v>88</v>
      </c>
      <c r="AY1735" s="21" t="s">
        <v>151</v>
      </c>
      <c r="BE1735" s="195">
        <f>IF(N1735="základní",J1735,0)</f>
        <v>0</v>
      </c>
      <c r="BF1735" s="195">
        <f>IF(N1735="snížená",J1735,0)</f>
        <v>0</v>
      </c>
      <c r="BG1735" s="195">
        <f>IF(N1735="zákl. přenesená",J1735,0)</f>
        <v>0</v>
      </c>
      <c r="BH1735" s="195">
        <f>IF(N1735="sníž. přenesená",J1735,0)</f>
        <v>0</v>
      </c>
      <c r="BI1735" s="195">
        <f>IF(N1735="nulová",J1735,0)</f>
        <v>0</v>
      </c>
      <c r="BJ1735" s="21" t="s">
        <v>86</v>
      </c>
      <c r="BK1735" s="195">
        <f>ROUND(I1735*H1735,2)</f>
        <v>0</v>
      </c>
      <c r="BL1735" s="21" t="s">
        <v>373</v>
      </c>
      <c r="BM1735" s="194" t="s">
        <v>2358</v>
      </c>
    </row>
    <row r="1736" spans="1:65" s="2" customFormat="1" ht="11.25">
      <c r="A1736" s="39"/>
      <c r="B1736" s="40"/>
      <c r="C1736" s="41"/>
      <c r="D1736" s="196" t="s">
        <v>161</v>
      </c>
      <c r="E1736" s="41"/>
      <c r="F1736" s="197" t="s">
        <v>2359</v>
      </c>
      <c r="G1736" s="41"/>
      <c r="H1736" s="41"/>
      <c r="I1736" s="198"/>
      <c r="J1736" s="41"/>
      <c r="K1736" s="41"/>
      <c r="L1736" s="44"/>
      <c r="M1736" s="199"/>
      <c r="N1736" s="200"/>
      <c r="O1736" s="69"/>
      <c r="P1736" s="69"/>
      <c r="Q1736" s="69"/>
      <c r="R1736" s="69"/>
      <c r="S1736" s="69"/>
      <c r="T1736" s="70"/>
      <c r="U1736" s="39"/>
      <c r="V1736" s="39"/>
      <c r="W1736" s="39"/>
      <c r="X1736" s="39"/>
      <c r="Y1736" s="39"/>
      <c r="Z1736" s="39"/>
      <c r="AA1736" s="39"/>
      <c r="AB1736" s="39"/>
      <c r="AC1736" s="39"/>
      <c r="AD1736" s="39"/>
      <c r="AE1736" s="39"/>
      <c r="AT1736" s="21" t="s">
        <v>161</v>
      </c>
      <c r="AU1736" s="21" t="s">
        <v>88</v>
      </c>
    </row>
    <row r="1737" spans="1:65" s="12" customFormat="1" ht="22.9" customHeight="1">
      <c r="B1737" s="167"/>
      <c r="C1737" s="168"/>
      <c r="D1737" s="169" t="s">
        <v>77</v>
      </c>
      <c r="E1737" s="181" t="s">
        <v>2360</v>
      </c>
      <c r="F1737" s="181" t="s">
        <v>2361</v>
      </c>
      <c r="G1737" s="168"/>
      <c r="H1737" s="168"/>
      <c r="I1737" s="171"/>
      <c r="J1737" s="182">
        <f>BK1737</f>
        <v>0</v>
      </c>
      <c r="K1737" s="168"/>
      <c r="L1737" s="173"/>
      <c r="M1737" s="174"/>
      <c r="N1737" s="175"/>
      <c r="O1737" s="175"/>
      <c r="P1737" s="176">
        <f>SUM(P1738:P1819)</f>
        <v>0</v>
      </c>
      <c r="Q1737" s="175"/>
      <c r="R1737" s="176">
        <f>SUM(R1738:R1819)</f>
        <v>0.47142436000000004</v>
      </c>
      <c r="S1737" s="175"/>
      <c r="T1737" s="177">
        <f>SUM(T1738:T1819)</f>
        <v>0</v>
      </c>
      <c r="AR1737" s="178" t="s">
        <v>88</v>
      </c>
      <c r="AT1737" s="179" t="s">
        <v>77</v>
      </c>
      <c r="AU1737" s="179" t="s">
        <v>86</v>
      </c>
      <c r="AY1737" s="178" t="s">
        <v>151</v>
      </c>
      <c r="BK1737" s="180">
        <f>SUM(BK1738:BK1819)</f>
        <v>0</v>
      </c>
    </row>
    <row r="1738" spans="1:65" s="2" customFormat="1" ht="16.5" customHeight="1">
      <c r="A1738" s="39"/>
      <c r="B1738" s="40"/>
      <c r="C1738" s="183" t="s">
        <v>2362</v>
      </c>
      <c r="D1738" s="183" t="s">
        <v>154</v>
      </c>
      <c r="E1738" s="184" t="s">
        <v>2363</v>
      </c>
      <c r="F1738" s="185" t="s">
        <v>2364</v>
      </c>
      <c r="G1738" s="186" t="s">
        <v>213</v>
      </c>
      <c r="H1738" s="187">
        <v>14.252000000000001</v>
      </c>
      <c r="I1738" s="188"/>
      <c r="J1738" s="189">
        <f>ROUND(I1738*H1738,2)</f>
        <v>0</v>
      </c>
      <c r="K1738" s="185" t="s">
        <v>158</v>
      </c>
      <c r="L1738" s="44"/>
      <c r="M1738" s="190" t="s">
        <v>32</v>
      </c>
      <c r="N1738" s="191" t="s">
        <v>49</v>
      </c>
      <c r="O1738" s="69"/>
      <c r="P1738" s="192">
        <f>O1738*H1738</f>
        <v>0</v>
      </c>
      <c r="Q1738" s="192">
        <v>9.3000000000000005E-4</v>
      </c>
      <c r="R1738" s="192">
        <f>Q1738*H1738</f>
        <v>1.3254360000000001E-2</v>
      </c>
      <c r="S1738" s="192">
        <v>0</v>
      </c>
      <c r="T1738" s="193">
        <f>S1738*H1738</f>
        <v>0</v>
      </c>
      <c r="U1738" s="39"/>
      <c r="V1738" s="39"/>
      <c r="W1738" s="39"/>
      <c r="X1738" s="39"/>
      <c r="Y1738" s="39"/>
      <c r="Z1738" s="39"/>
      <c r="AA1738" s="39"/>
      <c r="AB1738" s="39"/>
      <c r="AC1738" s="39"/>
      <c r="AD1738" s="39"/>
      <c r="AE1738" s="39"/>
      <c r="AR1738" s="194" t="s">
        <v>373</v>
      </c>
      <c r="AT1738" s="194" t="s">
        <v>154</v>
      </c>
      <c r="AU1738" s="194" t="s">
        <v>88</v>
      </c>
      <c r="AY1738" s="21" t="s">
        <v>151</v>
      </c>
      <c r="BE1738" s="195">
        <f>IF(N1738="základní",J1738,0)</f>
        <v>0</v>
      </c>
      <c r="BF1738" s="195">
        <f>IF(N1738="snížená",J1738,0)</f>
        <v>0</v>
      </c>
      <c r="BG1738" s="195">
        <f>IF(N1738="zákl. přenesená",J1738,0)</f>
        <v>0</v>
      </c>
      <c r="BH1738" s="195">
        <f>IF(N1738="sníž. přenesená",J1738,0)</f>
        <v>0</v>
      </c>
      <c r="BI1738" s="195">
        <f>IF(N1738="nulová",J1738,0)</f>
        <v>0</v>
      </c>
      <c r="BJ1738" s="21" t="s">
        <v>86</v>
      </c>
      <c r="BK1738" s="195">
        <f>ROUND(I1738*H1738,2)</f>
        <v>0</v>
      </c>
      <c r="BL1738" s="21" t="s">
        <v>373</v>
      </c>
      <c r="BM1738" s="194" t="s">
        <v>2365</v>
      </c>
    </row>
    <row r="1739" spans="1:65" s="2" customFormat="1" ht="11.25">
      <c r="A1739" s="39"/>
      <c r="B1739" s="40"/>
      <c r="C1739" s="41"/>
      <c r="D1739" s="196" t="s">
        <v>161</v>
      </c>
      <c r="E1739" s="41"/>
      <c r="F1739" s="197" t="s">
        <v>2366</v>
      </c>
      <c r="G1739" s="41"/>
      <c r="H1739" s="41"/>
      <c r="I1739" s="198"/>
      <c r="J1739" s="41"/>
      <c r="K1739" s="41"/>
      <c r="L1739" s="44"/>
      <c r="M1739" s="199"/>
      <c r="N1739" s="200"/>
      <c r="O1739" s="69"/>
      <c r="P1739" s="69"/>
      <c r="Q1739" s="69"/>
      <c r="R1739" s="69"/>
      <c r="S1739" s="69"/>
      <c r="T1739" s="70"/>
      <c r="U1739" s="39"/>
      <c r="V1739" s="39"/>
      <c r="W1739" s="39"/>
      <c r="X1739" s="39"/>
      <c r="Y1739" s="39"/>
      <c r="Z1739" s="39"/>
      <c r="AA1739" s="39"/>
      <c r="AB1739" s="39"/>
      <c r="AC1739" s="39"/>
      <c r="AD1739" s="39"/>
      <c r="AE1739" s="39"/>
      <c r="AT1739" s="21" t="s">
        <v>161</v>
      </c>
      <c r="AU1739" s="21" t="s">
        <v>88</v>
      </c>
    </row>
    <row r="1740" spans="1:65" s="2" customFormat="1" ht="39">
      <c r="A1740" s="39"/>
      <c r="B1740" s="40"/>
      <c r="C1740" s="41"/>
      <c r="D1740" s="201" t="s">
        <v>163</v>
      </c>
      <c r="E1740" s="41"/>
      <c r="F1740" s="202" t="s">
        <v>2367</v>
      </c>
      <c r="G1740" s="41"/>
      <c r="H1740" s="41"/>
      <c r="I1740" s="198"/>
      <c r="J1740" s="41"/>
      <c r="K1740" s="41"/>
      <c r="L1740" s="44"/>
      <c r="M1740" s="199"/>
      <c r="N1740" s="200"/>
      <c r="O1740" s="69"/>
      <c r="P1740" s="69"/>
      <c r="Q1740" s="69"/>
      <c r="R1740" s="69"/>
      <c r="S1740" s="69"/>
      <c r="T1740" s="70"/>
      <c r="U1740" s="39"/>
      <c r="V1740" s="39"/>
      <c r="W1740" s="39"/>
      <c r="X1740" s="39"/>
      <c r="Y1740" s="39"/>
      <c r="Z1740" s="39"/>
      <c r="AA1740" s="39"/>
      <c r="AB1740" s="39"/>
      <c r="AC1740" s="39"/>
      <c r="AD1740" s="39"/>
      <c r="AE1740" s="39"/>
      <c r="AT1740" s="21" t="s">
        <v>163</v>
      </c>
      <c r="AU1740" s="21" t="s">
        <v>88</v>
      </c>
    </row>
    <row r="1741" spans="1:65" s="14" customFormat="1" ht="11.25">
      <c r="B1741" s="218"/>
      <c r="C1741" s="219"/>
      <c r="D1741" s="201" t="s">
        <v>320</v>
      </c>
      <c r="E1741" s="220" t="s">
        <v>32</v>
      </c>
      <c r="F1741" s="221" t="s">
        <v>2368</v>
      </c>
      <c r="G1741" s="219"/>
      <c r="H1741" s="222">
        <v>14.252000000000001</v>
      </c>
      <c r="I1741" s="223"/>
      <c r="J1741" s="219"/>
      <c r="K1741" s="219"/>
      <c r="L1741" s="224"/>
      <c r="M1741" s="225"/>
      <c r="N1741" s="226"/>
      <c r="O1741" s="226"/>
      <c r="P1741" s="226"/>
      <c r="Q1741" s="226"/>
      <c r="R1741" s="226"/>
      <c r="S1741" s="226"/>
      <c r="T1741" s="227"/>
      <c r="AT1741" s="228" t="s">
        <v>320</v>
      </c>
      <c r="AU1741" s="228" t="s">
        <v>88</v>
      </c>
      <c r="AV1741" s="14" t="s">
        <v>88</v>
      </c>
      <c r="AW1741" s="14" t="s">
        <v>39</v>
      </c>
      <c r="AX1741" s="14" t="s">
        <v>86</v>
      </c>
      <c r="AY1741" s="228" t="s">
        <v>151</v>
      </c>
    </row>
    <row r="1742" spans="1:65" s="2" customFormat="1" ht="16.5" customHeight="1">
      <c r="A1742" s="39"/>
      <c r="B1742" s="40"/>
      <c r="C1742" s="251" t="s">
        <v>2369</v>
      </c>
      <c r="D1742" s="251" t="s">
        <v>445</v>
      </c>
      <c r="E1742" s="252" t="s">
        <v>2370</v>
      </c>
      <c r="F1742" s="253" t="s">
        <v>2371</v>
      </c>
      <c r="G1742" s="254" t="s">
        <v>657</v>
      </c>
      <c r="H1742" s="255">
        <v>1</v>
      </c>
      <c r="I1742" s="256"/>
      <c r="J1742" s="257">
        <f>ROUND(I1742*H1742,2)</f>
        <v>0</v>
      </c>
      <c r="K1742" s="253" t="s">
        <v>158</v>
      </c>
      <c r="L1742" s="258"/>
      <c r="M1742" s="259" t="s">
        <v>32</v>
      </c>
      <c r="N1742" s="260" t="s">
        <v>49</v>
      </c>
      <c r="O1742" s="69"/>
      <c r="P1742" s="192">
        <f>O1742*H1742</f>
        <v>0</v>
      </c>
      <c r="Q1742" s="192">
        <v>0.29499999999999998</v>
      </c>
      <c r="R1742" s="192">
        <f>Q1742*H1742</f>
        <v>0.29499999999999998</v>
      </c>
      <c r="S1742" s="192">
        <v>0</v>
      </c>
      <c r="T1742" s="193">
        <f>S1742*H1742</f>
        <v>0</v>
      </c>
      <c r="U1742" s="39"/>
      <c r="V1742" s="39"/>
      <c r="W1742" s="39"/>
      <c r="X1742" s="39"/>
      <c r="Y1742" s="39"/>
      <c r="Z1742" s="39"/>
      <c r="AA1742" s="39"/>
      <c r="AB1742" s="39"/>
      <c r="AC1742" s="39"/>
      <c r="AD1742" s="39"/>
      <c r="AE1742" s="39"/>
      <c r="AR1742" s="194" t="s">
        <v>539</v>
      </c>
      <c r="AT1742" s="194" t="s">
        <v>445</v>
      </c>
      <c r="AU1742" s="194" t="s">
        <v>88</v>
      </c>
      <c r="AY1742" s="21" t="s">
        <v>151</v>
      </c>
      <c r="BE1742" s="195">
        <f>IF(N1742="základní",J1742,0)</f>
        <v>0</v>
      </c>
      <c r="BF1742" s="195">
        <f>IF(N1742="snížená",J1742,0)</f>
        <v>0</v>
      </c>
      <c r="BG1742" s="195">
        <f>IF(N1742="zákl. přenesená",J1742,0)</f>
        <v>0</v>
      </c>
      <c r="BH1742" s="195">
        <f>IF(N1742="sníž. přenesená",J1742,0)</f>
        <v>0</v>
      </c>
      <c r="BI1742" s="195">
        <f>IF(N1742="nulová",J1742,0)</f>
        <v>0</v>
      </c>
      <c r="BJ1742" s="21" t="s">
        <v>86</v>
      </c>
      <c r="BK1742" s="195">
        <f>ROUND(I1742*H1742,2)</f>
        <v>0</v>
      </c>
      <c r="BL1742" s="21" t="s">
        <v>373</v>
      </c>
      <c r="BM1742" s="194" t="s">
        <v>2372</v>
      </c>
    </row>
    <row r="1743" spans="1:65" s="2" customFormat="1" ht="29.25">
      <c r="A1743" s="39"/>
      <c r="B1743" s="40"/>
      <c r="C1743" s="41"/>
      <c r="D1743" s="201" t="s">
        <v>163</v>
      </c>
      <c r="E1743" s="41"/>
      <c r="F1743" s="202" t="s">
        <v>2373</v>
      </c>
      <c r="G1743" s="41"/>
      <c r="H1743" s="41"/>
      <c r="I1743" s="198"/>
      <c r="J1743" s="41"/>
      <c r="K1743" s="41"/>
      <c r="L1743" s="44"/>
      <c r="M1743" s="199"/>
      <c r="N1743" s="200"/>
      <c r="O1743" s="69"/>
      <c r="P1743" s="69"/>
      <c r="Q1743" s="69"/>
      <c r="R1743" s="69"/>
      <c r="S1743" s="69"/>
      <c r="T1743" s="70"/>
      <c r="U1743" s="39"/>
      <c r="V1743" s="39"/>
      <c r="W1743" s="39"/>
      <c r="X1743" s="39"/>
      <c r="Y1743" s="39"/>
      <c r="Z1743" s="39"/>
      <c r="AA1743" s="39"/>
      <c r="AB1743" s="39"/>
      <c r="AC1743" s="39"/>
      <c r="AD1743" s="39"/>
      <c r="AE1743" s="39"/>
      <c r="AT1743" s="21" t="s">
        <v>163</v>
      </c>
      <c r="AU1743" s="21" t="s">
        <v>88</v>
      </c>
    </row>
    <row r="1744" spans="1:65" s="13" customFormat="1" ht="22.5">
      <c r="B1744" s="208"/>
      <c r="C1744" s="209"/>
      <c r="D1744" s="201" t="s">
        <v>320</v>
      </c>
      <c r="E1744" s="210" t="s">
        <v>32</v>
      </c>
      <c r="F1744" s="211" t="s">
        <v>2374</v>
      </c>
      <c r="G1744" s="209"/>
      <c r="H1744" s="210" t="s">
        <v>32</v>
      </c>
      <c r="I1744" s="212"/>
      <c r="J1744" s="209"/>
      <c r="K1744" s="209"/>
      <c r="L1744" s="213"/>
      <c r="M1744" s="214"/>
      <c r="N1744" s="215"/>
      <c r="O1744" s="215"/>
      <c r="P1744" s="215"/>
      <c r="Q1744" s="215"/>
      <c r="R1744" s="215"/>
      <c r="S1744" s="215"/>
      <c r="T1744" s="216"/>
      <c r="AT1744" s="217" t="s">
        <v>320</v>
      </c>
      <c r="AU1744" s="217" t="s">
        <v>88</v>
      </c>
      <c r="AV1744" s="13" t="s">
        <v>86</v>
      </c>
      <c r="AW1744" s="13" t="s">
        <v>39</v>
      </c>
      <c r="AX1744" s="13" t="s">
        <v>78</v>
      </c>
      <c r="AY1744" s="217" t="s">
        <v>151</v>
      </c>
    </row>
    <row r="1745" spans="1:65" s="14" customFormat="1" ht="11.25">
      <c r="B1745" s="218"/>
      <c r="C1745" s="219"/>
      <c r="D1745" s="201" t="s">
        <v>320</v>
      </c>
      <c r="E1745" s="220" t="s">
        <v>32</v>
      </c>
      <c r="F1745" s="221" t="s">
        <v>661</v>
      </c>
      <c r="G1745" s="219"/>
      <c r="H1745" s="222">
        <v>1</v>
      </c>
      <c r="I1745" s="223"/>
      <c r="J1745" s="219"/>
      <c r="K1745" s="219"/>
      <c r="L1745" s="224"/>
      <c r="M1745" s="225"/>
      <c r="N1745" s="226"/>
      <c r="O1745" s="226"/>
      <c r="P1745" s="226"/>
      <c r="Q1745" s="226"/>
      <c r="R1745" s="226"/>
      <c r="S1745" s="226"/>
      <c r="T1745" s="227"/>
      <c r="AT1745" s="228" t="s">
        <v>320</v>
      </c>
      <c r="AU1745" s="228" t="s">
        <v>88</v>
      </c>
      <c r="AV1745" s="14" t="s">
        <v>88</v>
      </c>
      <c r="AW1745" s="14" t="s">
        <v>39</v>
      </c>
      <c r="AX1745" s="14" t="s">
        <v>78</v>
      </c>
      <c r="AY1745" s="228" t="s">
        <v>151</v>
      </c>
    </row>
    <row r="1746" spans="1:65" s="15" customFormat="1" ht="11.25">
      <c r="B1746" s="229"/>
      <c r="C1746" s="230"/>
      <c r="D1746" s="201" t="s">
        <v>320</v>
      </c>
      <c r="E1746" s="231" t="s">
        <v>32</v>
      </c>
      <c r="F1746" s="232" t="s">
        <v>323</v>
      </c>
      <c r="G1746" s="230"/>
      <c r="H1746" s="233">
        <v>1</v>
      </c>
      <c r="I1746" s="234"/>
      <c r="J1746" s="230"/>
      <c r="K1746" s="230"/>
      <c r="L1746" s="235"/>
      <c r="M1746" s="236"/>
      <c r="N1746" s="237"/>
      <c r="O1746" s="237"/>
      <c r="P1746" s="237"/>
      <c r="Q1746" s="237"/>
      <c r="R1746" s="237"/>
      <c r="S1746" s="237"/>
      <c r="T1746" s="238"/>
      <c r="AT1746" s="239" t="s">
        <v>320</v>
      </c>
      <c r="AU1746" s="239" t="s">
        <v>88</v>
      </c>
      <c r="AV1746" s="15" t="s">
        <v>159</v>
      </c>
      <c r="AW1746" s="15" t="s">
        <v>39</v>
      </c>
      <c r="AX1746" s="15" t="s">
        <v>86</v>
      </c>
      <c r="AY1746" s="239" t="s">
        <v>151</v>
      </c>
    </row>
    <row r="1747" spans="1:65" s="2" customFormat="1" ht="24.2" customHeight="1">
      <c r="A1747" s="39"/>
      <c r="B1747" s="40"/>
      <c r="C1747" s="183" t="s">
        <v>2375</v>
      </c>
      <c r="D1747" s="183" t="s">
        <v>154</v>
      </c>
      <c r="E1747" s="184" t="s">
        <v>2376</v>
      </c>
      <c r="F1747" s="185" t="s">
        <v>2377</v>
      </c>
      <c r="G1747" s="186" t="s">
        <v>657</v>
      </c>
      <c r="H1747" s="187">
        <v>1</v>
      </c>
      <c r="I1747" s="188"/>
      <c r="J1747" s="189">
        <f>ROUND(I1747*H1747,2)</f>
        <v>0</v>
      </c>
      <c r="K1747" s="185" t="s">
        <v>158</v>
      </c>
      <c r="L1747" s="44"/>
      <c r="M1747" s="190" t="s">
        <v>32</v>
      </c>
      <c r="N1747" s="191" t="s">
        <v>49</v>
      </c>
      <c r="O1747" s="69"/>
      <c r="P1747" s="192">
        <f>O1747*H1747</f>
        <v>0</v>
      </c>
      <c r="Q1747" s="192">
        <v>0</v>
      </c>
      <c r="R1747" s="192">
        <f>Q1747*H1747</f>
        <v>0</v>
      </c>
      <c r="S1747" s="192">
        <v>0</v>
      </c>
      <c r="T1747" s="193">
        <f>S1747*H1747</f>
        <v>0</v>
      </c>
      <c r="U1747" s="39"/>
      <c r="V1747" s="39"/>
      <c r="W1747" s="39"/>
      <c r="X1747" s="39"/>
      <c r="Y1747" s="39"/>
      <c r="Z1747" s="39"/>
      <c r="AA1747" s="39"/>
      <c r="AB1747" s="39"/>
      <c r="AC1747" s="39"/>
      <c r="AD1747" s="39"/>
      <c r="AE1747" s="39"/>
      <c r="AR1747" s="194" t="s">
        <v>373</v>
      </c>
      <c r="AT1747" s="194" t="s">
        <v>154</v>
      </c>
      <c r="AU1747" s="194" t="s">
        <v>88</v>
      </c>
      <c r="AY1747" s="21" t="s">
        <v>151</v>
      </c>
      <c r="BE1747" s="195">
        <f>IF(N1747="základní",J1747,0)</f>
        <v>0</v>
      </c>
      <c r="BF1747" s="195">
        <f>IF(N1747="snížená",J1747,0)</f>
        <v>0</v>
      </c>
      <c r="BG1747" s="195">
        <f>IF(N1747="zákl. přenesená",J1747,0)</f>
        <v>0</v>
      </c>
      <c r="BH1747" s="195">
        <f>IF(N1747="sníž. přenesená",J1747,0)</f>
        <v>0</v>
      </c>
      <c r="BI1747" s="195">
        <f>IF(N1747="nulová",J1747,0)</f>
        <v>0</v>
      </c>
      <c r="BJ1747" s="21" t="s">
        <v>86</v>
      </c>
      <c r="BK1747" s="195">
        <f>ROUND(I1747*H1747,2)</f>
        <v>0</v>
      </c>
      <c r="BL1747" s="21" t="s">
        <v>373</v>
      </c>
      <c r="BM1747" s="194" t="s">
        <v>2378</v>
      </c>
    </row>
    <row r="1748" spans="1:65" s="2" customFormat="1" ht="11.25">
      <c r="A1748" s="39"/>
      <c r="B1748" s="40"/>
      <c r="C1748" s="41"/>
      <c r="D1748" s="196" t="s">
        <v>161</v>
      </c>
      <c r="E1748" s="41"/>
      <c r="F1748" s="197" t="s">
        <v>2379</v>
      </c>
      <c r="G1748" s="41"/>
      <c r="H1748" s="41"/>
      <c r="I1748" s="198"/>
      <c r="J1748" s="41"/>
      <c r="K1748" s="41"/>
      <c r="L1748" s="44"/>
      <c r="M1748" s="199"/>
      <c r="N1748" s="200"/>
      <c r="O1748" s="69"/>
      <c r="P1748" s="69"/>
      <c r="Q1748" s="69"/>
      <c r="R1748" s="69"/>
      <c r="S1748" s="69"/>
      <c r="T1748" s="70"/>
      <c r="U1748" s="39"/>
      <c r="V1748" s="39"/>
      <c r="W1748" s="39"/>
      <c r="X1748" s="39"/>
      <c r="Y1748" s="39"/>
      <c r="Z1748" s="39"/>
      <c r="AA1748" s="39"/>
      <c r="AB1748" s="39"/>
      <c r="AC1748" s="39"/>
      <c r="AD1748" s="39"/>
      <c r="AE1748" s="39"/>
      <c r="AT1748" s="21" t="s">
        <v>161</v>
      </c>
      <c r="AU1748" s="21" t="s">
        <v>88</v>
      </c>
    </row>
    <row r="1749" spans="1:65" s="13" customFormat="1" ht="11.25">
      <c r="B1749" s="208"/>
      <c r="C1749" s="209"/>
      <c r="D1749" s="201" t="s">
        <v>320</v>
      </c>
      <c r="E1749" s="210" t="s">
        <v>32</v>
      </c>
      <c r="F1749" s="211" t="s">
        <v>2380</v>
      </c>
      <c r="G1749" s="209"/>
      <c r="H1749" s="210" t="s">
        <v>32</v>
      </c>
      <c r="I1749" s="212"/>
      <c r="J1749" s="209"/>
      <c r="K1749" s="209"/>
      <c r="L1749" s="213"/>
      <c r="M1749" s="214"/>
      <c r="N1749" s="215"/>
      <c r="O1749" s="215"/>
      <c r="P1749" s="215"/>
      <c r="Q1749" s="215"/>
      <c r="R1749" s="215"/>
      <c r="S1749" s="215"/>
      <c r="T1749" s="216"/>
      <c r="AT1749" s="217" t="s">
        <v>320</v>
      </c>
      <c r="AU1749" s="217" t="s">
        <v>88</v>
      </c>
      <c r="AV1749" s="13" t="s">
        <v>86</v>
      </c>
      <c r="AW1749" s="13" t="s">
        <v>39</v>
      </c>
      <c r="AX1749" s="13" t="s">
        <v>78</v>
      </c>
      <c r="AY1749" s="217" t="s">
        <v>151</v>
      </c>
    </row>
    <row r="1750" spans="1:65" s="14" customFormat="1" ht="11.25">
      <c r="B1750" s="218"/>
      <c r="C1750" s="219"/>
      <c r="D1750" s="201" t="s">
        <v>320</v>
      </c>
      <c r="E1750" s="220" t="s">
        <v>32</v>
      </c>
      <c r="F1750" s="221" t="s">
        <v>661</v>
      </c>
      <c r="G1750" s="219"/>
      <c r="H1750" s="222">
        <v>1</v>
      </c>
      <c r="I1750" s="223"/>
      <c r="J1750" s="219"/>
      <c r="K1750" s="219"/>
      <c r="L1750" s="224"/>
      <c r="M1750" s="225"/>
      <c r="N1750" s="226"/>
      <c r="O1750" s="226"/>
      <c r="P1750" s="226"/>
      <c r="Q1750" s="226"/>
      <c r="R1750" s="226"/>
      <c r="S1750" s="226"/>
      <c r="T1750" s="227"/>
      <c r="AT1750" s="228" t="s">
        <v>320</v>
      </c>
      <c r="AU1750" s="228" t="s">
        <v>88</v>
      </c>
      <c r="AV1750" s="14" t="s">
        <v>88</v>
      </c>
      <c r="AW1750" s="14" t="s">
        <v>39</v>
      </c>
      <c r="AX1750" s="14" t="s">
        <v>78</v>
      </c>
      <c r="AY1750" s="228" t="s">
        <v>151</v>
      </c>
    </row>
    <row r="1751" spans="1:65" s="15" customFormat="1" ht="11.25">
      <c r="B1751" s="229"/>
      <c r="C1751" s="230"/>
      <c r="D1751" s="201" t="s">
        <v>320</v>
      </c>
      <c r="E1751" s="231" t="s">
        <v>32</v>
      </c>
      <c r="F1751" s="232" t="s">
        <v>323</v>
      </c>
      <c r="G1751" s="230"/>
      <c r="H1751" s="233">
        <v>1</v>
      </c>
      <c r="I1751" s="234"/>
      <c r="J1751" s="230"/>
      <c r="K1751" s="230"/>
      <c r="L1751" s="235"/>
      <c r="M1751" s="236"/>
      <c r="N1751" s="237"/>
      <c r="O1751" s="237"/>
      <c r="P1751" s="237"/>
      <c r="Q1751" s="237"/>
      <c r="R1751" s="237"/>
      <c r="S1751" s="237"/>
      <c r="T1751" s="238"/>
      <c r="AT1751" s="239" t="s">
        <v>320</v>
      </c>
      <c r="AU1751" s="239" t="s">
        <v>88</v>
      </c>
      <c r="AV1751" s="15" t="s">
        <v>159</v>
      </c>
      <c r="AW1751" s="15" t="s">
        <v>39</v>
      </c>
      <c r="AX1751" s="15" t="s">
        <v>86</v>
      </c>
      <c r="AY1751" s="239" t="s">
        <v>151</v>
      </c>
    </row>
    <row r="1752" spans="1:65" s="2" customFormat="1" ht="16.5" customHeight="1">
      <c r="A1752" s="39"/>
      <c r="B1752" s="40"/>
      <c r="C1752" s="251" t="s">
        <v>2381</v>
      </c>
      <c r="D1752" s="251" t="s">
        <v>445</v>
      </c>
      <c r="E1752" s="252" t="s">
        <v>2382</v>
      </c>
      <c r="F1752" s="253" t="s">
        <v>2383</v>
      </c>
      <c r="G1752" s="254" t="s">
        <v>657</v>
      </c>
      <c r="H1752" s="255">
        <v>1</v>
      </c>
      <c r="I1752" s="256"/>
      <c r="J1752" s="257">
        <f>ROUND(I1752*H1752,2)</f>
        <v>0</v>
      </c>
      <c r="K1752" s="253" t="s">
        <v>158</v>
      </c>
      <c r="L1752" s="258"/>
      <c r="M1752" s="259" t="s">
        <v>32</v>
      </c>
      <c r="N1752" s="260" t="s">
        <v>49</v>
      </c>
      <c r="O1752" s="69"/>
      <c r="P1752" s="192">
        <f>O1752*H1752</f>
        <v>0</v>
      </c>
      <c r="Q1752" s="192">
        <v>2.2499999999999999E-2</v>
      </c>
      <c r="R1752" s="192">
        <f>Q1752*H1752</f>
        <v>2.2499999999999999E-2</v>
      </c>
      <c r="S1752" s="192">
        <v>0</v>
      </c>
      <c r="T1752" s="193">
        <f>S1752*H1752</f>
        <v>0</v>
      </c>
      <c r="U1752" s="39"/>
      <c r="V1752" s="39"/>
      <c r="W1752" s="39"/>
      <c r="X1752" s="39"/>
      <c r="Y1752" s="39"/>
      <c r="Z1752" s="39"/>
      <c r="AA1752" s="39"/>
      <c r="AB1752" s="39"/>
      <c r="AC1752" s="39"/>
      <c r="AD1752" s="39"/>
      <c r="AE1752" s="39"/>
      <c r="AR1752" s="194" t="s">
        <v>539</v>
      </c>
      <c r="AT1752" s="194" t="s">
        <v>445</v>
      </c>
      <c r="AU1752" s="194" t="s">
        <v>88</v>
      </c>
      <c r="AY1752" s="21" t="s">
        <v>151</v>
      </c>
      <c r="BE1752" s="195">
        <f>IF(N1752="základní",J1752,0)</f>
        <v>0</v>
      </c>
      <c r="BF1752" s="195">
        <f>IF(N1752="snížená",J1752,0)</f>
        <v>0</v>
      </c>
      <c r="BG1752" s="195">
        <f>IF(N1752="zákl. přenesená",J1752,0)</f>
        <v>0</v>
      </c>
      <c r="BH1752" s="195">
        <f>IF(N1752="sníž. přenesená",J1752,0)</f>
        <v>0</v>
      </c>
      <c r="BI1752" s="195">
        <f>IF(N1752="nulová",J1752,0)</f>
        <v>0</v>
      </c>
      <c r="BJ1752" s="21" t="s">
        <v>86</v>
      </c>
      <c r="BK1752" s="195">
        <f>ROUND(I1752*H1752,2)</f>
        <v>0</v>
      </c>
      <c r="BL1752" s="21" t="s">
        <v>373</v>
      </c>
      <c r="BM1752" s="194" t="s">
        <v>2384</v>
      </c>
    </row>
    <row r="1753" spans="1:65" s="2" customFormat="1" ht="29.25">
      <c r="A1753" s="39"/>
      <c r="B1753" s="40"/>
      <c r="C1753" s="41"/>
      <c r="D1753" s="201" t="s">
        <v>163</v>
      </c>
      <c r="E1753" s="41"/>
      <c r="F1753" s="202" t="s">
        <v>2385</v>
      </c>
      <c r="G1753" s="41"/>
      <c r="H1753" s="41"/>
      <c r="I1753" s="198"/>
      <c r="J1753" s="41"/>
      <c r="K1753" s="41"/>
      <c r="L1753" s="44"/>
      <c r="M1753" s="199"/>
      <c r="N1753" s="200"/>
      <c r="O1753" s="69"/>
      <c r="P1753" s="69"/>
      <c r="Q1753" s="69"/>
      <c r="R1753" s="69"/>
      <c r="S1753" s="69"/>
      <c r="T1753" s="70"/>
      <c r="U1753" s="39"/>
      <c r="V1753" s="39"/>
      <c r="W1753" s="39"/>
      <c r="X1753" s="39"/>
      <c r="Y1753" s="39"/>
      <c r="Z1753" s="39"/>
      <c r="AA1753" s="39"/>
      <c r="AB1753" s="39"/>
      <c r="AC1753" s="39"/>
      <c r="AD1753" s="39"/>
      <c r="AE1753" s="39"/>
      <c r="AT1753" s="21" t="s">
        <v>163</v>
      </c>
      <c r="AU1753" s="21" t="s">
        <v>88</v>
      </c>
    </row>
    <row r="1754" spans="1:65" s="2" customFormat="1" ht="24.2" customHeight="1">
      <c r="A1754" s="39"/>
      <c r="B1754" s="40"/>
      <c r="C1754" s="183" t="s">
        <v>2386</v>
      </c>
      <c r="D1754" s="183" t="s">
        <v>154</v>
      </c>
      <c r="E1754" s="184" t="s">
        <v>2387</v>
      </c>
      <c r="F1754" s="185" t="s">
        <v>2388</v>
      </c>
      <c r="G1754" s="186" t="s">
        <v>657</v>
      </c>
      <c r="H1754" s="187">
        <v>3</v>
      </c>
      <c r="I1754" s="188"/>
      <c r="J1754" s="189">
        <f>ROUND(I1754*H1754,2)</f>
        <v>0</v>
      </c>
      <c r="K1754" s="185" t="s">
        <v>158</v>
      </c>
      <c r="L1754" s="44"/>
      <c r="M1754" s="190" t="s">
        <v>32</v>
      </c>
      <c r="N1754" s="191" t="s">
        <v>49</v>
      </c>
      <c r="O1754" s="69"/>
      <c r="P1754" s="192">
        <f>O1754*H1754</f>
        <v>0</v>
      </c>
      <c r="Q1754" s="192">
        <v>0</v>
      </c>
      <c r="R1754" s="192">
        <f>Q1754*H1754</f>
        <v>0</v>
      </c>
      <c r="S1754" s="192">
        <v>0</v>
      </c>
      <c r="T1754" s="193">
        <f>S1754*H1754</f>
        <v>0</v>
      </c>
      <c r="U1754" s="39"/>
      <c r="V1754" s="39"/>
      <c r="W1754" s="39"/>
      <c r="X1754" s="39"/>
      <c r="Y1754" s="39"/>
      <c r="Z1754" s="39"/>
      <c r="AA1754" s="39"/>
      <c r="AB1754" s="39"/>
      <c r="AC1754" s="39"/>
      <c r="AD1754" s="39"/>
      <c r="AE1754" s="39"/>
      <c r="AR1754" s="194" t="s">
        <v>373</v>
      </c>
      <c r="AT1754" s="194" t="s">
        <v>154</v>
      </c>
      <c r="AU1754" s="194" t="s">
        <v>88</v>
      </c>
      <c r="AY1754" s="21" t="s">
        <v>151</v>
      </c>
      <c r="BE1754" s="195">
        <f>IF(N1754="základní",J1754,0)</f>
        <v>0</v>
      </c>
      <c r="BF1754" s="195">
        <f>IF(N1754="snížená",J1754,0)</f>
        <v>0</v>
      </c>
      <c r="BG1754" s="195">
        <f>IF(N1754="zákl. přenesená",J1754,0)</f>
        <v>0</v>
      </c>
      <c r="BH1754" s="195">
        <f>IF(N1754="sníž. přenesená",J1754,0)</f>
        <v>0</v>
      </c>
      <c r="BI1754" s="195">
        <f>IF(N1754="nulová",J1754,0)</f>
        <v>0</v>
      </c>
      <c r="BJ1754" s="21" t="s">
        <v>86</v>
      </c>
      <c r="BK1754" s="195">
        <f>ROUND(I1754*H1754,2)</f>
        <v>0</v>
      </c>
      <c r="BL1754" s="21" t="s">
        <v>373</v>
      </c>
      <c r="BM1754" s="194" t="s">
        <v>2389</v>
      </c>
    </row>
    <row r="1755" spans="1:65" s="2" customFormat="1" ht="11.25">
      <c r="A1755" s="39"/>
      <c r="B1755" s="40"/>
      <c r="C1755" s="41"/>
      <c r="D1755" s="196" t="s">
        <v>161</v>
      </c>
      <c r="E1755" s="41"/>
      <c r="F1755" s="197" t="s">
        <v>2390</v>
      </c>
      <c r="G1755" s="41"/>
      <c r="H1755" s="41"/>
      <c r="I1755" s="198"/>
      <c r="J1755" s="41"/>
      <c r="K1755" s="41"/>
      <c r="L1755" s="44"/>
      <c r="M1755" s="199"/>
      <c r="N1755" s="200"/>
      <c r="O1755" s="69"/>
      <c r="P1755" s="69"/>
      <c r="Q1755" s="69"/>
      <c r="R1755" s="69"/>
      <c r="S1755" s="69"/>
      <c r="T1755" s="70"/>
      <c r="U1755" s="39"/>
      <c r="V1755" s="39"/>
      <c r="W1755" s="39"/>
      <c r="X1755" s="39"/>
      <c r="Y1755" s="39"/>
      <c r="Z1755" s="39"/>
      <c r="AA1755" s="39"/>
      <c r="AB1755" s="39"/>
      <c r="AC1755" s="39"/>
      <c r="AD1755" s="39"/>
      <c r="AE1755" s="39"/>
      <c r="AT1755" s="21" t="s">
        <v>161</v>
      </c>
      <c r="AU1755" s="21" t="s">
        <v>88</v>
      </c>
    </row>
    <row r="1756" spans="1:65" s="2" customFormat="1" ht="16.5" customHeight="1">
      <c r="A1756" s="39"/>
      <c r="B1756" s="40"/>
      <c r="C1756" s="251" t="s">
        <v>2391</v>
      </c>
      <c r="D1756" s="251" t="s">
        <v>445</v>
      </c>
      <c r="E1756" s="252" t="s">
        <v>2392</v>
      </c>
      <c r="F1756" s="253" t="s">
        <v>2393</v>
      </c>
      <c r="G1756" s="254" t="s">
        <v>657</v>
      </c>
      <c r="H1756" s="255">
        <v>3</v>
      </c>
      <c r="I1756" s="256"/>
      <c r="J1756" s="257">
        <f>ROUND(I1756*H1756,2)</f>
        <v>0</v>
      </c>
      <c r="K1756" s="253" t="s">
        <v>158</v>
      </c>
      <c r="L1756" s="258"/>
      <c r="M1756" s="259" t="s">
        <v>32</v>
      </c>
      <c r="N1756" s="260" t="s">
        <v>49</v>
      </c>
      <c r="O1756" s="69"/>
      <c r="P1756" s="192">
        <f>O1756*H1756</f>
        <v>0</v>
      </c>
      <c r="Q1756" s="192">
        <v>1.95E-2</v>
      </c>
      <c r="R1756" s="192">
        <f>Q1756*H1756</f>
        <v>5.8499999999999996E-2</v>
      </c>
      <c r="S1756" s="192">
        <v>0</v>
      </c>
      <c r="T1756" s="193">
        <f>S1756*H1756</f>
        <v>0</v>
      </c>
      <c r="U1756" s="39"/>
      <c r="V1756" s="39"/>
      <c r="W1756" s="39"/>
      <c r="X1756" s="39"/>
      <c r="Y1756" s="39"/>
      <c r="Z1756" s="39"/>
      <c r="AA1756" s="39"/>
      <c r="AB1756" s="39"/>
      <c r="AC1756" s="39"/>
      <c r="AD1756" s="39"/>
      <c r="AE1756" s="39"/>
      <c r="AR1756" s="194" t="s">
        <v>539</v>
      </c>
      <c r="AT1756" s="194" t="s">
        <v>445</v>
      </c>
      <c r="AU1756" s="194" t="s">
        <v>88</v>
      </c>
      <c r="AY1756" s="21" t="s">
        <v>151</v>
      </c>
      <c r="BE1756" s="195">
        <f>IF(N1756="základní",J1756,0)</f>
        <v>0</v>
      </c>
      <c r="BF1756" s="195">
        <f>IF(N1756="snížená",J1756,0)</f>
        <v>0</v>
      </c>
      <c r="BG1756" s="195">
        <f>IF(N1756="zákl. přenesená",J1756,0)</f>
        <v>0</v>
      </c>
      <c r="BH1756" s="195">
        <f>IF(N1756="sníž. přenesená",J1756,0)</f>
        <v>0</v>
      </c>
      <c r="BI1756" s="195">
        <f>IF(N1756="nulová",J1756,0)</f>
        <v>0</v>
      </c>
      <c r="BJ1756" s="21" t="s">
        <v>86</v>
      </c>
      <c r="BK1756" s="195">
        <f>ROUND(I1756*H1756,2)</f>
        <v>0</v>
      </c>
      <c r="BL1756" s="21" t="s">
        <v>373</v>
      </c>
      <c r="BM1756" s="194" t="s">
        <v>2394</v>
      </c>
    </row>
    <row r="1757" spans="1:65" s="2" customFormat="1" ht="29.25">
      <c r="A1757" s="39"/>
      <c r="B1757" s="40"/>
      <c r="C1757" s="41"/>
      <c r="D1757" s="201" t="s">
        <v>163</v>
      </c>
      <c r="E1757" s="41"/>
      <c r="F1757" s="202" t="s">
        <v>2395</v>
      </c>
      <c r="G1757" s="41"/>
      <c r="H1757" s="41"/>
      <c r="I1757" s="198"/>
      <c r="J1757" s="41"/>
      <c r="K1757" s="41"/>
      <c r="L1757" s="44"/>
      <c r="M1757" s="199"/>
      <c r="N1757" s="200"/>
      <c r="O1757" s="69"/>
      <c r="P1757" s="69"/>
      <c r="Q1757" s="69"/>
      <c r="R1757" s="69"/>
      <c r="S1757" s="69"/>
      <c r="T1757" s="70"/>
      <c r="U1757" s="39"/>
      <c r="V1757" s="39"/>
      <c r="W1757" s="39"/>
      <c r="X1757" s="39"/>
      <c r="Y1757" s="39"/>
      <c r="Z1757" s="39"/>
      <c r="AA1757" s="39"/>
      <c r="AB1757" s="39"/>
      <c r="AC1757" s="39"/>
      <c r="AD1757" s="39"/>
      <c r="AE1757" s="39"/>
      <c r="AT1757" s="21" t="s">
        <v>163</v>
      </c>
      <c r="AU1757" s="21" t="s">
        <v>88</v>
      </c>
    </row>
    <row r="1758" spans="1:65" s="2" customFormat="1" ht="16.5" customHeight="1">
      <c r="A1758" s="39"/>
      <c r="B1758" s="40"/>
      <c r="C1758" s="183" t="s">
        <v>2396</v>
      </c>
      <c r="D1758" s="183" t="s">
        <v>154</v>
      </c>
      <c r="E1758" s="184" t="s">
        <v>2397</v>
      </c>
      <c r="F1758" s="185" t="s">
        <v>2398</v>
      </c>
      <c r="G1758" s="186" t="s">
        <v>657</v>
      </c>
      <c r="H1758" s="187">
        <v>3</v>
      </c>
      <c r="I1758" s="188"/>
      <c r="J1758" s="189">
        <f>ROUND(I1758*H1758,2)</f>
        <v>0</v>
      </c>
      <c r="K1758" s="185" t="s">
        <v>158</v>
      </c>
      <c r="L1758" s="44"/>
      <c r="M1758" s="190" t="s">
        <v>32</v>
      </c>
      <c r="N1758" s="191" t="s">
        <v>49</v>
      </c>
      <c r="O1758" s="69"/>
      <c r="P1758" s="192">
        <f>O1758*H1758</f>
        <v>0</v>
      </c>
      <c r="Q1758" s="192">
        <v>0</v>
      </c>
      <c r="R1758" s="192">
        <f>Q1758*H1758</f>
        <v>0</v>
      </c>
      <c r="S1758" s="192">
        <v>0</v>
      </c>
      <c r="T1758" s="193">
        <f>S1758*H1758</f>
        <v>0</v>
      </c>
      <c r="U1758" s="39"/>
      <c r="V1758" s="39"/>
      <c r="W1758" s="39"/>
      <c r="X1758" s="39"/>
      <c r="Y1758" s="39"/>
      <c r="Z1758" s="39"/>
      <c r="AA1758" s="39"/>
      <c r="AB1758" s="39"/>
      <c r="AC1758" s="39"/>
      <c r="AD1758" s="39"/>
      <c r="AE1758" s="39"/>
      <c r="AR1758" s="194" t="s">
        <v>373</v>
      </c>
      <c r="AT1758" s="194" t="s">
        <v>154</v>
      </c>
      <c r="AU1758" s="194" t="s">
        <v>88</v>
      </c>
      <c r="AY1758" s="21" t="s">
        <v>151</v>
      </c>
      <c r="BE1758" s="195">
        <f>IF(N1758="základní",J1758,0)</f>
        <v>0</v>
      </c>
      <c r="BF1758" s="195">
        <f>IF(N1758="snížená",J1758,0)</f>
        <v>0</v>
      </c>
      <c r="BG1758" s="195">
        <f>IF(N1758="zákl. přenesená",J1758,0)</f>
        <v>0</v>
      </c>
      <c r="BH1758" s="195">
        <f>IF(N1758="sníž. přenesená",J1758,0)</f>
        <v>0</v>
      </c>
      <c r="BI1758" s="195">
        <f>IF(N1758="nulová",J1758,0)</f>
        <v>0</v>
      </c>
      <c r="BJ1758" s="21" t="s">
        <v>86</v>
      </c>
      <c r="BK1758" s="195">
        <f>ROUND(I1758*H1758,2)</f>
        <v>0</v>
      </c>
      <c r="BL1758" s="21" t="s">
        <v>373</v>
      </c>
      <c r="BM1758" s="194" t="s">
        <v>2399</v>
      </c>
    </row>
    <row r="1759" spans="1:65" s="2" customFormat="1" ht="11.25">
      <c r="A1759" s="39"/>
      <c r="B1759" s="40"/>
      <c r="C1759" s="41"/>
      <c r="D1759" s="196" t="s">
        <v>161</v>
      </c>
      <c r="E1759" s="41"/>
      <c r="F1759" s="197" t="s">
        <v>2400</v>
      </c>
      <c r="G1759" s="41"/>
      <c r="H1759" s="41"/>
      <c r="I1759" s="198"/>
      <c r="J1759" s="41"/>
      <c r="K1759" s="41"/>
      <c r="L1759" s="44"/>
      <c r="M1759" s="199"/>
      <c r="N1759" s="200"/>
      <c r="O1759" s="69"/>
      <c r="P1759" s="69"/>
      <c r="Q1759" s="69"/>
      <c r="R1759" s="69"/>
      <c r="S1759" s="69"/>
      <c r="T1759" s="70"/>
      <c r="U1759" s="39"/>
      <c r="V1759" s="39"/>
      <c r="W1759" s="39"/>
      <c r="X1759" s="39"/>
      <c r="Y1759" s="39"/>
      <c r="Z1759" s="39"/>
      <c r="AA1759" s="39"/>
      <c r="AB1759" s="39"/>
      <c r="AC1759" s="39"/>
      <c r="AD1759" s="39"/>
      <c r="AE1759" s="39"/>
      <c r="AT1759" s="21" t="s">
        <v>161</v>
      </c>
      <c r="AU1759" s="21" t="s">
        <v>88</v>
      </c>
    </row>
    <row r="1760" spans="1:65" s="2" customFormat="1" ht="19.5">
      <c r="A1760" s="39"/>
      <c r="B1760" s="40"/>
      <c r="C1760" s="41"/>
      <c r="D1760" s="201" t="s">
        <v>163</v>
      </c>
      <c r="E1760" s="41"/>
      <c r="F1760" s="202" t="s">
        <v>2401</v>
      </c>
      <c r="G1760" s="41"/>
      <c r="H1760" s="41"/>
      <c r="I1760" s="198"/>
      <c r="J1760" s="41"/>
      <c r="K1760" s="41"/>
      <c r="L1760" s="44"/>
      <c r="M1760" s="199"/>
      <c r="N1760" s="200"/>
      <c r="O1760" s="69"/>
      <c r="P1760" s="69"/>
      <c r="Q1760" s="69"/>
      <c r="R1760" s="69"/>
      <c r="S1760" s="69"/>
      <c r="T1760" s="70"/>
      <c r="U1760" s="39"/>
      <c r="V1760" s="39"/>
      <c r="W1760" s="39"/>
      <c r="X1760" s="39"/>
      <c r="Y1760" s="39"/>
      <c r="Z1760" s="39"/>
      <c r="AA1760" s="39"/>
      <c r="AB1760" s="39"/>
      <c r="AC1760" s="39"/>
      <c r="AD1760" s="39"/>
      <c r="AE1760" s="39"/>
      <c r="AT1760" s="21" t="s">
        <v>163</v>
      </c>
      <c r="AU1760" s="21" t="s">
        <v>88</v>
      </c>
    </row>
    <row r="1761" spans="1:65" s="13" customFormat="1" ht="11.25">
      <c r="B1761" s="208"/>
      <c r="C1761" s="209"/>
      <c r="D1761" s="201" t="s">
        <v>320</v>
      </c>
      <c r="E1761" s="210" t="s">
        <v>32</v>
      </c>
      <c r="F1761" s="211" t="s">
        <v>2402</v>
      </c>
      <c r="G1761" s="209"/>
      <c r="H1761" s="210" t="s">
        <v>32</v>
      </c>
      <c r="I1761" s="212"/>
      <c r="J1761" s="209"/>
      <c r="K1761" s="209"/>
      <c r="L1761" s="213"/>
      <c r="M1761" s="214"/>
      <c r="N1761" s="215"/>
      <c r="O1761" s="215"/>
      <c r="P1761" s="215"/>
      <c r="Q1761" s="215"/>
      <c r="R1761" s="215"/>
      <c r="S1761" s="215"/>
      <c r="T1761" s="216"/>
      <c r="AT1761" s="217" t="s">
        <v>320</v>
      </c>
      <c r="AU1761" s="217" t="s">
        <v>88</v>
      </c>
      <c r="AV1761" s="13" t="s">
        <v>86</v>
      </c>
      <c r="AW1761" s="13" t="s">
        <v>39</v>
      </c>
      <c r="AX1761" s="13" t="s">
        <v>78</v>
      </c>
      <c r="AY1761" s="217" t="s">
        <v>151</v>
      </c>
    </row>
    <row r="1762" spans="1:65" s="14" customFormat="1" ht="11.25">
      <c r="B1762" s="218"/>
      <c r="C1762" s="219"/>
      <c r="D1762" s="201" t="s">
        <v>320</v>
      </c>
      <c r="E1762" s="220" t="s">
        <v>32</v>
      </c>
      <c r="F1762" s="221" t="s">
        <v>1378</v>
      </c>
      <c r="G1762" s="219"/>
      <c r="H1762" s="222">
        <v>3</v>
      </c>
      <c r="I1762" s="223"/>
      <c r="J1762" s="219"/>
      <c r="K1762" s="219"/>
      <c r="L1762" s="224"/>
      <c r="M1762" s="225"/>
      <c r="N1762" s="226"/>
      <c r="O1762" s="226"/>
      <c r="P1762" s="226"/>
      <c r="Q1762" s="226"/>
      <c r="R1762" s="226"/>
      <c r="S1762" s="226"/>
      <c r="T1762" s="227"/>
      <c r="AT1762" s="228" t="s">
        <v>320</v>
      </c>
      <c r="AU1762" s="228" t="s">
        <v>88</v>
      </c>
      <c r="AV1762" s="14" t="s">
        <v>88</v>
      </c>
      <c r="AW1762" s="14" t="s">
        <v>39</v>
      </c>
      <c r="AX1762" s="14" t="s">
        <v>78</v>
      </c>
      <c r="AY1762" s="228" t="s">
        <v>151</v>
      </c>
    </row>
    <row r="1763" spans="1:65" s="15" customFormat="1" ht="11.25">
      <c r="B1763" s="229"/>
      <c r="C1763" s="230"/>
      <c r="D1763" s="201" t="s">
        <v>320</v>
      </c>
      <c r="E1763" s="231" t="s">
        <v>32</v>
      </c>
      <c r="F1763" s="232" t="s">
        <v>323</v>
      </c>
      <c r="G1763" s="230"/>
      <c r="H1763" s="233">
        <v>3</v>
      </c>
      <c r="I1763" s="234"/>
      <c r="J1763" s="230"/>
      <c r="K1763" s="230"/>
      <c r="L1763" s="235"/>
      <c r="M1763" s="236"/>
      <c r="N1763" s="237"/>
      <c r="O1763" s="237"/>
      <c r="P1763" s="237"/>
      <c r="Q1763" s="237"/>
      <c r="R1763" s="237"/>
      <c r="S1763" s="237"/>
      <c r="T1763" s="238"/>
      <c r="AT1763" s="239" t="s">
        <v>320</v>
      </c>
      <c r="AU1763" s="239" t="s">
        <v>88</v>
      </c>
      <c r="AV1763" s="15" t="s">
        <v>159</v>
      </c>
      <c r="AW1763" s="15" t="s">
        <v>39</v>
      </c>
      <c r="AX1763" s="15" t="s">
        <v>86</v>
      </c>
      <c r="AY1763" s="239" t="s">
        <v>151</v>
      </c>
    </row>
    <row r="1764" spans="1:65" s="2" customFormat="1" ht="16.5" customHeight="1">
      <c r="A1764" s="39"/>
      <c r="B1764" s="40"/>
      <c r="C1764" s="251" t="s">
        <v>2403</v>
      </c>
      <c r="D1764" s="251" t="s">
        <v>445</v>
      </c>
      <c r="E1764" s="252" t="s">
        <v>2404</v>
      </c>
      <c r="F1764" s="253" t="s">
        <v>2405</v>
      </c>
      <c r="G1764" s="254" t="s">
        <v>657</v>
      </c>
      <c r="H1764" s="255">
        <v>3</v>
      </c>
      <c r="I1764" s="256"/>
      <c r="J1764" s="257">
        <f>ROUND(I1764*H1764,2)</f>
        <v>0</v>
      </c>
      <c r="K1764" s="253" t="s">
        <v>158</v>
      </c>
      <c r="L1764" s="258"/>
      <c r="M1764" s="259" t="s">
        <v>32</v>
      </c>
      <c r="N1764" s="260" t="s">
        <v>49</v>
      </c>
      <c r="O1764" s="69"/>
      <c r="P1764" s="192">
        <f>O1764*H1764</f>
        <v>0</v>
      </c>
      <c r="Q1764" s="192">
        <v>1.4999999999999999E-4</v>
      </c>
      <c r="R1764" s="192">
        <f>Q1764*H1764</f>
        <v>4.4999999999999999E-4</v>
      </c>
      <c r="S1764" s="192">
        <v>0</v>
      </c>
      <c r="T1764" s="193">
        <f>S1764*H1764</f>
        <v>0</v>
      </c>
      <c r="U1764" s="39"/>
      <c r="V1764" s="39"/>
      <c r="W1764" s="39"/>
      <c r="X1764" s="39"/>
      <c r="Y1764" s="39"/>
      <c r="Z1764" s="39"/>
      <c r="AA1764" s="39"/>
      <c r="AB1764" s="39"/>
      <c r="AC1764" s="39"/>
      <c r="AD1764" s="39"/>
      <c r="AE1764" s="39"/>
      <c r="AR1764" s="194" t="s">
        <v>539</v>
      </c>
      <c r="AT1764" s="194" t="s">
        <v>445</v>
      </c>
      <c r="AU1764" s="194" t="s">
        <v>88</v>
      </c>
      <c r="AY1764" s="21" t="s">
        <v>151</v>
      </c>
      <c r="BE1764" s="195">
        <f>IF(N1764="základní",J1764,0)</f>
        <v>0</v>
      </c>
      <c r="BF1764" s="195">
        <f>IF(N1764="snížená",J1764,0)</f>
        <v>0</v>
      </c>
      <c r="BG1764" s="195">
        <f>IF(N1764="zákl. přenesená",J1764,0)</f>
        <v>0</v>
      </c>
      <c r="BH1764" s="195">
        <f>IF(N1764="sníž. přenesená",J1764,0)</f>
        <v>0</v>
      </c>
      <c r="BI1764" s="195">
        <f>IF(N1764="nulová",J1764,0)</f>
        <v>0</v>
      </c>
      <c r="BJ1764" s="21" t="s">
        <v>86</v>
      </c>
      <c r="BK1764" s="195">
        <f>ROUND(I1764*H1764,2)</f>
        <v>0</v>
      </c>
      <c r="BL1764" s="21" t="s">
        <v>373</v>
      </c>
      <c r="BM1764" s="194" t="s">
        <v>2406</v>
      </c>
    </row>
    <row r="1765" spans="1:65" s="2" customFormat="1" ht="19.5">
      <c r="A1765" s="39"/>
      <c r="B1765" s="40"/>
      <c r="C1765" s="41"/>
      <c r="D1765" s="201" t="s">
        <v>163</v>
      </c>
      <c r="E1765" s="41"/>
      <c r="F1765" s="202" t="s">
        <v>2407</v>
      </c>
      <c r="G1765" s="41"/>
      <c r="H1765" s="41"/>
      <c r="I1765" s="198"/>
      <c r="J1765" s="41"/>
      <c r="K1765" s="41"/>
      <c r="L1765" s="44"/>
      <c r="M1765" s="199"/>
      <c r="N1765" s="200"/>
      <c r="O1765" s="69"/>
      <c r="P1765" s="69"/>
      <c r="Q1765" s="69"/>
      <c r="R1765" s="69"/>
      <c r="S1765" s="69"/>
      <c r="T1765" s="70"/>
      <c r="U1765" s="39"/>
      <c r="V1765" s="39"/>
      <c r="W1765" s="39"/>
      <c r="X1765" s="39"/>
      <c r="Y1765" s="39"/>
      <c r="Z1765" s="39"/>
      <c r="AA1765" s="39"/>
      <c r="AB1765" s="39"/>
      <c r="AC1765" s="39"/>
      <c r="AD1765" s="39"/>
      <c r="AE1765" s="39"/>
      <c r="AT1765" s="21" t="s">
        <v>163</v>
      </c>
      <c r="AU1765" s="21" t="s">
        <v>88</v>
      </c>
    </row>
    <row r="1766" spans="1:65" s="13" customFormat="1" ht="11.25">
      <c r="B1766" s="208"/>
      <c r="C1766" s="209"/>
      <c r="D1766" s="201" t="s">
        <v>320</v>
      </c>
      <c r="E1766" s="210" t="s">
        <v>32</v>
      </c>
      <c r="F1766" s="211" t="s">
        <v>2402</v>
      </c>
      <c r="G1766" s="209"/>
      <c r="H1766" s="210" t="s">
        <v>32</v>
      </c>
      <c r="I1766" s="212"/>
      <c r="J1766" s="209"/>
      <c r="K1766" s="209"/>
      <c r="L1766" s="213"/>
      <c r="M1766" s="214"/>
      <c r="N1766" s="215"/>
      <c r="O1766" s="215"/>
      <c r="P1766" s="215"/>
      <c r="Q1766" s="215"/>
      <c r="R1766" s="215"/>
      <c r="S1766" s="215"/>
      <c r="T1766" s="216"/>
      <c r="AT1766" s="217" t="s">
        <v>320</v>
      </c>
      <c r="AU1766" s="217" t="s">
        <v>88</v>
      </c>
      <c r="AV1766" s="13" t="s">
        <v>86</v>
      </c>
      <c r="AW1766" s="13" t="s">
        <v>39</v>
      </c>
      <c r="AX1766" s="13" t="s">
        <v>78</v>
      </c>
      <c r="AY1766" s="217" t="s">
        <v>151</v>
      </c>
    </row>
    <row r="1767" spans="1:65" s="14" customFormat="1" ht="11.25">
      <c r="B1767" s="218"/>
      <c r="C1767" s="219"/>
      <c r="D1767" s="201" t="s">
        <v>320</v>
      </c>
      <c r="E1767" s="220" t="s">
        <v>32</v>
      </c>
      <c r="F1767" s="221" t="s">
        <v>1378</v>
      </c>
      <c r="G1767" s="219"/>
      <c r="H1767" s="222">
        <v>3</v>
      </c>
      <c r="I1767" s="223"/>
      <c r="J1767" s="219"/>
      <c r="K1767" s="219"/>
      <c r="L1767" s="224"/>
      <c r="M1767" s="225"/>
      <c r="N1767" s="226"/>
      <c r="O1767" s="226"/>
      <c r="P1767" s="226"/>
      <c r="Q1767" s="226"/>
      <c r="R1767" s="226"/>
      <c r="S1767" s="226"/>
      <c r="T1767" s="227"/>
      <c r="AT1767" s="228" t="s">
        <v>320</v>
      </c>
      <c r="AU1767" s="228" t="s">
        <v>88</v>
      </c>
      <c r="AV1767" s="14" t="s">
        <v>88</v>
      </c>
      <c r="AW1767" s="14" t="s">
        <v>39</v>
      </c>
      <c r="AX1767" s="14" t="s">
        <v>78</v>
      </c>
      <c r="AY1767" s="228" t="s">
        <v>151</v>
      </c>
    </row>
    <row r="1768" spans="1:65" s="15" customFormat="1" ht="11.25">
      <c r="B1768" s="229"/>
      <c r="C1768" s="230"/>
      <c r="D1768" s="201" t="s">
        <v>320</v>
      </c>
      <c r="E1768" s="231" t="s">
        <v>32</v>
      </c>
      <c r="F1768" s="232" t="s">
        <v>323</v>
      </c>
      <c r="G1768" s="230"/>
      <c r="H1768" s="233">
        <v>3</v>
      </c>
      <c r="I1768" s="234"/>
      <c r="J1768" s="230"/>
      <c r="K1768" s="230"/>
      <c r="L1768" s="235"/>
      <c r="M1768" s="236"/>
      <c r="N1768" s="237"/>
      <c r="O1768" s="237"/>
      <c r="P1768" s="237"/>
      <c r="Q1768" s="237"/>
      <c r="R1768" s="237"/>
      <c r="S1768" s="237"/>
      <c r="T1768" s="238"/>
      <c r="AT1768" s="239" t="s">
        <v>320</v>
      </c>
      <c r="AU1768" s="239" t="s">
        <v>88</v>
      </c>
      <c r="AV1768" s="15" t="s">
        <v>159</v>
      </c>
      <c r="AW1768" s="15" t="s">
        <v>39</v>
      </c>
      <c r="AX1768" s="15" t="s">
        <v>86</v>
      </c>
      <c r="AY1768" s="239" t="s">
        <v>151</v>
      </c>
    </row>
    <row r="1769" spans="1:65" s="2" customFormat="1" ht="16.5" customHeight="1">
      <c r="A1769" s="39"/>
      <c r="B1769" s="40"/>
      <c r="C1769" s="183" t="s">
        <v>2408</v>
      </c>
      <c r="D1769" s="183" t="s">
        <v>154</v>
      </c>
      <c r="E1769" s="184" t="s">
        <v>2409</v>
      </c>
      <c r="F1769" s="185" t="s">
        <v>2410</v>
      </c>
      <c r="G1769" s="186" t="s">
        <v>657</v>
      </c>
      <c r="H1769" s="187">
        <v>1</v>
      </c>
      <c r="I1769" s="188"/>
      <c r="J1769" s="189">
        <f>ROUND(I1769*H1769,2)</f>
        <v>0</v>
      </c>
      <c r="K1769" s="185" t="s">
        <v>158</v>
      </c>
      <c r="L1769" s="44"/>
      <c r="M1769" s="190" t="s">
        <v>32</v>
      </c>
      <c r="N1769" s="191" t="s">
        <v>49</v>
      </c>
      <c r="O1769" s="69"/>
      <c r="P1769" s="192">
        <f>O1769*H1769</f>
        <v>0</v>
      </c>
      <c r="Q1769" s="192">
        <v>0</v>
      </c>
      <c r="R1769" s="192">
        <f>Q1769*H1769</f>
        <v>0</v>
      </c>
      <c r="S1769" s="192">
        <v>0</v>
      </c>
      <c r="T1769" s="193">
        <f>S1769*H1769</f>
        <v>0</v>
      </c>
      <c r="U1769" s="39"/>
      <c r="V1769" s="39"/>
      <c r="W1769" s="39"/>
      <c r="X1769" s="39"/>
      <c r="Y1769" s="39"/>
      <c r="Z1769" s="39"/>
      <c r="AA1769" s="39"/>
      <c r="AB1769" s="39"/>
      <c r="AC1769" s="39"/>
      <c r="AD1769" s="39"/>
      <c r="AE1769" s="39"/>
      <c r="AR1769" s="194" t="s">
        <v>373</v>
      </c>
      <c r="AT1769" s="194" t="s">
        <v>154</v>
      </c>
      <c r="AU1769" s="194" t="s">
        <v>88</v>
      </c>
      <c r="AY1769" s="21" t="s">
        <v>151</v>
      </c>
      <c r="BE1769" s="195">
        <f>IF(N1769="základní",J1769,0)</f>
        <v>0</v>
      </c>
      <c r="BF1769" s="195">
        <f>IF(N1769="snížená",J1769,0)</f>
        <v>0</v>
      </c>
      <c r="BG1769" s="195">
        <f>IF(N1769="zákl. přenesená",J1769,0)</f>
        <v>0</v>
      </c>
      <c r="BH1769" s="195">
        <f>IF(N1769="sníž. přenesená",J1769,0)</f>
        <v>0</v>
      </c>
      <c r="BI1769" s="195">
        <f>IF(N1769="nulová",J1769,0)</f>
        <v>0</v>
      </c>
      <c r="BJ1769" s="21" t="s">
        <v>86</v>
      </c>
      <c r="BK1769" s="195">
        <f>ROUND(I1769*H1769,2)</f>
        <v>0</v>
      </c>
      <c r="BL1769" s="21" t="s">
        <v>373</v>
      </c>
      <c r="BM1769" s="194" t="s">
        <v>2411</v>
      </c>
    </row>
    <row r="1770" spans="1:65" s="2" customFormat="1" ht="11.25">
      <c r="A1770" s="39"/>
      <c r="B1770" s="40"/>
      <c r="C1770" s="41"/>
      <c r="D1770" s="196" t="s">
        <v>161</v>
      </c>
      <c r="E1770" s="41"/>
      <c r="F1770" s="197" t="s">
        <v>2412</v>
      </c>
      <c r="G1770" s="41"/>
      <c r="H1770" s="41"/>
      <c r="I1770" s="198"/>
      <c r="J1770" s="41"/>
      <c r="K1770" s="41"/>
      <c r="L1770" s="44"/>
      <c r="M1770" s="199"/>
      <c r="N1770" s="200"/>
      <c r="O1770" s="69"/>
      <c r="P1770" s="69"/>
      <c r="Q1770" s="69"/>
      <c r="R1770" s="69"/>
      <c r="S1770" s="69"/>
      <c r="T1770" s="70"/>
      <c r="U1770" s="39"/>
      <c r="V1770" s="39"/>
      <c r="W1770" s="39"/>
      <c r="X1770" s="39"/>
      <c r="Y1770" s="39"/>
      <c r="Z1770" s="39"/>
      <c r="AA1770" s="39"/>
      <c r="AB1770" s="39"/>
      <c r="AC1770" s="39"/>
      <c r="AD1770" s="39"/>
      <c r="AE1770" s="39"/>
      <c r="AT1770" s="21" t="s">
        <v>161</v>
      </c>
      <c r="AU1770" s="21" t="s">
        <v>88</v>
      </c>
    </row>
    <row r="1771" spans="1:65" s="2" customFormat="1" ht="19.5">
      <c r="A1771" s="39"/>
      <c r="B1771" s="40"/>
      <c r="C1771" s="41"/>
      <c r="D1771" s="201" t="s">
        <v>163</v>
      </c>
      <c r="E1771" s="41"/>
      <c r="F1771" s="202" t="s">
        <v>2401</v>
      </c>
      <c r="G1771" s="41"/>
      <c r="H1771" s="41"/>
      <c r="I1771" s="198"/>
      <c r="J1771" s="41"/>
      <c r="K1771" s="41"/>
      <c r="L1771" s="44"/>
      <c r="M1771" s="199"/>
      <c r="N1771" s="200"/>
      <c r="O1771" s="69"/>
      <c r="P1771" s="69"/>
      <c r="Q1771" s="69"/>
      <c r="R1771" s="69"/>
      <c r="S1771" s="69"/>
      <c r="T1771" s="70"/>
      <c r="U1771" s="39"/>
      <c r="V1771" s="39"/>
      <c r="W1771" s="39"/>
      <c r="X1771" s="39"/>
      <c r="Y1771" s="39"/>
      <c r="Z1771" s="39"/>
      <c r="AA1771" s="39"/>
      <c r="AB1771" s="39"/>
      <c r="AC1771" s="39"/>
      <c r="AD1771" s="39"/>
      <c r="AE1771" s="39"/>
      <c r="AT1771" s="21" t="s">
        <v>163</v>
      </c>
      <c r="AU1771" s="21" t="s">
        <v>88</v>
      </c>
    </row>
    <row r="1772" spans="1:65" s="13" customFormat="1" ht="11.25">
      <c r="B1772" s="208"/>
      <c r="C1772" s="209"/>
      <c r="D1772" s="201" t="s">
        <v>320</v>
      </c>
      <c r="E1772" s="210" t="s">
        <v>32</v>
      </c>
      <c r="F1772" s="211" t="s">
        <v>2413</v>
      </c>
      <c r="G1772" s="209"/>
      <c r="H1772" s="210" t="s">
        <v>32</v>
      </c>
      <c r="I1772" s="212"/>
      <c r="J1772" s="209"/>
      <c r="K1772" s="209"/>
      <c r="L1772" s="213"/>
      <c r="M1772" s="214"/>
      <c r="N1772" s="215"/>
      <c r="O1772" s="215"/>
      <c r="P1772" s="215"/>
      <c r="Q1772" s="215"/>
      <c r="R1772" s="215"/>
      <c r="S1772" s="215"/>
      <c r="T1772" s="216"/>
      <c r="AT1772" s="217" t="s">
        <v>320</v>
      </c>
      <c r="AU1772" s="217" t="s">
        <v>88</v>
      </c>
      <c r="AV1772" s="13" t="s">
        <v>86</v>
      </c>
      <c r="AW1772" s="13" t="s">
        <v>39</v>
      </c>
      <c r="AX1772" s="13" t="s">
        <v>78</v>
      </c>
      <c r="AY1772" s="217" t="s">
        <v>151</v>
      </c>
    </row>
    <row r="1773" spans="1:65" s="14" customFormat="1" ht="11.25">
      <c r="B1773" s="218"/>
      <c r="C1773" s="219"/>
      <c r="D1773" s="201" t="s">
        <v>320</v>
      </c>
      <c r="E1773" s="220" t="s">
        <v>32</v>
      </c>
      <c r="F1773" s="221" t="s">
        <v>661</v>
      </c>
      <c r="G1773" s="219"/>
      <c r="H1773" s="222">
        <v>1</v>
      </c>
      <c r="I1773" s="223"/>
      <c r="J1773" s="219"/>
      <c r="K1773" s="219"/>
      <c r="L1773" s="224"/>
      <c r="M1773" s="225"/>
      <c r="N1773" s="226"/>
      <c r="O1773" s="226"/>
      <c r="P1773" s="226"/>
      <c r="Q1773" s="226"/>
      <c r="R1773" s="226"/>
      <c r="S1773" s="226"/>
      <c r="T1773" s="227"/>
      <c r="AT1773" s="228" t="s">
        <v>320</v>
      </c>
      <c r="AU1773" s="228" t="s">
        <v>88</v>
      </c>
      <c r="AV1773" s="14" t="s">
        <v>88</v>
      </c>
      <c r="AW1773" s="14" t="s">
        <v>39</v>
      </c>
      <c r="AX1773" s="14" t="s">
        <v>78</v>
      </c>
      <c r="AY1773" s="228" t="s">
        <v>151</v>
      </c>
    </row>
    <row r="1774" spans="1:65" s="15" customFormat="1" ht="11.25">
      <c r="B1774" s="229"/>
      <c r="C1774" s="230"/>
      <c r="D1774" s="201" t="s">
        <v>320</v>
      </c>
      <c r="E1774" s="231" t="s">
        <v>32</v>
      </c>
      <c r="F1774" s="232" t="s">
        <v>323</v>
      </c>
      <c r="G1774" s="230"/>
      <c r="H1774" s="233">
        <v>1</v>
      </c>
      <c r="I1774" s="234"/>
      <c r="J1774" s="230"/>
      <c r="K1774" s="230"/>
      <c r="L1774" s="235"/>
      <c r="M1774" s="236"/>
      <c r="N1774" s="237"/>
      <c r="O1774" s="237"/>
      <c r="P1774" s="237"/>
      <c r="Q1774" s="237"/>
      <c r="R1774" s="237"/>
      <c r="S1774" s="237"/>
      <c r="T1774" s="238"/>
      <c r="AT1774" s="239" t="s">
        <v>320</v>
      </c>
      <c r="AU1774" s="239" t="s">
        <v>88</v>
      </c>
      <c r="AV1774" s="15" t="s">
        <v>159</v>
      </c>
      <c r="AW1774" s="15" t="s">
        <v>39</v>
      </c>
      <c r="AX1774" s="15" t="s">
        <v>86</v>
      </c>
      <c r="AY1774" s="239" t="s">
        <v>151</v>
      </c>
    </row>
    <row r="1775" spans="1:65" s="2" customFormat="1" ht="16.5" customHeight="1">
      <c r="A1775" s="39"/>
      <c r="B1775" s="40"/>
      <c r="C1775" s="251" t="s">
        <v>2414</v>
      </c>
      <c r="D1775" s="251" t="s">
        <v>445</v>
      </c>
      <c r="E1775" s="252" t="s">
        <v>2415</v>
      </c>
      <c r="F1775" s="253" t="s">
        <v>2416</v>
      </c>
      <c r="G1775" s="254" t="s">
        <v>657</v>
      </c>
      <c r="H1775" s="255">
        <v>1</v>
      </c>
      <c r="I1775" s="256"/>
      <c r="J1775" s="257">
        <f>ROUND(I1775*H1775,2)</f>
        <v>0</v>
      </c>
      <c r="K1775" s="253" t="s">
        <v>158</v>
      </c>
      <c r="L1775" s="258"/>
      <c r="M1775" s="259" t="s">
        <v>32</v>
      </c>
      <c r="N1775" s="260" t="s">
        <v>49</v>
      </c>
      <c r="O1775" s="69"/>
      <c r="P1775" s="192">
        <f>O1775*H1775</f>
        <v>0</v>
      </c>
      <c r="Q1775" s="192">
        <v>2.2000000000000001E-3</v>
      </c>
      <c r="R1775" s="192">
        <f>Q1775*H1775</f>
        <v>2.2000000000000001E-3</v>
      </c>
      <c r="S1775" s="192">
        <v>0</v>
      </c>
      <c r="T1775" s="193">
        <f>S1775*H1775</f>
        <v>0</v>
      </c>
      <c r="U1775" s="39"/>
      <c r="V1775" s="39"/>
      <c r="W1775" s="39"/>
      <c r="X1775" s="39"/>
      <c r="Y1775" s="39"/>
      <c r="Z1775" s="39"/>
      <c r="AA1775" s="39"/>
      <c r="AB1775" s="39"/>
      <c r="AC1775" s="39"/>
      <c r="AD1775" s="39"/>
      <c r="AE1775" s="39"/>
      <c r="AR1775" s="194" t="s">
        <v>539</v>
      </c>
      <c r="AT1775" s="194" t="s">
        <v>445</v>
      </c>
      <c r="AU1775" s="194" t="s">
        <v>88</v>
      </c>
      <c r="AY1775" s="21" t="s">
        <v>151</v>
      </c>
      <c r="BE1775" s="195">
        <f>IF(N1775="základní",J1775,0)</f>
        <v>0</v>
      </c>
      <c r="BF1775" s="195">
        <f>IF(N1775="snížená",J1775,0)</f>
        <v>0</v>
      </c>
      <c r="BG1775" s="195">
        <f>IF(N1775="zákl. přenesená",J1775,0)</f>
        <v>0</v>
      </c>
      <c r="BH1775" s="195">
        <f>IF(N1775="sníž. přenesená",J1775,0)</f>
        <v>0</v>
      </c>
      <c r="BI1775" s="195">
        <f>IF(N1775="nulová",J1775,0)</f>
        <v>0</v>
      </c>
      <c r="BJ1775" s="21" t="s">
        <v>86</v>
      </c>
      <c r="BK1775" s="195">
        <f>ROUND(I1775*H1775,2)</f>
        <v>0</v>
      </c>
      <c r="BL1775" s="21" t="s">
        <v>373</v>
      </c>
      <c r="BM1775" s="194" t="s">
        <v>2417</v>
      </c>
    </row>
    <row r="1776" spans="1:65" s="2" customFormat="1" ht="29.25">
      <c r="A1776" s="39"/>
      <c r="B1776" s="40"/>
      <c r="C1776" s="41"/>
      <c r="D1776" s="201" t="s">
        <v>163</v>
      </c>
      <c r="E1776" s="41"/>
      <c r="F1776" s="202" t="s">
        <v>2418</v>
      </c>
      <c r="G1776" s="41"/>
      <c r="H1776" s="41"/>
      <c r="I1776" s="198"/>
      <c r="J1776" s="41"/>
      <c r="K1776" s="41"/>
      <c r="L1776" s="44"/>
      <c r="M1776" s="199"/>
      <c r="N1776" s="200"/>
      <c r="O1776" s="69"/>
      <c r="P1776" s="69"/>
      <c r="Q1776" s="69"/>
      <c r="R1776" s="69"/>
      <c r="S1776" s="69"/>
      <c r="T1776" s="70"/>
      <c r="U1776" s="39"/>
      <c r="V1776" s="39"/>
      <c r="W1776" s="39"/>
      <c r="X1776" s="39"/>
      <c r="Y1776" s="39"/>
      <c r="Z1776" s="39"/>
      <c r="AA1776" s="39"/>
      <c r="AB1776" s="39"/>
      <c r="AC1776" s="39"/>
      <c r="AD1776" s="39"/>
      <c r="AE1776" s="39"/>
      <c r="AT1776" s="21" t="s">
        <v>163</v>
      </c>
      <c r="AU1776" s="21" t="s">
        <v>88</v>
      </c>
    </row>
    <row r="1777" spans="1:65" s="2" customFormat="1" ht="16.5" customHeight="1">
      <c r="A1777" s="39"/>
      <c r="B1777" s="40"/>
      <c r="C1777" s="183" t="s">
        <v>2419</v>
      </c>
      <c r="D1777" s="183" t="s">
        <v>154</v>
      </c>
      <c r="E1777" s="184" t="s">
        <v>2420</v>
      </c>
      <c r="F1777" s="185" t="s">
        <v>2421</v>
      </c>
      <c r="G1777" s="186" t="s">
        <v>657</v>
      </c>
      <c r="H1777" s="187">
        <v>7</v>
      </c>
      <c r="I1777" s="188"/>
      <c r="J1777" s="189">
        <f>ROUND(I1777*H1777,2)</f>
        <v>0</v>
      </c>
      <c r="K1777" s="185" t="s">
        <v>158</v>
      </c>
      <c r="L1777" s="44"/>
      <c r="M1777" s="190" t="s">
        <v>32</v>
      </c>
      <c r="N1777" s="191" t="s">
        <v>49</v>
      </c>
      <c r="O1777" s="69"/>
      <c r="P1777" s="192">
        <f>O1777*H1777</f>
        <v>0</v>
      </c>
      <c r="Q1777" s="192">
        <v>0</v>
      </c>
      <c r="R1777" s="192">
        <f>Q1777*H1777</f>
        <v>0</v>
      </c>
      <c r="S1777" s="192">
        <v>0</v>
      </c>
      <c r="T1777" s="193">
        <f>S1777*H1777</f>
        <v>0</v>
      </c>
      <c r="U1777" s="39"/>
      <c r="V1777" s="39"/>
      <c r="W1777" s="39"/>
      <c r="X1777" s="39"/>
      <c r="Y1777" s="39"/>
      <c r="Z1777" s="39"/>
      <c r="AA1777" s="39"/>
      <c r="AB1777" s="39"/>
      <c r="AC1777" s="39"/>
      <c r="AD1777" s="39"/>
      <c r="AE1777" s="39"/>
      <c r="AR1777" s="194" t="s">
        <v>373</v>
      </c>
      <c r="AT1777" s="194" t="s">
        <v>154</v>
      </c>
      <c r="AU1777" s="194" t="s">
        <v>88</v>
      </c>
      <c r="AY1777" s="21" t="s">
        <v>151</v>
      </c>
      <c r="BE1777" s="195">
        <f>IF(N1777="základní",J1777,0)</f>
        <v>0</v>
      </c>
      <c r="BF1777" s="195">
        <f>IF(N1777="snížená",J1777,0)</f>
        <v>0</v>
      </c>
      <c r="BG1777" s="195">
        <f>IF(N1777="zákl. přenesená",J1777,0)</f>
        <v>0</v>
      </c>
      <c r="BH1777" s="195">
        <f>IF(N1777="sníž. přenesená",J1777,0)</f>
        <v>0</v>
      </c>
      <c r="BI1777" s="195">
        <f>IF(N1777="nulová",J1777,0)</f>
        <v>0</v>
      </c>
      <c r="BJ1777" s="21" t="s">
        <v>86</v>
      </c>
      <c r="BK1777" s="195">
        <f>ROUND(I1777*H1777,2)</f>
        <v>0</v>
      </c>
      <c r="BL1777" s="21" t="s">
        <v>373</v>
      </c>
      <c r="BM1777" s="194" t="s">
        <v>2422</v>
      </c>
    </row>
    <row r="1778" spans="1:65" s="2" customFormat="1" ht="11.25">
      <c r="A1778" s="39"/>
      <c r="B1778" s="40"/>
      <c r="C1778" s="41"/>
      <c r="D1778" s="196" t="s">
        <v>161</v>
      </c>
      <c r="E1778" s="41"/>
      <c r="F1778" s="197" t="s">
        <v>2423</v>
      </c>
      <c r="G1778" s="41"/>
      <c r="H1778" s="41"/>
      <c r="I1778" s="198"/>
      <c r="J1778" s="41"/>
      <c r="K1778" s="41"/>
      <c r="L1778" s="44"/>
      <c r="M1778" s="199"/>
      <c r="N1778" s="200"/>
      <c r="O1778" s="69"/>
      <c r="P1778" s="69"/>
      <c r="Q1778" s="69"/>
      <c r="R1778" s="69"/>
      <c r="S1778" s="69"/>
      <c r="T1778" s="70"/>
      <c r="U1778" s="39"/>
      <c r="V1778" s="39"/>
      <c r="W1778" s="39"/>
      <c r="X1778" s="39"/>
      <c r="Y1778" s="39"/>
      <c r="Z1778" s="39"/>
      <c r="AA1778" s="39"/>
      <c r="AB1778" s="39"/>
      <c r="AC1778" s="39"/>
      <c r="AD1778" s="39"/>
      <c r="AE1778" s="39"/>
      <c r="AT1778" s="21" t="s">
        <v>161</v>
      </c>
      <c r="AU1778" s="21" t="s">
        <v>88</v>
      </c>
    </row>
    <row r="1779" spans="1:65" s="13" customFormat="1" ht="11.25">
      <c r="B1779" s="208"/>
      <c r="C1779" s="209"/>
      <c r="D1779" s="201" t="s">
        <v>320</v>
      </c>
      <c r="E1779" s="210" t="s">
        <v>32</v>
      </c>
      <c r="F1779" s="211" t="s">
        <v>2424</v>
      </c>
      <c r="G1779" s="209"/>
      <c r="H1779" s="210" t="s">
        <v>32</v>
      </c>
      <c r="I1779" s="212"/>
      <c r="J1779" s="209"/>
      <c r="K1779" s="209"/>
      <c r="L1779" s="213"/>
      <c r="M1779" s="214"/>
      <c r="N1779" s="215"/>
      <c r="O1779" s="215"/>
      <c r="P1779" s="215"/>
      <c r="Q1779" s="215"/>
      <c r="R1779" s="215"/>
      <c r="S1779" s="215"/>
      <c r="T1779" s="216"/>
      <c r="AT1779" s="217" t="s">
        <v>320</v>
      </c>
      <c r="AU1779" s="217" t="s">
        <v>88</v>
      </c>
      <c r="AV1779" s="13" t="s">
        <v>86</v>
      </c>
      <c r="AW1779" s="13" t="s">
        <v>39</v>
      </c>
      <c r="AX1779" s="13" t="s">
        <v>78</v>
      </c>
      <c r="AY1779" s="217" t="s">
        <v>151</v>
      </c>
    </row>
    <row r="1780" spans="1:65" s="13" customFormat="1" ht="11.25">
      <c r="B1780" s="208"/>
      <c r="C1780" s="209"/>
      <c r="D1780" s="201" t="s">
        <v>320</v>
      </c>
      <c r="E1780" s="210" t="s">
        <v>32</v>
      </c>
      <c r="F1780" s="211" t="s">
        <v>2425</v>
      </c>
      <c r="G1780" s="209"/>
      <c r="H1780" s="210" t="s">
        <v>32</v>
      </c>
      <c r="I1780" s="212"/>
      <c r="J1780" s="209"/>
      <c r="K1780" s="209"/>
      <c r="L1780" s="213"/>
      <c r="M1780" s="214"/>
      <c r="N1780" s="215"/>
      <c r="O1780" s="215"/>
      <c r="P1780" s="215"/>
      <c r="Q1780" s="215"/>
      <c r="R1780" s="215"/>
      <c r="S1780" s="215"/>
      <c r="T1780" s="216"/>
      <c r="AT1780" s="217" t="s">
        <v>320</v>
      </c>
      <c r="AU1780" s="217" t="s">
        <v>88</v>
      </c>
      <c r="AV1780" s="13" t="s">
        <v>86</v>
      </c>
      <c r="AW1780" s="13" t="s">
        <v>39</v>
      </c>
      <c r="AX1780" s="13" t="s">
        <v>78</v>
      </c>
      <c r="AY1780" s="217" t="s">
        <v>151</v>
      </c>
    </row>
    <row r="1781" spans="1:65" s="14" customFormat="1" ht="11.25">
      <c r="B1781" s="218"/>
      <c r="C1781" s="219"/>
      <c r="D1781" s="201" t="s">
        <v>320</v>
      </c>
      <c r="E1781" s="220" t="s">
        <v>32</v>
      </c>
      <c r="F1781" s="221" t="s">
        <v>661</v>
      </c>
      <c r="G1781" s="219"/>
      <c r="H1781" s="222">
        <v>1</v>
      </c>
      <c r="I1781" s="223"/>
      <c r="J1781" s="219"/>
      <c r="K1781" s="219"/>
      <c r="L1781" s="224"/>
      <c r="M1781" s="225"/>
      <c r="N1781" s="226"/>
      <c r="O1781" s="226"/>
      <c r="P1781" s="226"/>
      <c r="Q1781" s="226"/>
      <c r="R1781" s="226"/>
      <c r="S1781" s="226"/>
      <c r="T1781" s="227"/>
      <c r="AT1781" s="228" t="s">
        <v>320</v>
      </c>
      <c r="AU1781" s="228" t="s">
        <v>88</v>
      </c>
      <c r="AV1781" s="14" t="s">
        <v>88</v>
      </c>
      <c r="AW1781" s="14" t="s">
        <v>39</v>
      </c>
      <c r="AX1781" s="14" t="s">
        <v>78</v>
      </c>
      <c r="AY1781" s="228" t="s">
        <v>151</v>
      </c>
    </row>
    <row r="1782" spans="1:65" s="13" customFormat="1" ht="11.25">
      <c r="B1782" s="208"/>
      <c r="C1782" s="209"/>
      <c r="D1782" s="201" t="s">
        <v>320</v>
      </c>
      <c r="E1782" s="210" t="s">
        <v>32</v>
      </c>
      <c r="F1782" s="211" t="s">
        <v>2426</v>
      </c>
      <c r="G1782" s="209"/>
      <c r="H1782" s="210" t="s">
        <v>32</v>
      </c>
      <c r="I1782" s="212"/>
      <c r="J1782" s="209"/>
      <c r="K1782" s="209"/>
      <c r="L1782" s="213"/>
      <c r="M1782" s="214"/>
      <c r="N1782" s="215"/>
      <c r="O1782" s="215"/>
      <c r="P1782" s="215"/>
      <c r="Q1782" s="215"/>
      <c r="R1782" s="215"/>
      <c r="S1782" s="215"/>
      <c r="T1782" s="216"/>
      <c r="AT1782" s="217" t="s">
        <v>320</v>
      </c>
      <c r="AU1782" s="217" t="s">
        <v>88</v>
      </c>
      <c r="AV1782" s="13" t="s">
        <v>86</v>
      </c>
      <c r="AW1782" s="13" t="s">
        <v>39</v>
      </c>
      <c r="AX1782" s="13" t="s">
        <v>78</v>
      </c>
      <c r="AY1782" s="217" t="s">
        <v>151</v>
      </c>
    </row>
    <row r="1783" spans="1:65" s="14" customFormat="1" ht="11.25">
      <c r="B1783" s="218"/>
      <c r="C1783" s="219"/>
      <c r="D1783" s="201" t="s">
        <v>320</v>
      </c>
      <c r="E1783" s="220" t="s">
        <v>32</v>
      </c>
      <c r="F1783" s="221" t="s">
        <v>2427</v>
      </c>
      <c r="G1783" s="219"/>
      <c r="H1783" s="222">
        <v>6</v>
      </c>
      <c r="I1783" s="223"/>
      <c r="J1783" s="219"/>
      <c r="K1783" s="219"/>
      <c r="L1783" s="224"/>
      <c r="M1783" s="225"/>
      <c r="N1783" s="226"/>
      <c r="O1783" s="226"/>
      <c r="P1783" s="226"/>
      <c r="Q1783" s="226"/>
      <c r="R1783" s="226"/>
      <c r="S1783" s="226"/>
      <c r="T1783" s="227"/>
      <c r="AT1783" s="228" t="s">
        <v>320</v>
      </c>
      <c r="AU1783" s="228" t="s">
        <v>88</v>
      </c>
      <c r="AV1783" s="14" t="s">
        <v>88</v>
      </c>
      <c r="AW1783" s="14" t="s">
        <v>39</v>
      </c>
      <c r="AX1783" s="14" t="s">
        <v>78</v>
      </c>
      <c r="AY1783" s="228" t="s">
        <v>151</v>
      </c>
    </row>
    <row r="1784" spans="1:65" s="15" customFormat="1" ht="11.25">
      <c r="B1784" s="229"/>
      <c r="C1784" s="230"/>
      <c r="D1784" s="201" t="s">
        <v>320</v>
      </c>
      <c r="E1784" s="231" t="s">
        <v>32</v>
      </c>
      <c r="F1784" s="232" t="s">
        <v>323</v>
      </c>
      <c r="G1784" s="230"/>
      <c r="H1784" s="233">
        <v>7</v>
      </c>
      <c r="I1784" s="234"/>
      <c r="J1784" s="230"/>
      <c r="K1784" s="230"/>
      <c r="L1784" s="235"/>
      <c r="M1784" s="236"/>
      <c r="N1784" s="237"/>
      <c r="O1784" s="237"/>
      <c r="P1784" s="237"/>
      <c r="Q1784" s="237"/>
      <c r="R1784" s="237"/>
      <c r="S1784" s="237"/>
      <c r="T1784" s="238"/>
      <c r="AT1784" s="239" t="s">
        <v>320</v>
      </c>
      <c r="AU1784" s="239" t="s">
        <v>88</v>
      </c>
      <c r="AV1784" s="15" t="s">
        <v>159</v>
      </c>
      <c r="AW1784" s="15" t="s">
        <v>39</v>
      </c>
      <c r="AX1784" s="15" t="s">
        <v>86</v>
      </c>
      <c r="AY1784" s="239" t="s">
        <v>151</v>
      </c>
    </row>
    <row r="1785" spans="1:65" s="2" customFormat="1" ht="16.5" customHeight="1">
      <c r="A1785" s="39"/>
      <c r="B1785" s="40"/>
      <c r="C1785" s="251" t="s">
        <v>2428</v>
      </c>
      <c r="D1785" s="251" t="s">
        <v>445</v>
      </c>
      <c r="E1785" s="252" t="s">
        <v>2429</v>
      </c>
      <c r="F1785" s="253" t="s">
        <v>2430</v>
      </c>
      <c r="G1785" s="254" t="s">
        <v>657</v>
      </c>
      <c r="H1785" s="255">
        <v>7</v>
      </c>
      <c r="I1785" s="256"/>
      <c r="J1785" s="257">
        <f>ROUND(I1785*H1785,2)</f>
        <v>0</v>
      </c>
      <c r="K1785" s="253" t="s">
        <v>158</v>
      </c>
      <c r="L1785" s="258"/>
      <c r="M1785" s="259" t="s">
        <v>32</v>
      </c>
      <c r="N1785" s="260" t="s">
        <v>49</v>
      </c>
      <c r="O1785" s="69"/>
      <c r="P1785" s="192">
        <f>O1785*H1785</f>
        <v>0</v>
      </c>
      <c r="Q1785" s="192">
        <v>1.2999999999999999E-3</v>
      </c>
      <c r="R1785" s="192">
        <f>Q1785*H1785</f>
        <v>9.1000000000000004E-3</v>
      </c>
      <c r="S1785" s="192">
        <v>0</v>
      </c>
      <c r="T1785" s="193">
        <f>S1785*H1785</f>
        <v>0</v>
      </c>
      <c r="U1785" s="39"/>
      <c r="V1785" s="39"/>
      <c r="W1785" s="39"/>
      <c r="X1785" s="39"/>
      <c r="Y1785" s="39"/>
      <c r="Z1785" s="39"/>
      <c r="AA1785" s="39"/>
      <c r="AB1785" s="39"/>
      <c r="AC1785" s="39"/>
      <c r="AD1785" s="39"/>
      <c r="AE1785" s="39"/>
      <c r="AR1785" s="194" t="s">
        <v>539</v>
      </c>
      <c r="AT1785" s="194" t="s">
        <v>445</v>
      </c>
      <c r="AU1785" s="194" t="s">
        <v>88</v>
      </c>
      <c r="AY1785" s="21" t="s">
        <v>151</v>
      </c>
      <c r="BE1785" s="195">
        <f>IF(N1785="základní",J1785,0)</f>
        <v>0</v>
      </c>
      <c r="BF1785" s="195">
        <f>IF(N1785="snížená",J1785,0)</f>
        <v>0</v>
      </c>
      <c r="BG1785" s="195">
        <f>IF(N1785="zákl. přenesená",J1785,0)</f>
        <v>0</v>
      </c>
      <c r="BH1785" s="195">
        <f>IF(N1785="sníž. přenesená",J1785,0)</f>
        <v>0</v>
      </c>
      <c r="BI1785" s="195">
        <f>IF(N1785="nulová",J1785,0)</f>
        <v>0</v>
      </c>
      <c r="BJ1785" s="21" t="s">
        <v>86</v>
      </c>
      <c r="BK1785" s="195">
        <f>ROUND(I1785*H1785,2)</f>
        <v>0</v>
      </c>
      <c r="BL1785" s="21" t="s">
        <v>373</v>
      </c>
      <c r="BM1785" s="194" t="s">
        <v>2431</v>
      </c>
    </row>
    <row r="1786" spans="1:65" s="2" customFormat="1" ht="29.25">
      <c r="A1786" s="39"/>
      <c r="B1786" s="40"/>
      <c r="C1786" s="41"/>
      <c r="D1786" s="201" t="s">
        <v>163</v>
      </c>
      <c r="E1786" s="41"/>
      <c r="F1786" s="202" t="s">
        <v>2432</v>
      </c>
      <c r="G1786" s="41"/>
      <c r="H1786" s="41"/>
      <c r="I1786" s="198"/>
      <c r="J1786" s="41"/>
      <c r="K1786" s="41"/>
      <c r="L1786" s="44"/>
      <c r="M1786" s="199"/>
      <c r="N1786" s="200"/>
      <c r="O1786" s="69"/>
      <c r="P1786" s="69"/>
      <c r="Q1786" s="69"/>
      <c r="R1786" s="69"/>
      <c r="S1786" s="69"/>
      <c r="T1786" s="70"/>
      <c r="U1786" s="39"/>
      <c r="V1786" s="39"/>
      <c r="W1786" s="39"/>
      <c r="X1786" s="39"/>
      <c r="Y1786" s="39"/>
      <c r="Z1786" s="39"/>
      <c r="AA1786" s="39"/>
      <c r="AB1786" s="39"/>
      <c r="AC1786" s="39"/>
      <c r="AD1786" s="39"/>
      <c r="AE1786" s="39"/>
      <c r="AT1786" s="21" t="s">
        <v>163</v>
      </c>
      <c r="AU1786" s="21" t="s">
        <v>88</v>
      </c>
    </row>
    <row r="1787" spans="1:65" s="2" customFormat="1" ht="16.5" customHeight="1">
      <c r="A1787" s="39"/>
      <c r="B1787" s="40"/>
      <c r="C1787" s="183" t="s">
        <v>2433</v>
      </c>
      <c r="D1787" s="183" t="s">
        <v>154</v>
      </c>
      <c r="E1787" s="184" t="s">
        <v>2434</v>
      </c>
      <c r="F1787" s="185" t="s">
        <v>2435</v>
      </c>
      <c r="G1787" s="186" t="s">
        <v>657</v>
      </c>
      <c r="H1787" s="187">
        <v>6</v>
      </c>
      <c r="I1787" s="188"/>
      <c r="J1787" s="189">
        <f>ROUND(I1787*H1787,2)</f>
        <v>0</v>
      </c>
      <c r="K1787" s="185" t="s">
        <v>158</v>
      </c>
      <c r="L1787" s="44"/>
      <c r="M1787" s="190" t="s">
        <v>32</v>
      </c>
      <c r="N1787" s="191" t="s">
        <v>49</v>
      </c>
      <c r="O1787" s="69"/>
      <c r="P1787" s="192">
        <f>O1787*H1787</f>
        <v>0</v>
      </c>
      <c r="Q1787" s="192">
        <v>0</v>
      </c>
      <c r="R1787" s="192">
        <f>Q1787*H1787</f>
        <v>0</v>
      </c>
      <c r="S1787" s="192">
        <v>0</v>
      </c>
      <c r="T1787" s="193">
        <f>S1787*H1787</f>
        <v>0</v>
      </c>
      <c r="U1787" s="39"/>
      <c r="V1787" s="39"/>
      <c r="W1787" s="39"/>
      <c r="X1787" s="39"/>
      <c r="Y1787" s="39"/>
      <c r="Z1787" s="39"/>
      <c r="AA1787" s="39"/>
      <c r="AB1787" s="39"/>
      <c r="AC1787" s="39"/>
      <c r="AD1787" s="39"/>
      <c r="AE1787" s="39"/>
      <c r="AR1787" s="194" t="s">
        <v>373</v>
      </c>
      <c r="AT1787" s="194" t="s">
        <v>154</v>
      </c>
      <c r="AU1787" s="194" t="s">
        <v>88</v>
      </c>
      <c r="AY1787" s="21" t="s">
        <v>151</v>
      </c>
      <c r="BE1787" s="195">
        <f>IF(N1787="základní",J1787,0)</f>
        <v>0</v>
      </c>
      <c r="BF1787" s="195">
        <f>IF(N1787="snížená",J1787,0)</f>
        <v>0</v>
      </c>
      <c r="BG1787" s="195">
        <f>IF(N1787="zákl. přenesená",J1787,0)</f>
        <v>0</v>
      </c>
      <c r="BH1787" s="195">
        <f>IF(N1787="sníž. přenesená",J1787,0)</f>
        <v>0</v>
      </c>
      <c r="BI1787" s="195">
        <f>IF(N1787="nulová",J1787,0)</f>
        <v>0</v>
      </c>
      <c r="BJ1787" s="21" t="s">
        <v>86</v>
      </c>
      <c r="BK1787" s="195">
        <f>ROUND(I1787*H1787,2)</f>
        <v>0</v>
      </c>
      <c r="BL1787" s="21" t="s">
        <v>373</v>
      </c>
      <c r="BM1787" s="194" t="s">
        <v>2436</v>
      </c>
    </row>
    <row r="1788" spans="1:65" s="2" customFormat="1" ht="11.25">
      <c r="A1788" s="39"/>
      <c r="B1788" s="40"/>
      <c r="C1788" s="41"/>
      <c r="D1788" s="196" t="s">
        <v>161</v>
      </c>
      <c r="E1788" s="41"/>
      <c r="F1788" s="197" t="s">
        <v>2437</v>
      </c>
      <c r="G1788" s="41"/>
      <c r="H1788" s="41"/>
      <c r="I1788" s="198"/>
      <c r="J1788" s="41"/>
      <c r="K1788" s="41"/>
      <c r="L1788" s="44"/>
      <c r="M1788" s="199"/>
      <c r="N1788" s="200"/>
      <c r="O1788" s="69"/>
      <c r="P1788" s="69"/>
      <c r="Q1788" s="69"/>
      <c r="R1788" s="69"/>
      <c r="S1788" s="69"/>
      <c r="T1788" s="70"/>
      <c r="U1788" s="39"/>
      <c r="V1788" s="39"/>
      <c r="W1788" s="39"/>
      <c r="X1788" s="39"/>
      <c r="Y1788" s="39"/>
      <c r="Z1788" s="39"/>
      <c r="AA1788" s="39"/>
      <c r="AB1788" s="39"/>
      <c r="AC1788" s="39"/>
      <c r="AD1788" s="39"/>
      <c r="AE1788" s="39"/>
      <c r="AT1788" s="21" t="s">
        <v>161</v>
      </c>
      <c r="AU1788" s="21" t="s">
        <v>88</v>
      </c>
    </row>
    <row r="1789" spans="1:65" s="2" customFormat="1" ht="19.5">
      <c r="A1789" s="39"/>
      <c r="B1789" s="40"/>
      <c r="C1789" s="41"/>
      <c r="D1789" s="201" t="s">
        <v>163</v>
      </c>
      <c r="E1789" s="41"/>
      <c r="F1789" s="202" t="s">
        <v>2401</v>
      </c>
      <c r="G1789" s="41"/>
      <c r="H1789" s="41"/>
      <c r="I1789" s="198"/>
      <c r="J1789" s="41"/>
      <c r="K1789" s="41"/>
      <c r="L1789" s="44"/>
      <c r="M1789" s="199"/>
      <c r="N1789" s="200"/>
      <c r="O1789" s="69"/>
      <c r="P1789" s="69"/>
      <c r="Q1789" s="69"/>
      <c r="R1789" s="69"/>
      <c r="S1789" s="69"/>
      <c r="T1789" s="70"/>
      <c r="U1789" s="39"/>
      <c r="V1789" s="39"/>
      <c r="W1789" s="39"/>
      <c r="X1789" s="39"/>
      <c r="Y1789" s="39"/>
      <c r="Z1789" s="39"/>
      <c r="AA1789" s="39"/>
      <c r="AB1789" s="39"/>
      <c r="AC1789" s="39"/>
      <c r="AD1789" s="39"/>
      <c r="AE1789" s="39"/>
      <c r="AT1789" s="21" t="s">
        <v>163</v>
      </c>
      <c r="AU1789" s="21" t="s">
        <v>88</v>
      </c>
    </row>
    <row r="1790" spans="1:65" s="13" customFormat="1" ht="11.25">
      <c r="B1790" s="208"/>
      <c r="C1790" s="209"/>
      <c r="D1790" s="201" t="s">
        <v>320</v>
      </c>
      <c r="E1790" s="210" t="s">
        <v>32</v>
      </c>
      <c r="F1790" s="211" t="s">
        <v>2438</v>
      </c>
      <c r="G1790" s="209"/>
      <c r="H1790" s="210" t="s">
        <v>32</v>
      </c>
      <c r="I1790" s="212"/>
      <c r="J1790" s="209"/>
      <c r="K1790" s="209"/>
      <c r="L1790" s="213"/>
      <c r="M1790" s="214"/>
      <c r="N1790" s="215"/>
      <c r="O1790" s="215"/>
      <c r="P1790" s="215"/>
      <c r="Q1790" s="215"/>
      <c r="R1790" s="215"/>
      <c r="S1790" s="215"/>
      <c r="T1790" s="216"/>
      <c r="AT1790" s="217" t="s">
        <v>320</v>
      </c>
      <c r="AU1790" s="217" t="s">
        <v>88</v>
      </c>
      <c r="AV1790" s="13" t="s">
        <v>86</v>
      </c>
      <c r="AW1790" s="13" t="s">
        <v>39</v>
      </c>
      <c r="AX1790" s="13" t="s">
        <v>78</v>
      </c>
      <c r="AY1790" s="217" t="s">
        <v>151</v>
      </c>
    </row>
    <row r="1791" spans="1:65" s="14" customFormat="1" ht="11.25">
      <c r="B1791" s="218"/>
      <c r="C1791" s="219"/>
      <c r="D1791" s="201" t="s">
        <v>320</v>
      </c>
      <c r="E1791" s="220" t="s">
        <v>32</v>
      </c>
      <c r="F1791" s="221" t="s">
        <v>1466</v>
      </c>
      <c r="G1791" s="219"/>
      <c r="H1791" s="222">
        <v>6</v>
      </c>
      <c r="I1791" s="223"/>
      <c r="J1791" s="219"/>
      <c r="K1791" s="219"/>
      <c r="L1791" s="224"/>
      <c r="M1791" s="225"/>
      <c r="N1791" s="226"/>
      <c r="O1791" s="226"/>
      <c r="P1791" s="226"/>
      <c r="Q1791" s="226"/>
      <c r="R1791" s="226"/>
      <c r="S1791" s="226"/>
      <c r="T1791" s="227"/>
      <c r="AT1791" s="228" t="s">
        <v>320</v>
      </c>
      <c r="AU1791" s="228" t="s">
        <v>88</v>
      </c>
      <c r="AV1791" s="14" t="s">
        <v>88</v>
      </c>
      <c r="AW1791" s="14" t="s">
        <v>39</v>
      </c>
      <c r="AX1791" s="14" t="s">
        <v>78</v>
      </c>
      <c r="AY1791" s="228" t="s">
        <v>151</v>
      </c>
    </row>
    <row r="1792" spans="1:65" s="15" customFormat="1" ht="11.25">
      <c r="B1792" s="229"/>
      <c r="C1792" s="230"/>
      <c r="D1792" s="201" t="s">
        <v>320</v>
      </c>
      <c r="E1792" s="231" t="s">
        <v>32</v>
      </c>
      <c r="F1792" s="232" t="s">
        <v>323</v>
      </c>
      <c r="G1792" s="230"/>
      <c r="H1792" s="233">
        <v>6</v>
      </c>
      <c r="I1792" s="234"/>
      <c r="J1792" s="230"/>
      <c r="K1792" s="230"/>
      <c r="L1792" s="235"/>
      <c r="M1792" s="236"/>
      <c r="N1792" s="237"/>
      <c r="O1792" s="237"/>
      <c r="P1792" s="237"/>
      <c r="Q1792" s="237"/>
      <c r="R1792" s="237"/>
      <c r="S1792" s="237"/>
      <c r="T1792" s="238"/>
      <c r="AT1792" s="239" t="s">
        <v>320</v>
      </c>
      <c r="AU1792" s="239" t="s">
        <v>88</v>
      </c>
      <c r="AV1792" s="15" t="s">
        <v>159</v>
      </c>
      <c r="AW1792" s="15" t="s">
        <v>39</v>
      </c>
      <c r="AX1792" s="15" t="s">
        <v>86</v>
      </c>
      <c r="AY1792" s="239" t="s">
        <v>151</v>
      </c>
    </row>
    <row r="1793" spans="1:65" s="2" customFormat="1" ht="16.5" customHeight="1">
      <c r="A1793" s="39"/>
      <c r="B1793" s="40"/>
      <c r="C1793" s="251" t="s">
        <v>2439</v>
      </c>
      <c r="D1793" s="251" t="s">
        <v>445</v>
      </c>
      <c r="E1793" s="252" t="s">
        <v>2440</v>
      </c>
      <c r="F1793" s="253" t="s">
        <v>2441</v>
      </c>
      <c r="G1793" s="254" t="s">
        <v>657</v>
      </c>
      <c r="H1793" s="255">
        <v>6</v>
      </c>
      <c r="I1793" s="256"/>
      <c r="J1793" s="257">
        <f>ROUND(I1793*H1793,2)</f>
        <v>0</v>
      </c>
      <c r="K1793" s="253" t="s">
        <v>158</v>
      </c>
      <c r="L1793" s="258"/>
      <c r="M1793" s="259" t="s">
        <v>32</v>
      </c>
      <c r="N1793" s="260" t="s">
        <v>49</v>
      </c>
      <c r="O1793" s="69"/>
      <c r="P1793" s="192">
        <f>O1793*H1793</f>
        <v>0</v>
      </c>
      <c r="Q1793" s="192">
        <v>5.0000000000000002E-5</v>
      </c>
      <c r="R1793" s="192">
        <f>Q1793*H1793</f>
        <v>3.0000000000000003E-4</v>
      </c>
      <c r="S1793" s="192">
        <v>0</v>
      </c>
      <c r="T1793" s="193">
        <f>S1793*H1793</f>
        <v>0</v>
      </c>
      <c r="U1793" s="39"/>
      <c r="V1793" s="39"/>
      <c r="W1793" s="39"/>
      <c r="X1793" s="39"/>
      <c r="Y1793" s="39"/>
      <c r="Z1793" s="39"/>
      <c r="AA1793" s="39"/>
      <c r="AB1793" s="39"/>
      <c r="AC1793" s="39"/>
      <c r="AD1793" s="39"/>
      <c r="AE1793" s="39"/>
      <c r="AR1793" s="194" t="s">
        <v>539</v>
      </c>
      <c r="AT1793" s="194" t="s">
        <v>445</v>
      </c>
      <c r="AU1793" s="194" t="s">
        <v>88</v>
      </c>
      <c r="AY1793" s="21" t="s">
        <v>151</v>
      </c>
      <c r="BE1793" s="195">
        <f>IF(N1793="základní",J1793,0)</f>
        <v>0</v>
      </c>
      <c r="BF1793" s="195">
        <f>IF(N1793="snížená",J1793,0)</f>
        <v>0</v>
      </c>
      <c r="BG1793" s="195">
        <f>IF(N1793="zákl. přenesená",J1793,0)</f>
        <v>0</v>
      </c>
      <c r="BH1793" s="195">
        <f>IF(N1793="sníž. přenesená",J1793,0)</f>
        <v>0</v>
      </c>
      <c r="BI1793" s="195">
        <f>IF(N1793="nulová",J1793,0)</f>
        <v>0</v>
      </c>
      <c r="BJ1793" s="21" t="s">
        <v>86</v>
      </c>
      <c r="BK1793" s="195">
        <f>ROUND(I1793*H1793,2)</f>
        <v>0</v>
      </c>
      <c r="BL1793" s="21" t="s">
        <v>373</v>
      </c>
      <c r="BM1793" s="194" t="s">
        <v>2442</v>
      </c>
    </row>
    <row r="1794" spans="1:65" s="2" customFormat="1" ht="19.5">
      <c r="A1794" s="39"/>
      <c r="B1794" s="40"/>
      <c r="C1794" s="41"/>
      <c r="D1794" s="201" t="s">
        <v>163</v>
      </c>
      <c r="E1794" s="41"/>
      <c r="F1794" s="202" t="s">
        <v>2443</v>
      </c>
      <c r="G1794" s="41"/>
      <c r="H1794" s="41"/>
      <c r="I1794" s="198"/>
      <c r="J1794" s="41"/>
      <c r="K1794" s="41"/>
      <c r="L1794" s="44"/>
      <c r="M1794" s="199"/>
      <c r="N1794" s="200"/>
      <c r="O1794" s="69"/>
      <c r="P1794" s="69"/>
      <c r="Q1794" s="69"/>
      <c r="R1794" s="69"/>
      <c r="S1794" s="69"/>
      <c r="T1794" s="70"/>
      <c r="U1794" s="39"/>
      <c r="V1794" s="39"/>
      <c r="W1794" s="39"/>
      <c r="X1794" s="39"/>
      <c r="Y1794" s="39"/>
      <c r="Z1794" s="39"/>
      <c r="AA1794" s="39"/>
      <c r="AB1794" s="39"/>
      <c r="AC1794" s="39"/>
      <c r="AD1794" s="39"/>
      <c r="AE1794" s="39"/>
      <c r="AT1794" s="21" t="s">
        <v>163</v>
      </c>
      <c r="AU1794" s="21" t="s">
        <v>88</v>
      </c>
    </row>
    <row r="1795" spans="1:65" s="2" customFormat="1" ht="21.75" customHeight="1">
      <c r="A1795" s="39"/>
      <c r="B1795" s="40"/>
      <c r="C1795" s="183" t="s">
        <v>2444</v>
      </c>
      <c r="D1795" s="183" t="s">
        <v>154</v>
      </c>
      <c r="E1795" s="184" t="s">
        <v>2445</v>
      </c>
      <c r="F1795" s="185" t="s">
        <v>2446</v>
      </c>
      <c r="G1795" s="186" t="s">
        <v>657</v>
      </c>
      <c r="H1795" s="187">
        <v>4</v>
      </c>
      <c r="I1795" s="188"/>
      <c r="J1795" s="189">
        <f>ROUND(I1795*H1795,2)</f>
        <v>0</v>
      </c>
      <c r="K1795" s="185" t="s">
        <v>158</v>
      </c>
      <c r="L1795" s="44"/>
      <c r="M1795" s="190" t="s">
        <v>32</v>
      </c>
      <c r="N1795" s="191" t="s">
        <v>49</v>
      </c>
      <c r="O1795" s="69"/>
      <c r="P1795" s="192">
        <f>O1795*H1795</f>
        <v>0</v>
      </c>
      <c r="Q1795" s="192">
        <v>4.4999999999999999E-4</v>
      </c>
      <c r="R1795" s="192">
        <f>Q1795*H1795</f>
        <v>1.8E-3</v>
      </c>
      <c r="S1795" s="192">
        <v>0</v>
      </c>
      <c r="T1795" s="193">
        <f>S1795*H1795</f>
        <v>0</v>
      </c>
      <c r="U1795" s="39"/>
      <c r="V1795" s="39"/>
      <c r="W1795" s="39"/>
      <c r="X1795" s="39"/>
      <c r="Y1795" s="39"/>
      <c r="Z1795" s="39"/>
      <c r="AA1795" s="39"/>
      <c r="AB1795" s="39"/>
      <c r="AC1795" s="39"/>
      <c r="AD1795" s="39"/>
      <c r="AE1795" s="39"/>
      <c r="AR1795" s="194" t="s">
        <v>373</v>
      </c>
      <c r="AT1795" s="194" t="s">
        <v>154</v>
      </c>
      <c r="AU1795" s="194" t="s">
        <v>88</v>
      </c>
      <c r="AY1795" s="21" t="s">
        <v>151</v>
      </c>
      <c r="BE1795" s="195">
        <f>IF(N1795="základní",J1795,0)</f>
        <v>0</v>
      </c>
      <c r="BF1795" s="195">
        <f>IF(N1795="snížená",J1795,0)</f>
        <v>0</v>
      </c>
      <c r="BG1795" s="195">
        <f>IF(N1795="zákl. přenesená",J1795,0)</f>
        <v>0</v>
      </c>
      <c r="BH1795" s="195">
        <f>IF(N1795="sníž. přenesená",J1795,0)</f>
        <v>0</v>
      </c>
      <c r="BI1795" s="195">
        <f>IF(N1795="nulová",J1795,0)</f>
        <v>0</v>
      </c>
      <c r="BJ1795" s="21" t="s">
        <v>86</v>
      </c>
      <c r="BK1795" s="195">
        <f>ROUND(I1795*H1795,2)</f>
        <v>0</v>
      </c>
      <c r="BL1795" s="21" t="s">
        <v>373</v>
      </c>
      <c r="BM1795" s="194" t="s">
        <v>2447</v>
      </c>
    </row>
    <row r="1796" spans="1:65" s="2" customFormat="1" ht="11.25">
      <c r="A1796" s="39"/>
      <c r="B1796" s="40"/>
      <c r="C1796" s="41"/>
      <c r="D1796" s="196" t="s">
        <v>161</v>
      </c>
      <c r="E1796" s="41"/>
      <c r="F1796" s="197" t="s">
        <v>2448</v>
      </c>
      <c r="G1796" s="41"/>
      <c r="H1796" s="41"/>
      <c r="I1796" s="198"/>
      <c r="J1796" s="41"/>
      <c r="K1796" s="41"/>
      <c r="L1796" s="44"/>
      <c r="M1796" s="199"/>
      <c r="N1796" s="200"/>
      <c r="O1796" s="69"/>
      <c r="P1796" s="69"/>
      <c r="Q1796" s="69"/>
      <c r="R1796" s="69"/>
      <c r="S1796" s="69"/>
      <c r="T1796" s="70"/>
      <c r="U1796" s="39"/>
      <c r="V1796" s="39"/>
      <c r="W1796" s="39"/>
      <c r="X1796" s="39"/>
      <c r="Y1796" s="39"/>
      <c r="Z1796" s="39"/>
      <c r="AA1796" s="39"/>
      <c r="AB1796" s="39"/>
      <c r="AC1796" s="39"/>
      <c r="AD1796" s="39"/>
      <c r="AE1796" s="39"/>
      <c r="AT1796" s="21" t="s">
        <v>161</v>
      </c>
      <c r="AU1796" s="21" t="s">
        <v>88</v>
      </c>
    </row>
    <row r="1797" spans="1:65" s="13" customFormat="1" ht="11.25">
      <c r="B1797" s="208"/>
      <c r="C1797" s="209"/>
      <c r="D1797" s="201" t="s">
        <v>320</v>
      </c>
      <c r="E1797" s="210" t="s">
        <v>32</v>
      </c>
      <c r="F1797" s="211" t="s">
        <v>2449</v>
      </c>
      <c r="G1797" s="209"/>
      <c r="H1797" s="210" t="s">
        <v>32</v>
      </c>
      <c r="I1797" s="212"/>
      <c r="J1797" s="209"/>
      <c r="K1797" s="209"/>
      <c r="L1797" s="213"/>
      <c r="M1797" s="214"/>
      <c r="N1797" s="215"/>
      <c r="O1797" s="215"/>
      <c r="P1797" s="215"/>
      <c r="Q1797" s="215"/>
      <c r="R1797" s="215"/>
      <c r="S1797" s="215"/>
      <c r="T1797" s="216"/>
      <c r="AT1797" s="217" t="s">
        <v>320</v>
      </c>
      <c r="AU1797" s="217" t="s">
        <v>88</v>
      </c>
      <c r="AV1797" s="13" t="s">
        <v>86</v>
      </c>
      <c r="AW1797" s="13" t="s">
        <v>39</v>
      </c>
      <c r="AX1797" s="13" t="s">
        <v>78</v>
      </c>
      <c r="AY1797" s="217" t="s">
        <v>151</v>
      </c>
    </row>
    <row r="1798" spans="1:65" s="14" customFormat="1" ht="11.25">
      <c r="B1798" s="218"/>
      <c r="C1798" s="219"/>
      <c r="D1798" s="201" t="s">
        <v>320</v>
      </c>
      <c r="E1798" s="220" t="s">
        <v>32</v>
      </c>
      <c r="F1798" s="221" t="s">
        <v>661</v>
      </c>
      <c r="G1798" s="219"/>
      <c r="H1798" s="222">
        <v>1</v>
      </c>
      <c r="I1798" s="223"/>
      <c r="J1798" s="219"/>
      <c r="K1798" s="219"/>
      <c r="L1798" s="224"/>
      <c r="M1798" s="225"/>
      <c r="N1798" s="226"/>
      <c r="O1798" s="226"/>
      <c r="P1798" s="226"/>
      <c r="Q1798" s="226"/>
      <c r="R1798" s="226"/>
      <c r="S1798" s="226"/>
      <c r="T1798" s="227"/>
      <c r="AT1798" s="228" t="s">
        <v>320</v>
      </c>
      <c r="AU1798" s="228" t="s">
        <v>88</v>
      </c>
      <c r="AV1798" s="14" t="s">
        <v>88</v>
      </c>
      <c r="AW1798" s="14" t="s">
        <v>39</v>
      </c>
      <c r="AX1798" s="14" t="s">
        <v>78</v>
      </c>
      <c r="AY1798" s="228" t="s">
        <v>151</v>
      </c>
    </row>
    <row r="1799" spans="1:65" s="13" customFormat="1" ht="11.25">
      <c r="B1799" s="208"/>
      <c r="C1799" s="209"/>
      <c r="D1799" s="201" t="s">
        <v>320</v>
      </c>
      <c r="E1799" s="210" t="s">
        <v>32</v>
      </c>
      <c r="F1799" s="211" t="s">
        <v>2450</v>
      </c>
      <c r="G1799" s="209"/>
      <c r="H1799" s="210" t="s">
        <v>32</v>
      </c>
      <c r="I1799" s="212"/>
      <c r="J1799" s="209"/>
      <c r="K1799" s="209"/>
      <c r="L1799" s="213"/>
      <c r="M1799" s="214"/>
      <c r="N1799" s="215"/>
      <c r="O1799" s="215"/>
      <c r="P1799" s="215"/>
      <c r="Q1799" s="215"/>
      <c r="R1799" s="215"/>
      <c r="S1799" s="215"/>
      <c r="T1799" s="216"/>
      <c r="AT1799" s="217" t="s">
        <v>320</v>
      </c>
      <c r="AU1799" s="217" t="s">
        <v>88</v>
      </c>
      <c r="AV1799" s="13" t="s">
        <v>86</v>
      </c>
      <c r="AW1799" s="13" t="s">
        <v>39</v>
      </c>
      <c r="AX1799" s="13" t="s">
        <v>78</v>
      </c>
      <c r="AY1799" s="217" t="s">
        <v>151</v>
      </c>
    </row>
    <row r="1800" spans="1:65" s="14" customFormat="1" ht="11.25">
      <c r="B1800" s="218"/>
      <c r="C1800" s="219"/>
      <c r="D1800" s="201" t="s">
        <v>320</v>
      </c>
      <c r="E1800" s="220" t="s">
        <v>32</v>
      </c>
      <c r="F1800" s="221" t="s">
        <v>1378</v>
      </c>
      <c r="G1800" s="219"/>
      <c r="H1800" s="222">
        <v>3</v>
      </c>
      <c r="I1800" s="223"/>
      <c r="J1800" s="219"/>
      <c r="K1800" s="219"/>
      <c r="L1800" s="224"/>
      <c r="M1800" s="225"/>
      <c r="N1800" s="226"/>
      <c r="O1800" s="226"/>
      <c r="P1800" s="226"/>
      <c r="Q1800" s="226"/>
      <c r="R1800" s="226"/>
      <c r="S1800" s="226"/>
      <c r="T1800" s="227"/>
      <c r="AT1800" s="228" t="s">
        <v>320</v>
      </c>
      <c r="AU1800" s="228" t="s">
        <v>88</v>
      </c>
      <c r="AV1800" s="14" t="s">
        <v>88</v>
      </c>
      <c r="AW1800" s="14" t="s">
        <v>39</v>
      </c>
      <c r="AX1800" s="14" t="s">
        <v>78</v>
      </c>
      <c r="AY1800" s="228" t="s">
        <v>151</v>
      </c>
    </row>
    <row r="1801" spans="1:65" s="15" customFormat="1" ht="11.25">
      <c r="B1801" s="229"/>
      <c r="C1801" s="230"/>
      <c r="D1801" s="201" t="s">
        <v>320</v>
      </c>
      <c r="E1801" s="231" t="s">
        <v>32</v>
      </c>
      <c r="F1801" s="232" t="s">
        <v>323</v>
      </c>
      <c r="G1801" s="230"/>
      <c r="H1801" s="233">
        <v>4</v>
      </c>
      <c r="I1801" s="234"/>
      <c r="J1801" s="230"/>
      <c r="K1801" s="230"/>
      <c r="L1801" s="235"/>
      <c r="M1801" s="236"/>
      <c r="N1801" s="237"/>
      <c r="O1801" s="237"/>
      <c r="P1801" s="237"/>
      <c r="Q1801" s="237"/>
      <c r="R1801" s="237"/>
      <c r="S1801" s="237"/>
      <c r="T1801" s="238"/>
      <c r="AT1801" s="239" t="s">
        <v>320</v>
      </c>
      <c r="AU1801" s="239" t="s">
        <v>88</v>
      </c>
      <c r="AV1801" s="15" t="s">
        <v>159</v>
      </c>
      <c r="AW1801" s="15" t="s">
        <v>39</v>
      </c>
      <c r="AX1801" s="15" t="s">
        <v>86</v>
      </c>
      <c r="AY1801" s="239" t="s">
        <v>151</v>
      </c>
    </row>
    <row r="1802" spans="1:65" s="2" customFormat="1" ht="21.75" customHeight="1">
      <c r="A1802" s="39"/>
      <c r="B1802" s="40"/>
      <c r="C1802" s="251" t="s">
        <v>2451</v>
      </c>
      <c r="D1802" s="251" t="s">
        <v>445</v>
      </c>
      <c r="E1802" s="252" t="s">
        <v>2452</v>
      </c>
      <c r="F1802" s="253" t="s">
        <v>2453</v>
      </c>
      <c r="G1802" s="254" t="s">
        <v>657</v>
      </c>
      <c r="H1802" s="255">
        <v>4</v>
      </c>
      <c r="I1802" s="256"/>
      <c r="J1802" s="257">
        <f>ROUND(I1802*H1802,2)</f>
        <v>0</v>
      </c>
      <c r="K1802" s="253" t="s">
        <v>158</v>
      </c>
      <c r="L1802" s="258"/>
      <c r="M1802" s="259" t="s">
        <v>32</v>
      </c>
      <c r="N1802" s="260" t="s">
        <v>49</v>
      </c>
      <c r="O1802" s="69"/>
      <c r="P1802" s="192">
        <f>O1802*H1802</f>
        <v>0</v>
      </c>
      <c r="Q1802" s="192">
        <v>1.6E-2</v>
      </c>
      <c r="R1802" s="192">
        <f>Q1802*H1802</f>
        <v>6.4000000000000001E-2</v>
      </c>
      <c r="S1802" s="192">
        <v>0</v>
      </c>
      <c r="T1802" s="193">
        <f>S1802*H1802</f>
        <v>0</v>
      </c>
      <c r="U1802" s="39"/>
      <c r="V1802" s="39"/>
      <c r="W1802" s="39"/>
      <c r="X1802" s="39"/>
      <c r="Y1802" s="39"/>
      <c r="Z1802" s="39"/>
      <c r="AA1802" s="39"/>
      <c r="AB1802" s="39"/>
      <c r="AC1802" s="39"/>
      <c r="AD1802" s="39"/>
      <c r="AE1802" s="39"/>
      <c r="AR1802" s="194" t="s">
        <v>539</v>
      </c>
      <c r="AT1802" s="194" t="s">
        <v>445</v>
      </c>
      <c r="AU1802" s="194" t="s">
        <v>88</v>
      </c>
      <c r="AY1802" s="21" t="s">
        <v>151</v>
      </c>
      <c r="BE1802" s="195">
        <f>IF(N1802="základní",J1802,0)</f>
        <v>0</v>
      </c>
      <c r="BF1802" s="195">
        <f>IF(N1802="snížená",J1802,0)</f>
        <v>0</v>
      </c>
      <c r="BG1802" s="195">
        <f>IF(N1802="zákl. přenesená",J1802,0)</f>
        <v>0</v>
      </c>
      <c r="BH1802" s="195">
        <f>IF(N1802="sníž. přenesená",J1802,0)</f>
        <v>0</v>
      </c>
      <c r="BI1802" s="195">
        <f>IF(N1802="nulová",J1802,0)</f>
        <v>0</v>
      </c>
      <c r="BJ1802" s="21" t="s">
        <v>86</v>
      </c>
      <c r="BK1802" s="195">
        <f>ROUND(I1802*H1802,2)</f>
        <v>0</v>
      </c>
      <c r="BL1802" s="21" t="s">
        <v>373</v>
      </c>
      <c r="BM1802" s="194" t="s">
        <v>2454</v>
      </c>
    </row>
    <row r="1803" spans="1:65" s="2" customFormat="1" ht="29.25">
      <c r="A1803" s="39"/>
      <c r="B1803" s="40"/>
      <c r="C1803" s="41"/>
      <c r="D1803" s="201" t="s">
        <v>163</v>
      </c>
      <c r="E1803" s="41"/>
      <c r="F1803" s="202" t="s">
        <v>2455</v>
      </c>
      <c r="G1803" s="41"/>
      <c r="H1803" s="41"/>
      <c r="I1803" s="198"/>
      <c r="J1803" s="41"/>
      <c r="K1803" s="41"/>
      <c r="L1803" s="44"/>
      <c r="M1803" s="199"/>
      <c r="N1803" s="200"/>
      <c r="O1803" s="69"/>
      <c r="P1803" s="69"/>
      <c r="Q1803" s="69"/>
      <c r="R1803" s="69"/>
      <c r="S1803" s="69"/>
      <c r="T1803" s="70"/>
      <c r="U1803" s="39"/>
      <c r="V1803" s="39"/>
      <c r="W1803" s="39"/>
      <c r="X1803" s="39"/>
      <c r="Y1803" s="39"/>
      <c r="Z1803" s="39"/>
      <c r="AA1803" s="39"/>
      <c r="AB1803" s="39"/>
      <c r="AC1803" s="39"/>
      <c r="AD1803" s="39"/>
      <c r="AE1803" s="39"/>
      <c r="AT1803" s="21" t="s">
        <v>163</v>
      </c>
      <c r="AU1803" s="21" t="s">
        <v>88</v>
      </c>
    </row>
    <row r="1804" spans="1:65" s="13" customFormat="1" ht="11.25">
      <c r="B1804" s="208"/>
      <c r="C1804" s="209"/>
      <c r="D1804" s="201" t="s">
        <v>320</v>
      </c>
      <c r="E1804" s="210" t="s">
        <v>32</v>
      </c>
      <c r="F1804" s="211" t="s">
        <v>2456</v>
      </c>
      <c r="G1804" s="209"/>
      <c r="H1804" s="210" t="s">
        <v>32</v>
      </c>
      <c r="I1804" s="212"/>
      <c r="J1804" s="209"/>
      <c r="K1804" s="209"/>
      <c r="L1804" s="213"/>
      <c r="M1804" s="214"/>
      <c r="N1804" s="215"/>
      <c r="O1804" s="215"/>
      <c r="P1804" s="215"/>
      <c r="Q1804" s="215"/>
      <c r="R1804" s="215"/>
      <c r="S1804" s="215"/>
      <c r="T1804" s="216"/>
      <c r="AT1804" s="217" t="s">
        <v>320</v>
      </c>
      <c r="AU1804" s="217" t="s">
        <v>88</v>
      </c>
      <c r="AV1804" s="13" t="s">
        <v>86</v>
      </c>
      <c r="AW1804" s="13" t="s">
        <v>39</v>
      </c>
      <c r="AX1804" s="13" t="s">
        <v>78</v>
      </c>
      <c r="AY1804" s="217" t="s">
        <v>151</v>
      </c>
    </row>
    <row r="1805" spans="1:65" s="14" customFormat="1" ht="11.25">
      <c r="B1805" s="218"/>
      <c r="C1805" s="219"/>
      <c r="D1805" s="201" t="s">
        <v>320</v>
      </c>
      <c r="E1805" s="220" t="s">
        <v>32</v>
      </c>
      <c r="F1805" s="221" t="s">
        <v>661</v>
      </c>
      <c r="G1805" s="219"/>
      <c r="H1805" s="222">
        <v>1</v>
      </c>
      <c r="I1805" s="223"/>
      <c r="J1805" s="219"/>
      <c r="K1805" s="219"/>
      <c r="L1805" s="224"/>
      <c r="M1805" s="225"/>
      <c r="N1805" s="226"/>
      <c r="O1805" s="226"/>
      <c r="P1805" s="226"/>
      <c r="Q1805" s="226"/>
      <c r="R1805" s="226"/>
      <c r="S1805" s="226"/>
      <c r="T1805" s="227"/>
      <c r="AT1805" s="228" t="s">
        <v>320</v>
      </c>
      <c r="AU1805" s="228" t="s">
        <v>88</v>
      </c>
      <c r="AV1805" s="14" t="s">
        <v>88</v>
      </c>
      <c r="AW1805" s="14" t="s">
        <v>39</v>
      </c>
      <c r="AX1805" s="14" t="s">
        <v>78</v>
      </c>
      <c r="AY1805" s="228" t="s">
        <v>151</v>
      </c>
    </row>
    <row r="1806" spans="1:65" s="13" customFormat="1" ht="11.25">
      <c r="B1806" s="208"/>
      <c r="C1806" s="209"/>
      <c r="D1806" s="201" t="s">
        <v>320</v>
      </c>
      <c r="E1806" s="210" t="s">
        <v>32</v>
      </c>
      <c r="F1806" s="211" t="s">
        <v>2457</v>
      </c>
      <c r="G1806" s="209"/>
      <c r="H1806" s="210" t="s">
        <v>32</v>
      </c>
      <c r="I1806" s="212"/>
      <c r="J1806" s="209"/>
      <c r="K1806" s="209"/>
      <c r="L1806" s="213"/>
      <c r="M1806" s="214"/>
      <c r="N1806" s="215"/>
      <c r="O1806" s="215"/>
      <c r="P1806" s="215"/>
      <c r="Q1806" s="215"/>
      <c r="R1806" s="215"/>
      <c r="S1806" s="215"/>
      <c r="T1806" s="216"/>
      <c r="AT1806" s="217" t="s">
        <v>320</v>
      </c>
      <c r="AU1806" s="217" t="s">
        <v>88</v>
      </c>
      <c r="AV1806" s="13" t="s">
        <v>86</v>
      </c>
      <c r="AW1806" s="13" t="s">
        <v>39</v>
      </c>
      <c r="AX1806" s="13" t="s">
        <v>78</v>
      </c>
      <c r="AY1806" s="217" t="s">
        <v>151</v>
      </c>
    </row>
    <row r="1807" spans="1:65" s="14" customFormat="1" ht="11.25">
      <c r="B1807" s="218"/>
      <c r="C1807" s="219"/>
      <c r="D1807" s="201" t="s">
        <v>320</v>
      </c>
      <c r="E1807" s="220" t="s">
        <v>32</v>
      </c>
      <c r="F1807" s="221" t="s">
        <v>1378</v>
      </c>
      <c r="G1807" s="219"/>
      <c r="H1807" s="222">
        <v>3</v>
      </c>
      <c r="I1807" s="223"/>
      <c r="J1807" s="219"/>
      <c r="K1807" s="219"/>
      <c r="L1807" s="224"/>
      <c r="M1807" s="225"/>
      <c r="N1807" s="226"/>
      <c r="O1807" s="226"/>
      <c r="P1807" s="226"/>
      <c r="Q1807" s="226"/>
      <c r="R1807" s="226"/>
      <c r="S1807" s="226"/>
      <c r="T1807" s="227"/>
      <c r="AT1807" s="228" t="s">
        <v>320</v>
      </c>
      <c r="AU1807" s="228" t="s">
        <v>88</v>
      </c>
      <c r="AV1807" s="14" t="s">
        <v>88</v>
      </c>
      <c r="AW1807" s="14" t="s">
        <v>39</v>
      </c>
      <c r="AX1807" s="14" t="s">
        <v>78</v>
      </c>
      <c r="AY1807" s="228" t="s">
        <v>151</v>
      </c>
    </row>
    <row r="1808" spans="1:65" s="15" customFormat="1" ht="11.25">
      <c r="B1808" s="229"/>
      <c r="C1808" s="230"/>
      <c r="D1808" s="201" t="s">
        <v>320</v>
      </c>
      <c r="E1808" s="231" t="s">
        <v>32</v>
      </c>
      <c r="F1808" s="232" t="s">
        <v>323</v>
      </c>
      <c r="G1808" s="230"/>
      <c r="H1808" s="233">
        <v>4</v>
      </c>
      <c r="I1808" s="234"/>
      <c r="J1808" s="230"/>
      <c r="K1808" s="230"/>
      <c r="L1808" s="235"/>
      <c r="M1808" s="236"/>
      <c r="N1808" s="237"/>
      <c r="O1808" s="237"/>
      <c r="P1808" s="237"/>
      <c r="Q1808" s="237"/>
      <c r="R1808" s="237"/>
      <c r="S1808" s="237"/>
      <c r="T1808" s="238"/>
      <c r="AT1808" s="239" t="s">
        <v>320</v>
      </c>
      <c r="AU1808" s="239" t="s">
        <v>88</v>
      </c>
      <c r="AV1808" s="15" t="s">
        <v>159</v>
      </c>
      <c r="AW1808" s="15" t="s">
        <v>39</v>
      </c>
      <c r="AX1808" s="15" t="s">
        <v>86</v>
      </c>
      <c r="AY1808" s="239" t="s">
        <v>151</v>
      </c>
    </row>
    <row r="1809" spans="1:65" s="2" customFormat="1" ht="21.75" customHeight="1">
      <c r="A1809" s="39"/>
      <c r="B1809" s="40"/>
      <c r="C1809" s="183" t="s">
        <v>2458</v>
      </c>
      <c r="D1809" s="183" t="s">
        <v>154</v>
      </c>
      <c r="E1809" s="184" t="s">
        <v>2459</v>
      </c>
      <c r="F1809" s="185" t="s">
        <v>2460</v>
      </c>
      <c r="G1809" s="186" t="s">
        <v>213</v>
      </c>
      <c r="H1809" s="187">
        <v>0.6</v>
      </c>
      <c r="I1809" s="188"/>
      <c r="J1809" s="189">
        <f>ROUND(I1809*H1809,2)</f>
        <v>0</v>
      </c>
      <c r="K1809" s="185" t="s">
        <v>158</v>
      </c>
      <c r="L1809" s="44"/>
      <c r="M1809" s="190" t="s">
        <v>32</v>
      </c>
      <c r="N1809" s="191" t="s">
        <v>49</v>
      </c>
      <c r="O1809" s="69"/>
      <c r="P1809" s="192">
        <f>O1809*H1809</f>
        <v>0</v>
      </c>
      <c r="Q1809" s="192">
        <v>0</v>
      </c>
      <c r="R1809" s="192">
        <f>Q1809*H1809</f>
        <v>0</v>
      </c>
      <c r="S1809" s="192">
        <v>0</v>
      </c>
      <c r="T1809" s="193">
        <f>S1809*H1809</f>
        <v>0</v>
      </c>
      <c r="U1809" s="39"/>
      <c r="V1809" s="39"/>
      <c r="W1809" s="39"/>
      <c r="X1809" s="39"/>
      <c r="Y1809" s="39"/>
      <c r="Z1809" s="39"/>
      <c r="AA1809" s="39"/>
      <c r="AB1809" s="39"/>
      <c r="AC1809" s="39"/>
      <c r="AD1809" s="39"/>
      <c r="AE1809" s="39"/>
      <c r="AR1809" s="194" t="s">
        <v>373</v>
      </c>
      <c r="AT1809" s="194" t="s">
        <v>154</v>
      </c>
      <c r="AU1809" s="194" t="s">
        <v>88</v>
      </c>
      <c r="AY1809" s="21" t="s">
        <v>151</v>
      </c>
      <c r="BE1809" s="195">
        <f>IF(N1809="základní",J1809,0)</f>
        <v>0</v>
      </c>
      <c r="BF1809" s="195">
        <f>IF(N1809="snížená",J1809,0)</f>
        <v>0</v>
      </c>
      <c r="BG1809" s="195">
        <f>IF(N1809="zákl. přenesená",J1809,0)</f>
        <v>0</v>
      </c>
      <c r="BH1809" s="195">
        <f>IF(N1809="sníž. přenesená",J1809,0)</f>
        <v>0</v>
      </c>
      <c r="BI1809" s="195">
        <f>IF(N1809="nulová",J1809,0)</f>
        <v>0</v>
      </c>
      <c r="BJ1809" s="21" t="s">
        <v>86</v>
      </c>
      <c r="BK1809" s="195">
        <f>ROUND(I1809*H1809,2)</f>
        <v>0</v>
      </c>
      <c r="BL1809" s="21" t="s">
        <v>373</v>
      </c>
      <c r="BM1809" s="194" t="s">
        <v>2461</v>
      </c>
    </row>
    <row r="1810" spans="1:65" s="2" customFormat="1" ht="11.25">
      <c r="A1810" s="39"/>
      <c r="B1810" s="40"/>
      <c r="C1810" s="41"/>
      <c r="D1810" s="196" t="s">
        <v>161</v>
      </c>
      <c r="E1810" s="41"/>
      <c r="F1810" s="197" t="s">
        <v>2462</v>
      </c>
      <c r="G1810" s="41"/>
      <c r="H1810" s="41"/>
      <c r="I1810" s="198"/>
      <c r="J1810" s="41"/>
      <c r="K1810" s="41"/>
      <c r="L1810" s="44"/>
      <c r="M1810" s="199"/>
      <c r="N1810" s="200"/>
      <c r="O1810" s="69"/>
      <c r="P1810" s="69"/>
      <c r="Q1810" s="69"/>
      <c r="R1810" s="69"/>
      <c r="S1810" s="69"/>
      <c r="T1810" s="70"/>
      <c r="U1810" s="39"/>
      <c r="V1810" s="39"/>
      <c r="W1810" s="39"/>
      <c r="X1810" s="39"/>
      <c r="Y1810" s="39"/>
      <c r="Z1810" s="39"/>
      <c r="AA1810" s="39"/>
      <c r="AB1810" s="39"/>
      <c r="AC1810" s="39"/>
      <c r="AD1810" s="39"/>
      <c r="AE1810" s="39"/>
      <c r="AT1810" s="21" t="s">
        <v>161</v>
      </c>
      <c r="AU1810" s="21" t="s">
        <v>88</v>
      </c>
    </row>
    <row r="1811" spans="1:65" s="13" customFormat="1" ht="11.25">
      <c r="B1811" s="208"/>
      <c r="C1811" s="209"/>
      <c r="D1811" s="201" t="s">
        <v>320</v>
      </c>
      <c r="E1811" s="210" t="s">
        <v>32</v>
      </c>
      <c r="F1811" s="211" t="s">
        <v>2463</v>
      </c>
      <c r="G1811" s="209"/>
      <c r="H1811" s="210" t="s">
        <v>32</v>
      </c>
      <c r="I1811" s="212"/>
      <c r="J1811" s="209"/>
      <c r="K1811" s="209"/>
      <c r="L1811" s="213"/>
      <c r="M1811" s="214"/>
      <c r="N1811" s="215"/>
      <c r="O1811" s="215"/>
      <c r="P1811" s="215"/>
      <c r="Q1811" s="215"/>
      <c r="R1811" s="215"/>
      <c r="S1811" s="215"/>
      <c r="T1811" s="216"/>
      <c r="AT1811" s="217" t="s">
        <v>320</v>
      </c>
      <c r="AU1811" s="217" t="s">
        <v>88</v>
      </c>
      <c r="AV1811" s="13" t="s">
        <v>86</v>
      </c>
      <c r="AW1811" s="13" t="s">
        <v>39</v>
      </c>
      <c r="AX1811" s="13" t="s">
        <v>78</v>
      </c>
      <c r="AY1811" s="217" t="s">
        <v>151</v>
      </c>
    </row>
    <row r="1812" spans="1:65" s="14" customFormat="1" ht="11.25">
      <c r="B1812" s="218"/>
      <c r="C1812" s="219"/>
      <c r="D1812" s="201" t="s">
        <v>320</v>
      </c>
      <c r="E1812" s="220" t="s">
        <v>32</v>
      </c>
      <c r="F1812" s="221" t="s">
        <v>2464</v>
      </c>
      <c r="G1812" s="219"/>
      <c r="H1812" s="222">
        <v>0.6</v>
      </c>
      <c r="I1812" s="223"/>
      <c r="J1812" s="219"/>
      <c r="K1812" s="219"/>
      <c r="L1812" s="224"/>
      <c r="M1812" s="225"/>
      <c r="N1812" s="226"/>
      <c r="O1812" s="226"/>
      <c r="P1812" s="226"/>
      <c r="Q1812" s="226"/>
      <c r="R1812" s="226"/>
      <c r="S1812" s="226"/>
      <c r="T1812" s="227"/>
      <c r="AT1812" s="228" t="s">
        <v>320</v>
      </c>
      <c r="AU1812" s="228" t="s">
        <v>88</v>
      </c>
      <c r="AV1812" s="14" t="s">
        <v>88</v>
      </c>
      <c r="AW1812" s="14" t="s">
        <v>39</v>
      </c>
      <c r="AX1812" s="14" t="s">
        <v>78</v>
      </c>
      <c r="AY1812" s="228" t="s">
        <v>151</v>
      </c>
    </row>
    <row r="1813" spans="1:65" s="15" customFormat="1" ht="11.25">
      <c r="B1813" s="229"/>
      <c r="C1813" s="230"/>
      <c r="D1813" s="201" t="s">
        <v>320</v>
      </c>
      <c r="E1813" s="231" t="s">
        <v>32</v>
      </c>
      <c r="F1813" s="232" t="s">
        <v>323</v>
      </c>
      <c r="G1813" s="230"/>
      <c r="H1813" s="233">
        <v>0.6</v>
      </c>
      <c r="I1813" s="234"/>
      <c r="J1813" s="230"/>
      <c r="K1813" s="230"/>
      <c r="L1813" s="235"/>
      <c r="M1813" s="236"/>
      <c r="N1813" s="237"/>
      <c r="O1813" s="237"/>
      <c r="P1813" s="237"/>
      <c r="Q1813" s="237"/>
      <c r="R1813" s="237"/>
      <c r="S1813" s="237"/>
      <c r="T1813" s="238"/>
      <c r="AT1813" s="239" t="s">
        <v>320</v>
      </c>
      <c r="AU1813" s="239" t="s">
        <v>88</v>
      </c>
      <c r="AV1813" s="15" t="s">
        <v>159</v>
      </c>
      <c r="AW1813" s="15" t="s">
        <v>39</v>
      </c>
      <c r="AX1813" s="15" t="s">
        <v>86</v>
      </c>
      <c r="AY1813" s="239" t="s">
        <v>151</v>
      </c>
    </row>
    <row r="1814" spans="1:65" s="2" customFormat="1" ht="16.5" customHeight="1">
      <c r="A1814" s="39"/>
      <c r="B1814" s="40"/>
      <c r="C1814" s="251" t="s">
        <v>2465</v>
      </c>
      <c r="D1814" s="251" t="s">
        <v>445</v>
      </c>
      <c r="E1814" s="252" t="s">
        <v>2466</v>
      </c>
      <c r="F1814" s="253" t="s">
        <v>2467</v>
      </c>
      <c r="G1814" s="254" t="s">
        <v>213</v>
      </c>
      <c r="H1814" s="255">
        <v>0.6</v>
      </c>
      <c r="I1814" s="256"/>
      <c r="J1814" s="257">
        <f>ROUND(I1814*H1814,2)</f>
        <v>0</v>
      </c>
      <c r="K1814" s="253" t="s">
        <v>158</v>
      </c>
      <c r="L1814" s="258"/>
      <c r="M1814" s="259" t="s">
        <v>32</v>
      </c>
      <c r="N1814" s="260" t="s">
        <v>49</v>
      </c>
      <c r="O1814" s="69"/>
      <c r="P1814" s="192">
        <f>O1814*H1814</f>
        <v>0</v>
      </c>
      <c r="Q1814" s="192">
        <v>7.0000000000000001E-3</v>
      </c>
      <c r="R1814" s="192">
        <f>Q1814*H1814</f>
        <v>4.1999999999999997E-3</v>
      </c>
      <c r="S1814" s="192">
        <v>0</v>
      </c>
      <c r="T1814" s="193">
        <f>S1814*H1814</f>
        <v>0</v>
      </c>
      <c r="U1814" s="39"/>
      <c r="V1814" s="39"/>
      <c r="W1814" s="39"/>
      <c r="X1814" s="39"/>
      <c r="Y1814" s="39"/>
      <c r="Z1814" s="39"/>
      <c r="AA1814" s="39"/>
      <c r="AB1814" s="39"/>
      <c r="AC1814" s="39"/>
      <c r="AD1814" s="39"/>
      <c r="AE1814" s="39"/>
      <c r="AR1814" s="194" t="s">
        <v>539</v>
      </c>
      <c r="AT1814" s="194" t="s">
        <v>445</v>
      </c>
      <c r="AU1814" s="194" t="s">
        <v>88</v>
      </c>
      <c r="AY1814" s="21" t="s">
        <v>151</v>
      </c>
      <c r="BE1814" s="195">
        <f>IF(N1814="základní",J1814,0)</f>
        <v>0</v>
      </c>
      <c r="BF1814" s="195">
        <f>IF(N1814="snížená",J1814,0)</f>
        <v>0</v>
      </c>
      <c r="BG1814" s="195">
        <f>IF(N1814="zákl. přenesená",J1814,0)</f>
        <v>0</v>
      </c>
      <c r="BH1814" s="195">
        <f>IF(N1814="sníž. přenesená",J1814,0)</f>
        <v>0</v>
      </c>
      <c r="BI1814" s="195">
        <f>IF(N1814="nulová",J1814,0)</f>
        <v>0</v>
      </c>
      <c r="BJ1814" s="21" t="s">
        <v>86</v>
      </c>
      <c r="BK1814" s="195">
        <f>ROUND(I1814*H1814,2)</f>
        <v>0</v>
      </c>
      <c r="BL1814" s="21" t="s">
        <v>373</v>
      </c>
      <c r="BM1814" s="194" t="s">
        <v>2468</v>
      </c>
    </row>
    <row r="1815" spans="1:65" s="2" customFormat="1" ht="19.5">
      <c r="A1815" s="39"/>
      <c r="B1815" s="40"/>
      <c r="C1815" s="41"/>
      <c r="D1815" s="201" t="s">
        <v>163</v>
      </c>
      <c r="E1815" s="41"/>
      <c r="F1815" s="202" t="s">
        <v>2469</v>
      </c>
      <c r="G1815" s="41"/>
      <c r="H1815" s="41"/>
      <c r="I1815" s="198"/>
      <c r="J1815" s="41"/>
      <c r="K1815" s="41"/>
      <c r="L1815" s="44"/>
      <c r="M1815" s="199"/>
      <c r="N1815" s="200"/>
      <c r="O1815" s="69"/>
      <c r="P1815" s="69"/>
      <c r="Q1815" s="69"/>
      <c r="R1815" s="69"/>
      <c r="S1815" s="69"/>
      <c r="T1815" s="70"/>
      <c r="U1815" s="39"/>
      <c r="V1815" s="39"/>
      <c r="W1815" s="39"/>
      <c r="X1815" s="39"/>
      <c r="Y1815" s="39"/>
      <c r="Z1815" s="39"/>
      <c r="AA1815" s="39"/>
      <c r="AB1815" s="39"/>
      <c r="AC1815" s="39"/>
      <c r="AD1815" s="39"/>
      <c r="AE1815" s="39"/>
      <c r="AT1815" s="21" t="s">
        <v>163</v>
      </c>
      <c r="AU1815" s="21" t="s">
        <v>88</v>
      </c>
    </row>
    <row r="1816" spans="1:65" s="2" customFormat="1" ht="16.5" customHeight="1">
      <c r="A1816" s="39"/>
      <c r="B1816" s="40"/>
      <c r="C1816" s="251" t="s">
        <v>2470</v>
      </c>
      <c r="D1816" s="251" t="s">
        <v>445</v>
      </c>
      <c r="E1816" s="252" t="s">
        <v>2471</v>
      </c>
      <c r="F1816" s="253" t="s">
        <v>2472</v>
      </c>
      <c r="G1816" s="254" t="s">
        <v>657</v>
      </c>
      <c r="H1816" s="255">
        <v>2</v>
      </c>
      <c r="I1816" s="256"/>
      <c r="J1816" s="257">
        <f>ROUND(I1816*H1816,2)</f>
        <v>0</v>
      </c>
      <c r="K1816" s="253" t="s">
        <v>158</v>
      </c>
      <c r="L1816" s="258"/>
      <c r="M1816" s="259" t="s">
        <v>32</v>
      </c>
      <c r="N1816" s="260" t="s">
        <v>49</v>
      </c>
      <c r="O1816" s="69"/>
      <c r="P1816" s="192">
        <f>O1816*H1816</f>
        <v>0</v>
      </c>
      <c r="Q1816" s="192">
        <v>6.0000000000000002E-5</v>
      </c>
      <c r="R1816" s="192">
        <f>Q1816*H1816</f>
        <v>1.2E-4</v>
      </c>
      <c r="S1816" s="192">
        <v>0</v>
      </c>
      <c r="T1816" s="193">
        <f>S1816*H1816</f>
        <v>0</v>
      </c>
      <c r="U1816" s="39"/>
      <c r="V1816" s="39"/>
      <c r="W1816" s="39"/>
      <c r="X1816" s="39"/>
      <c r="Y1816" s="39"/>
      <c r="Z1816" s="39"/>
      <c r="AA1816" s="39"/>
      <c r="AB1816" s="39"/>
      <c r="AC1816" s="39"/>
      <c r="AD1816" s="39"/>
      <c r="AE1816" s="39"/>
      <c r="AR1816" s="194" t="s">
        <v>539</v>
      </c>
      <c r="AT1816" s="194" t="s">
        <v>445</v>
      </c>
      <c r="AU1816" s="194" t="s">
        <v>88</v>
      </c>
      <c r="AY1816" s="21" t="s">
        <v>151</v>
      </c>
      <c r="BE1816" s="195">
        <f>IF(N1816="základní",J1816,0)</f>
        <v>0</v>
      </c>
      <c r="BF1816" s="195">
        <f>IF(N1816="snížená",J1816,0)</f>
        <v>0</v>
      </c>
      <c r="BG1816" s="195">
        <f>IF(N1816="zákl. přenesená",J1816,0)</f>
        <v>0</v>
      </c>
      <c r="BH1816" s="195">
        <f>IF(N1816="sníž. přenesená",J1816,0)</f>
        <v>0</v>
      </c>
      <c r="BI1816" s="195">
        <f>IF(N1816="nulová",J1816,0)</f>
        <v>0</v>
      </c>
      <c r="BJ1816" s="21" t="s">
        <v>86</v>
      </c>
      <c r="BK1816" s="195">
        <f>ROUND(I1816*H1816,2)</f>
        <v>0</v>
      </c>
      <c r="BL1816" s="21" t="s">
        <v>373</v>
      </c>
      <c r="BM1816" s="194" t="s">
        <v>2473</v>
      </c>
    </row>
    <row r="1817" spans="1:65" s="2" customFormat="1" ht="19.5">
      <c r="A1817" s="39"/>
      <c r="B1817" s="40"/>
      <c r="C1817" s="41"/>
      <c r="D1817" s="201" t="s">
        <v>163</v>
      </c>
      <c r="E1817" s="41"/>
      <c r="F1817" s="202" t="s">
        <v>2474</v>
      </c>
      <c r="G1817" s="41"/>
      <c r="H1817" s="41"/>
      <c r="I1817" s="198"/>
      <c r="J1817" s="41"/>
      <c r="K1817" s="41"/>
      <c r="L1817" s="44"/>
      <c r="M1817" s="199"/>
      <c r="N1817" s="200"/>
      <c r="O1817" s="69"/>
      <c r="P1817" s="69"/>
      <c r="Q1817" s="69"/>
      <c r="R1817" s="69"/>
      <c r="S1817" s="69"/>
      <c r="T1817" s="70"/>
      <c r="U1817" s="39"/>
      <c r="V1817" s="39"/>
      <c r="W1817" s="39"/>
      <c r="X1817" s="39"/>
      <c r="Y1817" s="39"/>
      <c r="Z1817" s="39"/>
      <c r="AA1817" s="39"/>
      <c r="AB1817" s="39"/>
      <c r="AC1817" s="39"/>
      <c r="AD1817" s="39"/>
      <c r="AE1817" s="39"/>
      <c r="AT1817" s="21" t="s">
        <v>163</v>
      </c>
      <c r="AU1817" s="21" t="s">
        <v>88</v>
      </c>
    </row>
    <row r="1818" spans="1:65" s="2" customFormat="1" ht="24.2" customHeight="1">
      <c r="A1818" s="39"/>
      <c r="B1818" s="40"/>
      <c r="C1818" s="183" t="s">
        <v>2475</v>
      </c>
      <c r="D1818" s="183" t="s">
        <v>154</v>
      </c>
      <c r="E1818" s="184" t="s">
        <v>2476</v>
      </c>
      <c r="F1818" s="185" t="s">
        <v>2477</v>
      </c>
      <c r="G1818" s="186" t="s">
        <v>428</v>
      </c>
      <c r="H1818" s="187">
        <v>0.47099999999999997</v>
      </c>
      <c r="I1818" s="188"/>
      <c r="J1818" s="189">
        <f>ROUND(I1818*H1818,2)</f>
        <v>0</v>
      </c>
      <c r="K1818" s="185" t="s">
        <v>158</v>
      </c>
      <c r="L1818" s="44"/>
      <c r="M1818" s="190" t="s">
        <v>32</v>
      </c>
      <c r="N1818" s="191" t="s">
        <v>49</v>
      </c>
      <c r="O1818" s="69"/>
      <c r="P1818" s="192">
        <f>O1818*H1818</f>
        <v>0</v>
      </c>
      <c r="Q1818" s="192">
        <v>0</v>
      </c>
      <c r="R1818" s="192">
        <f>Q1818*H1818</f>
        <v>0</v>
      </c>
      <c r="S1818" s="192">
        <v>0</v>
      </c>
      <c r="T1818" s="193">
        <f>S1818*H1818</f>
        <v>0</v>
      </c>
      <c r="U1818" s="39"/>
      <c r="V1818" s="39"/>
      <c r="W1818" s="39"/>
      <c r="X1818" s="39"/>
      <c r="Y1818" s="39"/>
      <c r="Z1818" s="39"/>
      <c r="AA1818" s="39"/>
      <c r="AB1818" s="39"/>
      <c r="AC1818" s="39"/>
      <c r="AD1818" s="39"/>
      <c r="AE1818" s="39"/>
      <c r="AR1818" s="194" t="s">
        <v>373</v>
      </c>
      <c r="AT1818" s="194" t="s">
        <v>154</v>
      </c>
      <c r="AU1818" s="194" t="s">
        <v>88</v>
      </c>
      <c r="AY1818" s="21" t="s">
        <v>151</v>
      </c>
      <c r="BE1818" s="195">
        <f>IF(N1818="základní",J1818,0)</f>
        <v>0</v>
      </c>
      <c r="BF1818" s="195">
        <f>IF(N1818="snížená",J1818,0)</f>
        <v>0</v>
      </c>
      <c r="BG1818" s="195">
        <f>IF(N1818="zákl. přenesená",J1818,0)</f>
        <v>0</v>
      </c>
      <c r="BH1818" s="195">
        <f>IF(N1818="sníž. přenesená",J1818,0)</f>
        <v>0</v>
      </c>
      <c r="BI1818" s="195">
        <f>IF(N1818="nulová",J1818,0)</f>
        <v>0</v>
      </c>
      <c r="BJ1818" s="21" t="s">
        <v>86</v>
      </c>
      <c r="BK1818" s="195">
        <f>ROUND(I1818*H1818,2)</f>
        <v>0</v>
      </c>
      <c r="BL1818" s="21" t="s">
        <v>373</v>
      </c>
      <c r="BM1818" s="194" t="s">
        <v>2478</v>
      </c>
    </row>
    <row r="1819" spans="1:65" s="2" customFormat="1" ht="11.25">
      <c r="A1819" s="39"/>
      <c r="B1819" s="40"/>
      <c r="C1819" s="41"/>
      <c r="D1819" s="196" t="s">
        <v>161</v>
      </c>
      <c r="E1819" s="41"/>
      <c r="F1819" s="197" t="s">
        <v>2479</v>
      </c>
      <c r="G1819" s="41"/>
      <c r="H1819" s="41"/>
      <c r="I1819" s="198"/>
      <c r="J1819" s="41"/>
      <c r="K1819" s="41"/>
      <c r="L1819" s="44"/>
      <c r="M1819" s="199"/>
      <c r="N1819" s="200"/>
      <c r="O1819" s="69"/>
      <c r="P1819" s="69"/>
      <c r="Q1819" s="69"/>
      <c r="R1819" s="69"/>
      <c r="S1819" s="69"/>
      <c r="T1819" s="70"/>
      <c r="U1819" s="39"/>
      <c r="V1819" s="39"/>
      <c r="W1819" s="39"/>
      <c r="X1819" s="39"/>
      <c r="Y1819" s="39"/>
      <c r="Z1819" s="39"/>
      <c r="AA1819" s="39"/>
      <c r="AB1819" s="39"/>
      <c r="AC1819" s="39"/>
      <c r="AD1819" s="39"/>
      <c r="AE1819" s="39"/>
      <c r="AT1819" s="21" t="s">
        <v>161</v>
      </c>
      <c r="AU1819" s="21" t="s">
        <v>88</v>
      </c>
    </row>
    <row r="1820" spans="1:65" s="12" customFormat="1" ht="22.9" customHeight="1">
      <c r="B1820" s="167"/>
      <c r="C1820" s="168"/>
      <c r="D1820" s="169" t="s">
        <v>77</v>
      </c>
      <c r="E1820" s="181" t="s">
        <v>2480</v>
      </c>
      <c r="F1820" s="181" t="s">
        <v>2481</v>
      </c>
      <c r="G1820" s="168"/>
      <c r="H1820" s="168"/>
      <c r="I1820" s="171"/>
      <c r="J1820" s="182">
        <f>BK1820</f>
        <v>0</v>
      </c>
      <c r="K1820" s="168"/>
      <c r="L1820" s="173"/>
      <c r="M1820" s="174"/>
      <c r="N1820" s="175"/>
      <c r="O1820" s="175"/>
      <c r="P1820" s="176">
        <f>SUM(P1821:P2018)</f>
        <v>0</v>
      </c>
      <c r="Q1820" s="175"/>
      <c r="R1820" s="176">
        <f>SUM(R1821:R2018)</f>
        <v>1.4369155599999996</v>
      </c>
      <c r="S1820" s="175"/>
      <c r="T1820" s="177">
        <f>SUM(T1821:T2018)</f>
        <v>0</v>
      </c>
      <c r="AR1820" s="178" t="s">
        <v>88</v>
      </c>
      <c r="AT1820" s="179" t="s">
        <v>77</v>
      </c>
      <c r="AU1820" s="179" t="s">
        <v>86</v>
      </c>
      <c r="AY1820" s="178" t="s">
        <v>151</v>
      </c>
      <c r="BK1820" s="180">
        <f>SUM(BK1821:BK2018)</f>
        <v>0</v>
      </c>
    </row>
    <row r="1821" spans="1:65" s="2" customFormat="1" ht="21.75" customHeight="1">
      <c r="A1821" s="39"/>
      <c r="B1821" s="40"/>
      <c r="C1821" s="183" t="s">
        <v>2482</v>
      </c>
      <c r="D1821" s="183" t="s">
        <v>154</v>
      </c>
      <c r="E1821" s="184" t="s">
        <v>2483</v>
      </c>
      <c r="F1821" s="185" t="s">
        <v>2484</v>
      </c>
      <c r="G1821" s="186" t="s">
        <v>213</v>
      </c>
      <c r="H1821" s="187">
        <v>17.292000000000002</v>
      </c>
      <c r="I1821" s="188"/>
      <c r="J1821" s="189">
        <f>ROUND(I1821*H1821,2)</f>
        <v>0</v>
      </c>
      <c r="K1821" s="185" t="s">
        <v>158</v>
      </c>
      <c r="L1821" s="44"/>
      <c r="M1821" s="190" t="s">
        <v>32</v>
      </c>
      <c r="N1821" s="191" t="s">
        <v>49</v>
      </c>
      <c r="O1821" s="69"/>
      <c r="P1821" s="192">
        <f>O1821*H1821</f>
        <v>0</v>
      </c>
      <c r="Q1821" s="192">
        <v>6.7000000000000002E-4</v>
      </c>
      <c r="R1821" s="192">
        <f>Q1821*H1821</f>
        <v>1.1585640000000001E-2</v>
      </c>
      <c r="S1821" s="192">
        <v>0</v>
      </c>
      <c r="T1821" s="193">
        <f>S1821*H1821</f>
        <v>0</v>
      </c>
      <c r="U1821" s="39"/>
      <c r="V1821" s="39"/>
      <c r="W1821" s="39"/>
      <c r="X1821" s="39"/>
      <c r="Y1821" s="39"/>
      <c r="Z1821" s="39"/>
      <c r="AA1821" s="39"/>
      <c r="AB1821" s="39"/>
      <c r="AC1821" s="39"/>
      <c r="AD1821" s="39"/>
      <c r="AE1821" s="39"/>
      <c r="AR1821" s="194" t="s">
        <v>373</v>
      </c>
      <c r="AT1821" s="194" t="s">
        <v>154</v>
      </c>
      <c r="AU1821" s="194" t="s">
        <v>88</v>
      </c>
      <c r="AY1821" s="21" t="s">
        <v>151</v>
      </c>
      <c r="BE1821" s="195">
        <f>IF(N1821="základní",J1821,0)</f>
        <v>0</v>
      </c>
      <c r="BF1821" s="195">
        <f>IF(N1821="snížená",J1821,0)</f>
        <v>0</v>
      </c>
      <c r="BG1821" s="195">
        <f>IF(N1821="zákl. přenesená",J1821,0)</f>
        <v>0</v>
      </c>
      <c r="BH1821" s="195">
        <f>IF(N1821="sníž. přenesená",J1821,0)</f>
        <v>0</v>
      </c>
      <c r="BI1821" s="195">
        <f>IF(N1821="nulová",J1821,0)</f>
        <v>0</v>
      </c>
      <c r="BJ1821" s="21" t="s">
        <v>86</v>
      </c>
      <c r="BK1821" s="195">
        <f>ROUND(I1821*H1821,2)</f>
        <v>0</v>
      </c>
      <c r="BL1821" s="21" t="s">
        <v>373</v>
      </c>
      <c r="BM1821" s="194" t="s">
        <v>2485</v>
      </c>
    </row>
    <row r="1822" spans="1:65" s="2" customFormat="1" ht="11.25">
      <c r="A1822" s="39"/>
      <c r="B1822" s="40"/>
      <c r="C1822" s="41"/>
      <c r="D1822" s="196" t="s">
        <v>161</v>
      </c>
      <c r="E1822" s="41"/>
      <c r="F1822" s="197" t="s">
        <v>2486</v>
      </c>
      <c r="G1822" s="41"/>
      <c r="H1822" s="41"/>
      <c r="I1822" s="198"/>
      <c r="J1822" s="41"/>
      <c r="K1822" s="41"/>
      <c r="L1822" s="44"/>
      <c r="M1822" s="199"/>
      <c r="N1822" s="200"/>
      <c r="O1822" s="69"/>
      <c r="P1822" s="69"/>
      <c r="Q1822" s="69"/>
      <c r="R1822" s="69"/>
      <c r="S1822" s="69"/>
      <c r="T1822" s="70"/>
      <c r="U1822" s="39"/>
      <c r="V1822" s="39"/>
      <c r="W1822" s="39"/>
      <c r="X1822" s="39"/>
      <c r="Y1822" s="39"/>
      <c r="Z1822" s="39"/>
      <c r="AA1822" s="39"/>
      <c r="AB1822" s="39"/>
      <c r="AC1822" s="39"/>
      <c r="AD1822" s="39"/>
      <c r="AE1822" s="39"/>
      <c r="AT1822" s="21" t="s">
        <v>161</v>
      </c>
      <c r="AU1822" s="21" t="s">
        <v>88</v>
      </c>
    </row>
    <row r="1823" spans="1:65" s="2" customFormat="1" ht="29.25">
      <c r="A1823" s="39"/>
      <c r="B1823" s="40"/>
      <c r="C1823" s="41"/>
      <c r="D1823" s="201" t="s">
        <v>163</v>
      </c>
      <c r="E1823" s="41"/>
      <c r="F1823" s="202" t="s">
        <v>2487</v>
      </c>
      <c r="G1823" s="41"/>
      <c r="H1823" s="41"/>
      <c r="I1823" s="198"/>
      <c r="J1823" s="41"/>
      <c r="K1823" s="41"/>
      <c r="L1823" s="44"/>
      <c r="M1823" s="199"/>
      <c r="N1823" s="200"/>
      <c r="O1823" s="69"/>
      <c r="P1823" s="69"/>
      <c r="Q1823" s="69"/>
      <c r="R1823" s="69"/>
      <c r="S1823" s="69"/>
      <c r="T1823" s="70"/>
      <c r="U1823" s="39"/>
      <c r="V1823" s="39"/>
      <c r="W1823" s="39"/>
      <c r="X1823" s="39"/>
      <c r="Y1823" s="39"/>
      <c r="Z1823" s="39"/>
      <c r="AA1823" s="39"/>
      <c r="AB1823" s="39"/>
      <c r="AC1823" s="39"/>
      <c r="AD1823" s="39"/>
      <c r="AE1823" s="39"/>
      <c r="AT1823" s="21" t="s">
        <v>163</v>
      </c>
      <c r="AU1823" s="21" t="s">
        <v>88</v>
      </c>
    </row>
    <row r="1824" spans="1:65" s="13" customFormat="1" ht="11.25">
      <c r="B1824" s="208"/>
      <c r="C1824" s="209"/>
      <c r="D1824" s="201" t="s">
        <v>320</v>
      </c>
      <c r="E1824" s="210" t="s">
        <v>32</v>
      </c>
      <c r="F1824" s="211" t="s">
        <v>2488</v>
      </c>
      <c r="G1824" s="209"/>
      <c r="H1824" s="210" t="s">
        <v>32</v>
      </c>
      <c r="I1824" s="212"/>
      <c r="J1824" s="209"/>
      <c r="K1824" s="209"/>
      <c r="L1824" s="213"/>
      <c r="M1824" s="214"/>
      <c r="N1824" s="215"/>
      <c r="O1824" s="215"/>
      <c r="P1824" s="215"/>
      <c r="Q1824" s="215"/>
      <c r="R1824" s="215"/>
      <c r="S1824" s="215"/>
      <c r="T1824" s="216"/>
      <c r="AT1824" s="217" t="s">
        <v>320</v>
      </c>
      <c r="AU1824" s="217" t="s">
        <v>88</v>
      </c>
      <c r="AV1824" s="13" t="s">
        <v>86</v>
      </c>
      <c r="AW1824" s="13" t="s">
        <v>39</v>
      </c>
      <c r="AX1824" s="13" t="s">
        <v>78</v>
      </c>
      <c r="AY1824" s="217" t="s">
        <v>151</v>
      </c>
    </row>
    <row r="1825" spans="1:65" s="13" customFormat="1" ht="11.25">
      <c r="B1825" s="208"/>
      <c r="C1825" s="209"/>
      <c r="D1825" s="201" t="s">
        <v>320</v>
      </c>
      <c r="E1825" s="210" t="s">
        <v>32</v>
      </c>
      <c r="F1825" s="211" t="s">
        <v>2489</v>
      </c>
      <c r="G1825" s="209"/>
      <c r="H1825" s="210" t="s">
        <v>32</v>
      </c>
      <c r="I1825" s="212"/>
      <c r="J1825" s="209"/>
      <c r="K1825" s="209"/>
      <c r="L1825" s="213"/>
      <c r="M1825" s="214"/>
      <c r="N1825" s="215"/>
      <c r="O1825" s="215"/>
      <c r="P1825" s="215"/>
      <c r="Q1825" s="215"/>
      <c r="R1825" s="215"/>
      <c r="S1825" s="215"/>
      <c r="T1825" s="216"/>
      <c r="AT1825" s="217" t="s">
        <v>320</v>
      </c>
      <c r="AU1825" s="217" t="s">
        <v>88</v>
      </c>
      <c r="AV1825" s="13" t="s">
        <v>86</v>
      </c>
      <c r="AW1825" s="13" t="s">
        <v>39</v>
      </c>
      <c r="AX1825" s="13" t="s">
        <v>78</v>
      </c>
      <c r="AY1825" s="217" t="s">
        <v>151</v>
      </c>
    </row>
    <row r="1826" spans="1:65" s="14" customFormat="1" ht="11.25">
      <c r="B1826" s="218"/>
      <c r="C1826" s="219"/>
      <c r="D1826" s="201" t="s">
        <v>320</v>
      </c>
      <c r="E1826" s="220" t="s">
        <v>32</v>
      </c>
      <c r="F1826" s="221" t="s">
        <v>2490</v>
      </c>
      <c r="G1826" s="219"/>
      <c r="H1826" s="222">
        <v>1.0069999999999999</v>
      </c>
      <c r="I1826" s="223"/>
      <c r="J1826" s="219"/>
      <c r="K1826" s="219"/>
      <c r="L1826" s="224"/>
      <c r="M1826" s="225"/>
      <c r="N1826" s="226"/>
      <c r="O1826" s="226"/>
      <c r="P1826" s="226"/>
      <c r="Q1826" s="226"/>
      <c r="R1826" s="226"/>
      <c r="S1826" s="226"/>
      <c r="T1826" s="227"/>
      <c r="AT1826" s="228" t="s">
        <v>320</v>
      </c>
      <c r="AU1826" s="228" t="s">
        <v>88</v>
      </c>
      <c r="AV1826" s="14" t="s">
        <v>88</v>
      </c>
      <c r="AW1826" s="14" t="s">
        <v>39</v>
      </c>
      <c r="AX1826" s="14" t="s">
        <v>78</v>
      </c>
      <c r="AY1826" s="228" t="s">
        <v>151</v>
      </c>
    </row>
    <row r="1827" spans="1:65" s="13" customFormat="1" ht="11.25">
      <c r="B1827" s="208"/>
      <c r="C1827" s="209"/>
      <c r="D1827" s="201" t="s">
        <v>320</v>
      </c>
      <c r="E1827" s="210" t="s">
        <v>32</v>
      </c>
      <c r="F1827" s="211" t="s">
        <v>2491</v>
      </c>
      <c r="G1827" s="209"/>
      <c r="H1827" s="210" t="s">
        <v>32</v>
      </c>
      <c r="I1827" s="212"/>
      <c r="J1827" s="209"/>
      <c r="K1827" s="209"/>
      <c r="L1827" s="213"/>
      <c r="M1827" s="214"/>
      <c r="N1827" s="215"/>
      <c r="O1827" s="215"/>
      <c r="P1827" s="215"/>
      <c r="Q1827" s="215"/>
      <c r="R1827" s="215"/>
      <c r="S1827" s="215"/>
      <c r="T1827" s="216"/>
      <c r="AT1827" s="217" t="s">
        <v>320</v>
      </c>
      <c r="AU1827" s="217" t="s">
        <v>88</v>
      </c>
      <c r="AV1827" s="13" t="s">
        <v>86</v>
      </c>
      <c r="AW1827" s="13" t="s">
        <v>39</v>
      </c>
      <c r="AX1827" s="13" t="s">
        <v>78</v>
      </c>
      <c r="AY1827" s="217" t="s">
        <v>151</v>
      </c>
    </row>
    <row r="1828" spans="1:65" s="14" customFormat="1" ht="11.25">
      <c r="B1828" s="218"/>
      <c r="C1828" s="219"/>
      <c r="D1828" s="201" t="s">
        <v>320</v>
      </c>
      <c r="E1828" s="220" t="s">
        <v>32</v>
      </c>
      <c r="F1828" s="221" t="s">
        <v>2492</v>
      </c>
      <c r="G1828" s="219"/>
      <c r="H1828" s="222">
        <v>5.21</v>
      </c>
      <c r="I1828" s="223"/>
      <c r="J1828" s="219"/>
      <c r="K1828" s="219"/>
      <c r="L1828" s="224"/>
      <c r="M1828" s="225"/>
      <c r="N1828" s="226"/>
      <c r="O1828" s="226"/>
      <c r="P1828" s="226"/>
      <c r="Q1828" s="226"/>
      <c r="R1828" s="226"/>
      <c r="S1828" s="226"/>
      <c r="T1828" s="227"/>
      <c r="AT1828" s="228" t="s">
        <v>320</v>
      </c>
      <c r="AU1828" s="228" t="s">
        <v>88</v>
      </c>
      <c r="AV1828" s="14" t="s">
        <v>88</v>
      </c>
      <c r="AW1828" s="14" t="s">
        <v>39</v>
      </c>
      <c r="AX1828" s="14" t="s">
        <v>78</v>
      </c>
      <c r="AY1828" s="228" t="s">
        <v>151</v>
      </c>
    </row>
    <row r="1829" spans="1:65" s="13" customFormat="1" ht="11.25">
      <c r="B1829" s="208"/>
      <c r="C1829" s="209"/>
      <c r="D1829" s="201" t="s">
        <v>320</v>
      </c>
      <c r="E1829" s="210" t="s">
        <v>32</v>
      </c>
      <c r="F1829" s="211" t="s">
        <v>2493</v>
      </c>
      <c r="G1829" s="209"/>
      <c r="H1829" s="210" t="s">
        <v>32</v>
      </c>
      <c r="I1829" s="212"/>
      <c r="J1829" s="209"/>
      <c r="K1829" s="209"/>
      <c r="L1829" s="213"/>
      <c r="M1829" s="214"/>
      <c r="N1829" s="215"/>
      <c r="O1829" s="215"/>
      <c r="P1829" s="215"/>
      <c r="Q1829" s="215"/>
      <c r="R1829" s="215"/>
      <c r="S1829" s="215"/>
      <c r="T1829" s="216"/>
      <c r="AT1829" s="217" t="s">
        <v>320</v>
      </c>
      <c r="AU1829" s="217" t="s">
        <v>88</v>
      </c>
      <c r="AV1829" s="13" t="s">
        <v>86</v>
      </c>
      <c r="AW1829" s="13" t="s">
        <v>39</v>
      </c>
      <c r="AX1829" s="13" t="s">
        <v>78</v>
      </c>
      <c r="AY1829" s="217" t="s">
        <v>151</v>
      </c>
    </row>
    <row r="1830" spans="1:65" s="14" customFormat="1" ht="11.25">
      <c r="B1830" s="218"/>
      <c r="C1830" s="219"/>
      <c r="D1830" s="201" t="s">
        <v>320</v>
      </c>
      <c r="E1830" s="220" t="s">
        <v>32</v>
      </c>
      <c r="F1830" s="221" t="s">
        <v>2494</v>
      </c>
      <c r="G1830" s="219"/>
      <c r="H1830" s="222">
        <v>11.074999999999999</v>
      </c>
      <c r="I1830" s="223"/>
      <c r="J1830" s="219"/>
      <c r="K1830" s="219"/>
      <c r="L1830" s="224"/>
      <c r="M1830" s="225"/>
      <c r="N1830" s="226"/>
      <c r="O1830" s="226"/>
      <c r="P1830" s="226"/>
      <c r="Q1830" s="226"/>
      <c r="R1830" s="226"/>
      <c r="S1830" s="226"/>
      <c r="T1830" s="227"/>
      <c r="AT1830" s="228" t="s">
        <v>320</v>
      </c>
      <c r="AU1830" s="228" t="s">
        <v>88</v>
      </c>
      <c r="AV1830" s="14" t="s">
        <v>88</v>
      </c>
      <c r="AW1830" s="14" t="s">
        <v>39</v>
      </c>
      <c r="AX1830" s="14" t="s">
        <v>78</v>
      </c>
      <c r="AY1830" s="228" t="s">
        <v>151</v>
      </c>
    </row>
    <row r="1831" spans="1:65" s="15" customFormat="1" ht="11.25">
      <c r="B1831" s="229"/>
      <c r="C1831" s="230"/>
      <c r="D1831" s="201" t="s">
        <v>320</v>
      </c>
      <c r="E1831" s="231" t="s">
        <v>32</v>
      </c>
      <c r="F1831" s="232" t="s">
        <v>323</v>
      </c>
      <c r="G1831" s="230"/>
      <c r="H1831" s="233">
        <v>17.292000000000002</v>
      </c>
      <c r="I1831" s="234"/>
      <c r="J1831" s="230"/>
      <c r="K1831" s="230"/>
      <c r="L1831" s="235"/>
      <c r="M1831" s="236"/>
      <c r="N1831" s="237"/>
      <c r="O1831" s="237"/>
      <c r="P1831" s="237"/>
      <c r="Q1831" s="237"/>
      <c r="R1831" s="237"/>
      <c r="S1831" s="237"/>
      <c r="T1831" s="238"/>
      <c r="AT1831" s="239" t="s">
        <v>320</v>
      </c>
      <c r="AU1831" s="239" t="s">
        <v>88</v>
      </c>
      <c r="AV1831" s="15" t="s">
        <v>159</v>
      </c>
      <c r="AW1831" s="15" t="s">
        <v>39</v>
      </c>
      <c r="AX1831" s="15" t="s">
        <v>86</v>
      </c>
      <c r="AY1831" s="239" t="s">
        <v>151</v>
      </c>
    </row>
    <row r="1832" spans="1:65" s="2" customFormat="1" ht="16.5" customHeight="1">
      <c r="A1832" s="39"/>
      <c r="B1832" s="40"/>
      <c r="C1832" s="251" t="s">
        <v>2495</v>
      </c>
      <c r="D1832" s="251" t="s">
        <v>445</v>
      </c>
      <c r="E1832" s="252" t="s">
        <v>2496</v>
      </c>
      <c r="F1832" s="253" t="s">
        <v>2497</v>
      </c>
      <c r="G1832" s="254" t="s">
        <v>213</v>
      </c>
      <c r="H1832" s="255">
        <v>17.292000000000002</v>
      </c>
      <c r="I1832" s="256"/>
      <c r="J1832" s="257">
        <f>ROUND(I1832*H1832,2)</f>
        <v>0</v>
      </c>
      <c r="K1832" s="253" t="s">
        <v>158</v>
      </c>
      <c r="L1832" s="258"/>
      <c r="M1832" s="259" t="s">
        <v>32</v>
      </c>
      <c r="N1832" s="260" t="s">
        <v>49</v>
      </c>
      <c r="O1832" s="69"/>
      <c r="P1832" s="192">
        <f>O1832*H1832</f>
        <v>0</v>
      </c>
      <c r="Q1832" s="192">
        <v>7.0000000000000001E-3</v>
      </c>
      <c r="R1832" s="192">
        <f>Q1832*H1832</f>
        <v>0.12104400000000001</v>
      </c>
      <c r="S1832" s="192">
        <v>0</v>
      </c>
      <c r="T1832" s="193">
        <f>S1832*H1832</f>
        <v>0</v>
      </c>
      <c r="U1832" s="39"/>
      <c r="V1832" s="39"/>
      <c r="W1832" s="39"/>
      <c r="X1832" s="39"/>
      <c r="Y1832" s="39"/>
      <c r="Z1832" s="39"/>
      <c r="AA1832" s="39"/>
      <c r="AB1832" s="39"/>
      <c r="AC1832" s="39"/>
      <c r="AD1832" s="39"/>
      <c r="AE1832" s="39"/>
      <c r="AR1832" s="194" t="s">
        <v>539</v>
      </c>
      <c r="AT1832" s="194" t="s">
        <v>445</v>
      </c>
      <c r="AU1832" s="194" t="s">
        <v>88</v>
      </c>
      <c r="AY1832" s="21" t="s">
        <v>151</v>
      </c>
      <c r="BE1832" s="195">
        <f>IF(N1832="základní",J1832,0)</f>
        <v>0</v>
      </c>
      <c r="BF1832" s="195">
        <f>IF(N1832="snížená",J1832,0)</f>
        <v>0</v>
      </c>
      <c r="BG1832" s="195">
        <f>IF(N1832="zákl. přenesená",J1832,0)</f>
        <v>0</v>
      </c>
      <c r="BH1832" s="195">
        <f>IF(N1832="sníž. přenesená",J1832,0)</f>
        <v>0</v>
      </c>
      <c r="BI1832" s="195">
        <f>IF(N1832="nulová",J1832,0)</f>
        <v>0</v>
      </c>
      <c r="BJ1832" s="21" t="s">
        <v>86</v>
      </c>
      <c r="BK1832" s="195">
        <f>ROUND(I1832*H1832,2)</f>
        <v>0</v>
      </c>
      <c r="BL1832" s="21" t="s">
        <v>373</v>
      </c>
      <c r="BM1832" s="194" t="s">
        <v>2498</v>
      </c>
    </row>
    <row r="1833" spans="1:65" s="2" customFormat="1" ht="19.5">
      <c r="A1833" s="39"/>
      <c r="B1833" s="40"/>
      <c r="C1833" s="41"/>
      <c r="D1833" s="201" t="s">
        <v>163</v>
      </c>
      <c r="E1833" s="41"/>
      <c r="F1833" s="202" t="s">
        <v>2499</v>
      </c>
      <c r="G1833" s="41"/>
      <c r="H1833" s="41"/>
      <c r="I1833" s="198"/>
      <c r="J1833" s="41"/>
      <c r="K1833" s="41"/>
      <c r="L1833" s="44"/>
      <c r="M1833" s="199"/>
      <c r="N1833" s="200"/>
      <c r="O1833" s="69"/>
      <c r="P1833" s="69"/>
      <c r="Q1833" s="69"/>
      <c r="R1833" s="69"/>
      <c r="S1833" s="69"/>
      <c r="T1833" s="70"/>
      <c r="U1833" s="39"/>
      <c r="V1833" s="39"/>
      <c r="W1833" s="39"/>
      <c r="X1833" s="39"/>
      <c r="Y1833" s="39"/>
      <c r="Z1833" s="39"/>
      <c r="AA1833" s="39"/>
      <c r="AB1833" s="39"/>
      <c r="AC1833" s="39"/>
      <c r="AD1833" s="39"/>
      <c r="AE1833" s="39"/>
      <c r="AT1833" s="21" t="s">
        <v>163</v>
      </c>
      <c r="AU1833" s="21" t="s">
        <v>88</v>
      </c>
    </row>
    <row r="1834" spans="1:65" s="2" customFormat="1" ht="21.75" customHeight="1">
      <c r="A1834" s="39"/>
      <c r="B1834" s="40"/>
      <c r="C1834" s="183" t="s">
        <v>2500</v>
      </c>
      <c r="D1834" s="183" t="s">
        <v>154</v>
      </c>
      <c r="E1834" s="184" t="s">
        <v>2501</v>
      </c>
      <c r="F1834" s="185" t="s">
        <v>2502</v>
      </c>
      <c r="G1834" s="186" t="s">
        <v>213</v>
      </c>
      <c r="H1834" s="187">
        <v>0.6</v>
      </c>
      <c r="I1834" s="188"/>
      <c r="J1834" s="189">
        <f>ROUND(I1834*H1834,2)</f>
        <v>0</v>
      </c>
      <c r="K1834" s="185" t="s">
        <v>158</v>
      </c>
      <c r="L1834" s="44"/>
      <c r="M1834" s="190" t="s">
        <v>32</v>
      </c>
      <c r="N1834" s="191" t="s">
        <v>49</v>
      </c>
      <c r="O1834" s="69"/>
      <c r="P1834" s="192">
        <f>O1834*H1834</f>
        <v>0</v>
      </c>
      <c r="Q1834" s="192">
        <v>8.5999999999999998E-4</v>
      </c>
      <c r="R1834" s="192">
        <f>Q1834*H1834</f>
        <v>5.1599999999999997E-4</v>
      </c>
      <c r="S1834" s="192">
        <v>0</v>
      </c>
      <c r="T1834" s="193">
        <f>S1834*H1834</f>
        <v>0</v>
      </c>
      <c r="U1834" s="39"/>
      <c r="V1834" s="39"/>
      <c r="W1834" s="39"/>
      <c r="X1834" s="39"/>
      <c r="Y1834" s="39"/>
      <c r="Z1834" s="39"/>
      <c r="AA1834" s="39"/>
      <c r="AB1834" s="39"/>
      <c r="AC1834" s="39"/>
      <c r="AD1834" s="39"/>
      <c r="AE1834" s="39"/>
      <c r="AR1834" s="194" t="s">
        <v>373</v>
      </c>
      <c r="AT1834" s="194" t="s">
        <v>154</v>
      </c>
      <c r="AU1834" s="194" t="s">
        <v>88</v>
      </c>
      <c r="AY1834" s="21" t="s">
        <v>151</v>
      </c>
      <c r="BE1834" s="195">
        <f>IF(N1834="základní",J1834,0)</f>
        <v>0</v>
      </c>
      <c r="BF1834" s="195">
        <f>IF(N1834="snížená",J1834,0)</f>
        <v>0</v>
      </c>
      <c r="BG1834" s="195">
        <f>IF(N1834="zákl. přenesená",J1834,0)</f>
        <v>0</v>
      </c>
      <c r="BH1834" s="195">
        <f>IF(N1834="sníž. přenesená",J1834,0)</f>
        <v>0</v>
      </c>
      <c r="BI1834" s="195">
        <f>IF(N1834="nulová",J1834,0)</f>
        <v>0</v>
      </c>
      <c r="BJ1834" s="21" t="s">
        <v>86</v>
      </c>
      <c r="BK1834" s="195">
        <f>ROUND(I1834*H1834,2)</f>
        <v>0</v>
      </c>
      <c r="BL1834" s="21" t="s">
        <v>373</v>
      </c>
      <c r="BM1834" s="194" t="s">
        <v>2503</v>
      </c>
    </row>
    <row r="1835" spans="1:65" s="2" customFormat="1" ht="11.25">
      <c r="A1835" s="39"/>
      <c r="B1835" s="40"/>
      <c r="C1835" s="41"/>
      <c r="D1835" s="196" t="s">
        <v>161</v>
      </c>
      <c r="E1835" s="41"/>
      <c r="F1835" s="197" t="s">
        <v>2504</v>
      </c>
      <c r="G1835" s="41"/>
      <c r="H1835" s="41"/>
      <c r="I1835" s="198"/>
      <c r="J1835" s="41"/>
      <c r="K1835" s="41"/>
      <c r="L1835" s="44"/>
      <c r="M1835" s="199"/>
      <c r="N1835" s="200"/>
      <c r="O1835" s="69"/>
      <c r="P1835" s="69"/>
      <c r="Q1835" s="69"/>
      <c r="R1835" s="69"/>
      <c r="S1835" s="69"/>
      <c r="T1835" s="70"/>
      <c r="U1835" s="39"/>
      <c r="V1835" s="39"/>
      <c r="W1835" s="39"/>
      <c r="X1835" s="39"/>
      <c r="Y1835" s="39"/>
      <c r="Z1835" s="39"/>
      <c r="AA1835" s="39"/>
      <c r="AB1835" s="39"/>
      <c r="AC1835" s="39"/>
      <c r="AD1835" s="39"/>
      <c r="AE1835" s="39"/>
      <c r="AT1835" s="21" t="s">
        <v>161</v>
      </c>
      <c r="AU1835" s="21" t="s">
        <v>88</v>
      </c>
    </row>
    <row r="1836" spans="1:65" s="13" customFormat="1" ht="11.25">
      <c r="B1836" s="208"/>
      <c r="C1836" s="209"/>
      <c r="D1836" s="201" t="s">
        <v>320</v>
      </c>
      <c r="E1836" s="210" t="s">
        <v>32</v>
      </c>
      <c r="F1836" s="211" t="s">
        <v>2505</v>
      </c>
      <c r="G1836" s="209"/>
      <c r="H1836" s="210" t="s">
        <v>32</v>
      </c>
      <c r="I1836" s="212"/>
      <c r="J1836" s="209"/>
      <c r="K1836" s="209"/>
      <c r="L1836" s="213"/>
      <c r="M1836" s="214"/>
      <c r="N1836" s="215"/>
      <c r="O1836" s="215"/>
      <c r="P1836" s="215"/>
      <c r="Q1836" s="215"/>
      <c r="R1836" s="215"/>
      <c r="S1836" s="215"/>
      <c r="T1836" s="216"/>
      <c r="AT1836" s="217" t="s">
        <v>320</v>
      </c>
      <c r="AU1836" s="217" t="s">
        <v>88</v>
      </c>
      <c r="AV1836" s="13" t="s">
        <v>86</v>
      </c>
      <c r="AW1836" s="13" t="s">
        <v>39</v>
      </c>
      <c r="AX1836" s="13" t="s">
        <v>78</v>
      </c>
      <c r="AY1836" s="217" t="s">
        <v>151</v>
      </c>
    </row>
    <row r="1837" spans="1:65" s="14" customFormat="1" ht="11.25">
      <c r="B1837" s="218"/>
      <c r="C1837" s="219"/>
      <c r="D1837" s="201" t="s">
        <v>320</v>
      </c>
      <c r="E1837" s="220" t="s">
        <v>32</v>
      </c>
      <c r="F1837" s="221" t="s">
        <v>2464</v>
      </c>
      <c r="G1837" s="219"/>
      <c r="H1837" s="222">
        <v>0.6</v>
      </c>
      <c r="I1837" s="223"/>
      <c r="J1837" s="219"/>
      <c r="K1837" s="219"/>
      <c r="L1837" s="224"/>
      <c r="M1837" s="225"/>
      <c r="N1837" s="226"/>
      <c r="O1837" s="226"/>
      <c r="P1837" s="226"/>
      <c r="Q1837" s="226"/>
      <c r="R1837" s="226"/>
      <c r="S1837" s="226"/>
      <c r="T1837" s="227"/>
      <c r="AT1837" s="228" t="s">
        <v>320</v>
      </c>
      <c r="AU1837" s="228" t="s">
        <v>88</v>
      </c>
      <c r="AV1837" s="14" t="s">
        <v>88</v>
      </c>
      <c r="AW1837" s="14" t="s">
        <v>39</v>
      </c>
      <c r="AX1837" s="14" t="s">
        <v>78</v>
      </c>
      <c r="AY1837" s="228" t="s">
        <v>151</v>
      </c>
    </row>
    <row r="1838" spans="1:65" s="15" customFormat="1" ht="11.25">
      <c r="B1838" s="229"/>
      <c r="C1838" s="230"/>
      <c r="D1838" s="201" t="s">
        <v>320</v>
      </c>
      <c r="E1838" s="231" t="s">
        <v>32</v>
      </c>
      <c r="F1838" s="232" t="s">
        <v>323</v>
      </c>
      <c r="G1838" s="230"/>
      <c r="H1838" s="233">
        <v>0.6</v>
      </c>
      <c r="I1838" s="234"/>
      <c r="J1838" s="230"/>
      <c r="K1838" s="230"/>
      <c r="L1838" s="235"/>
      <c r="M1838" s="236"/>
      <c r="N1838" s="237"/>
      <c r="O1838" s="237"/>
      <c r="P1838" s="237"/>
      <c r="Q1838" s="237"/>
      <c r="R1838" s="237"/>
      <c r="S1838" s="237"/>
      <c r="T1838" s="238"/>
      <c r="AT1838" s="239" t="s">
        <v>320</v>
      </c>
      <c r="AU1838" s="239" t="s">
        <v>88</v>
      </c>
      <c r="AV1838" s="15" t="s">
        <v>159</v>
      </c>
      <c r="AW1838" s="15" t="s">
        <v>39</v>
      </c>
      <c r="AX1838" s="15" t="s">
        <v>86</v>
      </c>
      <c r="AY1838" s="239" t="s">
        <v>151</v>
      </c>
    </row>
    <row r="1839" spans="1:65" s="2" customFormat="1" ht="16.5" customHeight="1">
      <c r="A1839" s="39"/>
      <c r="B1839" s="40"/>
      <c r="C1839" s="251" t="s">
        <v>2506</v>
      </c>
      <c r="D1839" s="251" t="s">
        <v>445</v>
      </c>
      <c r="E1839" s="252" t="s">
        <v>2507</v>
      </c>
      <c r="F1839" s="253" t="s">
        <v>2508</v>
      </c>
      <c r="G1839" s="254" t="s">
        <v>213</v>
      </c>
      <c r="H1839" s="255">
        <v>0.6</v>
      </c>
      <c r="I1839" s="256"/>
      <c r="J1839" s="257">
        <f>ROUND(I1839*H1839,2)</f>
        <v>0</v>
      </c>
      <c r="K1839" s="253" t="s">
        <v>158</v>
      </c>
      <c r="L1839" s="258"/>
      <c r="M1839" s="259" t="s">
        <v>32</v>
      </c>
      <c r="N1839" s="260" t="s">
        <v>49</v>
      </c>
      <c r="O1839" s="69"/>
      <c r="P1839" s="192">
        <f>O1839*H1839</f>
        <v>0</v>
      </c>
      <c r="Q1839" s="192">
        <v>0.02</v>
      </c>
      <c r="R1839" s="192">
        <f>Q1839*H1839</f>
        <v>1.2E-2</v>
      </c>
      <c r="S1839" s="192">
        <v>0</v>
      </c>
      <c r="T1839" s="193">
        <f>S1839*H1839</f>
        <v>0</v>
      </c>
      <c r="U1839" s="39"/>
      <c r="V1839" s="39"/>
      <c r="W1839" s="39"/>
      <c r="X1839" s="39"/>
      <c r="Y1839" s="39"/>
      <c r="Z1839" s="39"/>
      <c r="AA1839" s="39"/>
      <c r="AB1839" s="39"/>
      <c r="AC1839" s="39"/>
      <c r="AD1839" s="39"/>
      <c r="AE1839" s="39"/>
      <c r="AR1839" s="194" t="s">
        <v>539</v>
      </c>
      <c r="AT1839" s="194" t="s">
        <v>445</v>
      </c>
      <c r="AU1839" s="194" t="s">
        <v>88</v>
      </c>
      <c r="AY1839" s="21" t="s">
        <v>151</v>
      </c>
      <c r="BE1839" s="195">
        <f>IF(N1839="základní",J1839,0)</f>
        <v>0</v>
      </c>
      <c r="BF1839" s="195">
        <f>IF(N1839="snížená",J1839,0)</f>
        <v>0</v>
      </c>
      <c r="BG1839" s="195">
        <f>IF(N1839="zákl. přenesená",J1839,0)</f>
        <v>0</v>
      </c>
      <c r="BH1839" s="195">
        <f>IF(N1839="sníž. přenesená",J1839,0)</f>
        <v>0</v>
      </c>
      <c r="BI1839" s="195">
        <f>IF(N1839="nulová",J1839,0)</f>
        <v>0</v>
      </c>
      <c r="BJ1839" s="21" t="s">
        <v>86</v>
      </c>
      <c r="BK1839" s="195">
        <f>ROUND(I1839*H1839,2)</f>
        <v>0</v>
      </c>
      <c r="BL1839" s="21" t="s">
        <v>373</v>
      </c>
      <c r="BM1839" s="194" t="s">
        <v>2509</v>
      </c>
    </row>
    <row r="1840" spans="1:65" s="2" customFormat="1" ht="19.5">
      <c r="A1840" s="39"/>
      <c r="B1840" s="40"/>
      <c r="C1840" s="41"/>
      <c r="D1840" s="201" t="s">
        <v>163</v>
      </c>
      <c r="E1840" s="41"/>
      <c r="F1840" s="202" t="s">
        <v>2510</v>
      </c>
      <c r="G1840" s="41"/>
      <c r="H1840" s="41"/>
      <c r="I1840" s="198"/>
      <c r="J1840" s="41"/>
      <c r="K1840" s="41"/>
      <c r="L1840" s="44"/>
      <c r="M1840" s="199"/>
      <c r="N1840" s="200"/>
      <c r="O1840" s="69"/>
      <c r="P1840" s="69"/>
      <c r="Q1840" s="69"/>
      <c r="R1840" s="69"/>
      <c r="S1840" s="69"/>
      <c r="T1840" s="70"/>
      <c r="U1840" s="39"/>
      <c r="V1840" s="39"/>
      <c r="W1840" s="39"/>
      <c r="X1840" s="39"/>
      <c r="Y1840" s="39"/>
      <c r="Z1840" s="39"/>
      <c r="AA1840" s="39"/>
      <c r="AB1840" s="39"/>
      <c r="AC1840" s="39"/>
      <c r="AD1840" s="39"/>
      <c r="AE1840" s="39"/>
      <c r="AT1840" s="21" t="s">
        <v>163</v>
      </c>
      <c r="AU1840" s="21" t="s">
        <v>88</v>
      </c>
    </row>
    <row r="1841" spans="1:65" s="2" customFormat="1" ht="16.5" customHeight="1">
      <c r="A1841" s="39"/>
      <c r="B1841" s="40"/>
      <c r="C1841" s="183" t="s">
        <v>2511</v>
      </c>
      <c r="D1841" s="183" t="s">
        <v>154</v>
      </c>
      <c r="E1841" s="184" t="s">
        <v>2512</v>
      </c>
      <c r="F1841" s="185" t="s">
        <v>2513</v>
      </c>
      <c r="G1841" s="186" t="s">
        <v>213</v>
      </c>
      <c r="H1841" s="187">
        <v>4.0949999999999998</v>
      </c>
      <c r="I1841" s="188"/>
      <c r="J1841" s="189">
        <f>ROUND(I1841*H1841,2)</f>
        <v>0</v>
      </c>
      <c r="K1841" s="185" t="s">
        <v>158</v>
      </c>
      <c r="L1841" s="44"/>
      <c r="M1841" s="190" t="s">
        <v>32</v>
      </c>
      <c r="N1841" s="191" t="s">
        <v>49</v>
      </c>
      <c r="O1841" s="69"/>
      <c r="P1841" s="192">
        <f>O1841*H1841</f>
        <v>0</v>
      </c>
      <c r="Q1841" s="192">
        <v>8.5999999999999998E-4</v>
      </c>
      <c r="R1841" s="192">
        <f>Q1841*H1841</f>
        <v>3.5216999999999996E-3</v>
      </c>
      <c r="S1841" s="192">
        <v>0</v>
      </c>
      <c r="T1841" s="193">
        <f>S1841*H1841</f>
        <v>0</v>
      </c>
      <c r="U1841" s="39"/>
      <c r="V1841" s="39"/>
      <c r="W1841" s="39"/>
      <c r="X1841" s="39"/>
      <c r="Y1841" s="39"/>
      <c r="Z1841" s="39"/>
      <c r="AA1841" s="39"/>
      <c r="AB1841" s="39"/>
      <c r="AC1841" s="39"/>
      <c r="AD1841" s="39"/>
      <c r="AE1841" s="39"/>
      <c r="AR1841" s="194" t="s">
        <v>373</v>
      </c>
      <c r="AT1841" s="194" t="s">
        <v>154</v>
      </c>
      <c r="AU1841" s="194" t="s">
        <v>88</v>
      </c>
      <c r="AY1841" s="21" t="s">
        <v>151</v>
      </c>
      <c r="BE1841" s="195">
        <f>IF(N1841="základní",J1841,0)</f>
        <v>0</v>
      </c>
      <c r="BF1841" s="195">
        <f>IF(N1841="snížená",J1841,0)</f>
        <v>0</v>
      </c>
      <c r="BG1841" s="195">
        <f>IF(N1841="zákl. přenesená",J1841,0)</f>
        <v>0</v>
      </c>
      <c r="BH1841" s="195">
        <f>IF(N1841="sníž. přenesená",J1841,0)</f>
        <v>0</v>
      </c>
      <c r="BI1841" s="195">
        <f>IF(N1841="nulová",J1841,0)</f>
        <v>0</v>
      </c>
      <c r="BJ1841" s="21" t="s">
        <v>86</v>
      </c>
      <c r="BK1841" s="195">
        <f>ROUND(I1841*H1841,2)</f>
        <v>0</v>
      </c>
      <c r="BL1841" s="21" t="s">
        <v>373</v>
      </c>
      <c r="BM1841" s="194" t="s">
        <v>2514</v>
      </c>
    </row>
    <row r="1842" spans="1:65" s="2" customFormat="1" ht="11.25">
      <c r="A1842" s="39"/>
      <c r="B1842" s="40"/>
      <c r="C1842" s="41"/>
      <c r="D1842" s="196" t="s">
        <v>161</v>
      </c>
      <c r="E1842" s="41"/>
      <c r="F1842" s="197" t="s">
        <v>2515</v>
      </c>
      <c r="G1842" s="41"/>
      <c r="H1842" s="41"/>
      <c r="I1842" s="198"/>
      <c r="J1842" s="41"/>
      <c r="K1842" s="41"/>
      <c r="L1842" s="44"/>
      <c r="M1842" s="199"/>
      <c r="N1842" s="200"/>
      <c r="O1842" s="69"/>
      <c r="P1842" s="69"/>
      <c r="Q1842" s="69"/>
      <c r="R1842" s="69"/>
      <c r="S1842" s="69"/>
      <c r="T1842" s="70"/>
      <c r="U1842" s="39"/>
      <c r="V1842" s="39"/>
      <c r="W1842" s="39"/>
      <c r="X1842" s="39"/>
      <c r="Y1842" s="39"/>
      <c r="Z1842" s="39"/>
      <c r="AA1842" s="39"/>
      <c r="AB1842" s="39"/>
      <c r="AC1842" s="39"/>
      <c r="AD1842" s="39"/>
      <c r="AE1842" s="39"/>
      <c r="AT1842" s="21" t="s">
        <v>161</v>
      </c>
      <c r="AU1842" s="21" t="s">
        <v>88</v>
      </c>
    </row>
    <row r="1843" spans="1:65" s="2" customFormat="1" ht="29.25">
      <c r="A1843" s="39"/>
      <c r="B1843" s="40"/>
      <c r="C1843" s="41"/>
      <c r="D1843" s="201" t="s">
        <v>163</v>
      </c>
      <c r="E1843" s="41"/>
      <c r="F1843" s="202" t="s">
        <v>2516</v>
      </c>
      <c r="G1843" s="41"/>
      <c r="H1843" s="41"/>
      <c r="I1843" s="198"/>
      <c r="J1843" s="41"/>
      <c r="K1843" s="41"/>
      <c r="L1843" s="44"/>
      <c r="M1843" s="199"/>
      <c r="N1843" s="200"/>
      <c r="O1843" s="69"/>
      <c r="P1843" s="69"/>
      <c r="Q1843" s="69"/>
      <c r="R1843" s="69"/>
      <c r="S1843" s="69"/>
      <c r="T1843" s="70"/>
      <c r="U1843" s="39"/>
      <c r="V1843" s="39"/>
      <c r="W1843" s="39"/>
      <c r="X1843" s="39"/>
      <c r="Y1843" s="39"/>
      <c r="Z1843" s="39"/>
      <c r="AA1843" s="39"/>
      <c r="AB1843" s="39"/>
      <c r="AC1843" s="39"/>
      <c r="AD1843" s="39"/>
      <c r="AE1843" s="39"/>
      <c r="AT1843" s="21" t="s">
        <v>163</v>
      </c>
      <c r="AU1843" s="21" t="s">
        <v>88</v>
      </c>
    </row>
    <row r="1844" spans="1:65" s="13" customFormat="1" ht="11.25">
      <c r="B1844" s="208"/>
      <c r="C1844" s="209"/>
      <c r="D1844" s="201" t="s">
        <v>320</v>
      </c>
      <c r="E1844" s="210" t="s">
        <v>32</v>
      </c>
      <c r="F1844" s="211" t="s">
        <v>2517</v>
      </c>
      <c r="G1844" s="209"/>
      <c r="H1844" s="210" t="s">
        <v>32</v>
      </c>
      <c r="I1844" s="212"/>
      <c r="J1844" s="209"/>
      <c r="K1844" s="209"/>
      <c r="L1844" s="213"/>
      <c r="M1844" s="214"/>
      <c r="N1844" s="215"/>
      <c r="O1844" s="215"/>
      <c r="P1844" s="215"/>
      <c r="Q1844" s="215"/>
      <c r="R1844" s="215"/>
      <c r="S1844" s="215"/>
      <c r="T1844" s="216"/>
      <c r="AT1844" s="217" t="s">
        <v>320</v>
      </c>
      <c r="AU1844" s="217" t="s">
        <v>88</v>
      </c>
      <c r="AV1844" s="13" t="s">
        <v>86</v>
      </c>
      <c r="AW1844" s="13" t="s">
        <v>39</v>
      </c>
      <c r="AX1844" s="13" t="s">
        <v>78</v>
      </c>
      <c r="AY1844" s="217" t="s">
        <v>151</v>
      </c>
    </row>
    <row r="1845" spans="1:65" s="14" customFormat="1" ht="11.25">
      <c r="B1845" s="218"/>
      <c r="C1845" s="219"/>
      <c r="D1845" s="201" t="s">
        <v>320</v>
      </c>
      <c r="E1845" s="220" t="s">
        <v>32</v>
      </c>
      <c r="F1845" s="221" t="s">
        <v>2518</v>
      </c>
      <c r="G1845" s="219"/>
      <c r="H1845" s="222">
        <v>4.0949999999999998</v>
      </c>
      <c r="I1845" s="223"/>
      <c r="J1845" s="219"/>
      <c r="K1845" s="219"/>
      <c r="L1845" s="224"/>
      <c r="M1845" s="225"/>
      <c r="N1845" s="226"/>
      <c r="O1845" s="226"/>
      <c r="P1845" s="226"/>
      <c r="Q1845" s="226"/>
      <c r="R1845" s="226"/>
      <c r="S1845" s="226"/>
      <c r="T1845" s="227"/>
      <c r="AT1845" s="228" t="s">
        <v>320</v>
      </c>
      <c r="AU1845" s="228" t="s">
        <v>88</v>
      </c>
      <c r="AV1845" s="14" t="s">
        <v>88</v>
      </c>
      <c r="AW1845" s="14" t="s">
        <v>39</v>
      </c>
      <c r="AX1845" s="14" t="s">
        <v>78</v>
      </c>
      <c r="AY1845" s="228" t="s">
        <v>151</v>
      </c>
    </row>
    <row r="1846" spans="1:65" s="15" customFormat="1" ht="11.25">
      <c r="B1846" s="229"/>
      <c r="C1846" s="230"/>
      <c r="D1846" s="201" t="s">
        <v>320</v>
      </c>
      <c r="E1846" s="231" t="s">
        <v>32</v>
      </c>
      <c r="F1846" s="232" t="s">
        <v>323</v>
      </c>
      <c r="G1846" s="230"/>
      <c r="H1846" s="233">
        <v>4.0949999999999998</v>
      </c>
      <c r="I1846" s="234"/>
      <c r="J1846" s="230"/>
      <c r="K1846" s="230"/>
      <c r="L1846" s="235"/>
      <c r="M1846" s="236"/>
      <c r="N1846" s="237"/>
      <c r="O1846" s="237"/>
      <c r="P1846" s="237"/>
      <c r="Q1846" s="237"/>
      <c r="R1846" s="237"/>
      <c r="S1846" s="237"/>
      <c r="T1846" s="238"/>
      <c r="AT1846" s="239" t="s">
        <v>320</v>
      </c>
      <c r="AU1846" s="239" t="s">
        <v>88</v>
      </c>
      <c r="AV1846" s="15" t="s">
        <v>159</v>
      </c>
      <c r="AW1846" s="15" t="s">
        <v>39</v>
      </c>
      <c r="AX1846" s="15" t="s">
        <v>86</v>
      </c>
      <c r="AY1846" s="239" t="s">
        <v>151</v>
      </c>
    </row>
    <row r="1847" spans="1:65" s="2" customFormat="1" ht="16.5" customHeight="1">
      <c r="A1847" s="39"/>
      <c r="B1847" s="40"/>
      <c r="C1847" s="251" t="s">
        <v>2519</v>
      </c>
      <c r="D1847" s="251" t="s">
        <v>445</v>
      </c>
      <c r="E1847" s="252" t="s">
        <v>2496</v>
      </c>
      <c r="F1847" s="253" t="s">
        <v>2497</v>
      </c>
      <c r="G1847" s="254" t="s">
        <v>213</v>
      </c>
      <c r="H1847" s="255">
        <v>4.0949999999999998</v>
      </c>
      <c r="I1847" s="256"/>
      <c r="J1847" s="257">
        <f>ROUND(I1847*H1847,2)</f>
        <v>0</v>
      </c>
      <c r="K1847" s="253" t="s">
        <v>158</v>
      </c>
      <c r="L1847" s="258"/>
      <c r="M1847" s="259" t="s">
        <v>32</v>
      </c>
      <c r="N1847" s="260" t="s">
        <v>49</v>
      </c>
      <c r="O1847" s="69"/>
      <c r="P1847" s="192">
        <f>O1847*H1847</f>
        <v>0</v>
      </c>
      <c r="Q1847" s="192">
        <v>7.0000000000000001E-3</v>
      </c>
      <c r="R1847" s="192">
        <f>Q1847*H1847</f>
        <v>2.8665E-2</v>
      </c>
      <c r="S1847" s="192">
        <v>0</v>
      </c>
      <c r="T1847" s="193">
        <f>S1847*H1847</f>
        <v>0</v>
      </c>
      <c r="U1847" s="39"/>
      <c r="V1847" s="39"/>
      <c r="W1847" s="39"/>
      <c r="X1847" s="39"/>
      <c r="Y1847" s="39"/>
      <c r="Z1847" s="39"/>
      <c r="AA1847" s="39"/>
      <c r="AB1847" s="39"/>
      <c r="AC1847" s="39"/>
      <c r="AD1847" s="39"/>
      <c r="AE1847" s="39"/>
      <c r="AR1847" s="194" t="s">
        <v>539</v>
      </c>
      <c r="AT1847" s="194" t="s">
        <v>445</v>
      </c>
      <c r="AU1847" s="194" t="s">
        <v>88</v>
      </c>
      <c r="AY1847" s="21" t="s">
        <v>151</v>
      </c>
      <c r="BE1847" s="195">
        <f>IF(N1847="základní",J1847,0)</f>
        <v>0</v>
      </c>
      <c r="BF1847" s="195">
        <f>IF(N1847="snížená",J1847,0)</f>
        <v>0</v>
      </c>
      <c r="BG1847" s="195">
        <f>IF(N1847="zákl. přenesená",J1847,0)</f>
        <v>0</v>
      </c>
      <c r="BH1847" s="195">
        <f>IF(N1847="sníž. přenesená",J1847,0)</f>
        <v>0</v>
      </c>
      <c r="BI1847" s="195">
        <f>IF(N1847="nulová",J1847,0)</f>
        <v>0</v>
      </c>
      <c r="BJ1847" s="21" t="s">
        <v>86</v>
      </c>
      <c r="BK1847" s="195">
        <f>ROUND(I1847*H1847,2)</f>
        <v>0</v>
      </c>
      <c r="BL1847" s="21" t="s">
        <v>373</v>
      </c>
      <c r="BM1847" s="194" t="s">
        <v>2520</v>
      </c>
    </row>
    <row r="1848" spans="1:65" s="2" customFormat="1" ht="19.5">
      <c r="A1848" s="39"/>
      <c r="B1848" s="40"/>
      <c r="C1848" s="41"/>
      <c r="D1848" s="201" t="s">
        <v>163</v>
      </c>
      <c r="E1848" s="41"/>
      <c r="F1848" s="202" t="s">
        <v>2499</v>
      </c>
      <c r="G1848" s="41"/>
      <c r="H1848" s="41"/>
      <c r="I1848" s="198"/>
      <c r="J1848" s="41"/>
      <c r="K1848" s="41"/>
      <c r="L1848" s="44"/>
      <c r="M1848" s="199"/>
      <c r="N1848" s="200"/>
      <c r="O1848" s="69"/>
      <c r="P1848" s="69"/>
      <c r="Q1848" s="69"/>
      <c r="R1848" s="69"/>
      <c r="S1848" s="69"/>
      <c r="T1848" s="70"/>
      <c r="U1848" s="39"/>
      <c r="V1848" s="39"/>
      <c r="W1848" s="39"/>
      <c r="X1848" s="39"/>
      <c r="Y1848" s="39"/>
      <c r="Z1848" s="39"/>
      <c r="AA1848" s="39"/>
      <c r="AB1848" s="39"/>
      <c r="AC1848" s="39"/>
      <c r="AD1848" s="39"/>
      <c r="AE1848" s="39"/>
      <c r="AT1848" s="21" t="s">
        <v>163</v>
      </c>
      <c r="AU1848" s="21" t="s">
        <v>88</v>
      </c>
    </row>
    <row r="1849" spans="1:65" s="2" customFormat="1" ht="24.2" customHeight="1">
      <c r="A1849" s="39"/>
      <c r="B1849" s="40"/>
      <c r="C1849" s="183" t="s">
        <v>2521</v>
      </c>
      <c r="D1849" s="183" t="s">
        <v>154</v>
      </c>
      <c r="E1849" s="184" t="s">
        <v>2522</v>
      </c>
      <c r="F1849" s="185" t="s">
        <v>2523</v>
      </c>
      <c r="G1849" s="186" t="s">
        <v>209</v>
      </c>
      <c r="H1849" s="187">
        <v>1.08</v>
      </c>
      <c r="I1849" s="188"/>
      <c r="J1849" s="189">
        <f>ROUND(I1849*H1849,2)</f>
        <v>0</v>
      </c>
      <c r="K1849" s="185" t="s">
        <v>158</v>
      </c>
      <c r="L1849" s="44"/>
      <c r="M1849" s="190" t="s">
        <v>32</v>
      </c>
      <c r="N1849" s="191" t="s">
        <v>49</v>
      </c>
      <c r="O1849" s="69"/>
      <c r="P1849" s="192">
        <f>O1849*H1849</f>
        <v>0</v>
      </c>
      <c r="Q1849" s="192">
        <v>8.1999999999999998E-4</v>
      </c>
      <c r="R1849" s="192">
        <f>Q1849*H1849</f>
        <v>8.8560000000000006E-4</v>
      </c>
      <c r="S1849" s="192">
        <v>0</v>
      </c>
      <c r="T1849" s="193">
        <f>S1849*H1849</f>
        <v>0</v>
      </c>
      <c r="U1849" s="39"/>
      <c r="V1849" s="39"/>
      <c r="W1849" s="39"/>
      <c r="X1849" s="39"/>
      <c r="Y1849" s="39"/>
      <c r="Z1849" s="39"/>
      <c r="AA1849" s="39"/>
      <c r="AB1849" s="39"/>
      <c r="AC1849" s="39"/>
      <c r="AD1849" s="39"/>
      <c r="AE1849" s="39"/>
      <c r="AR1849" s="194" t="s">
        <v>373</v>
      </c>
      <c r="AT1849" s="194" t="s">
        <v>154</v>
      </c>
      <c r="AU1849" s="194" t="s">
        <v>88</v>
      </c>
      <c r="AY1849" s="21" t="s">
        <v>151</v>
      </c>
      <c r="BE1849" s="195">
        <f>IF(N1849="základní",J1849,0)</f>
        <v>0</v>
      </c>
      <c r="BF1849" s="195">
        <f>IF(N1849="snížená",J1849,0)</f>
        <v>0</v>
      </c>
      <c r="BG1849" s="195">
        <f>IF(N1849="zákl. přenesená",J1849,0)</f>
        <v>0</v>
      </c>
      <c r="BH1849" s="195">
        <f>IF(N1849="sníž. přenesená",J1849,0)</f>
        <v>0</v>
      </c>
      <c r="BI1849" s="195">
        <f>IF(N1849="nulová",J1849,0)</f>
        <v>0</v>
      </c>
      <c r="BJ1849" s="21" t="s">
        <v>86</v>
      </c>
      <c r="BK1849" s="195">
        <f>ROUND(I1849*H1849,2)</f>
        <v>0</v>
      </c>
      <c r="BL1849" s="21" t="s">
        <v>373</v>
      </c>
      <c r="BM1849" s="194" t="s">
        <v>2524</v>
      </c>
    </row>
    <row r="1850" spans="1:65" s="2" customFormat="1" ht="11.25">
      <c r="A1850" s="39"/>
      <c r="B1850" s="40"/>
      <c r="C1850" s="41"/>
      <c r="D1850" s="196" t="s">
        <v>161</v>
      </c>
      <c r="E1850" s="41"/>
      <c r="F1850" s="197" t="s">
        <v>2525</v>
      </c>
      <c r="G1850" s="41"/>
      <c r="H1850" s="41"/>
      <c r="I1850" s="198"/>
      <c r="J1850" s="41"/>
      <c r="K1850" s="41"/>
      <c r="L1850" s="44"/>
      <c r="M1850" s="199"/>
      <c r="N1850" s="200"/>
      <c r="O1850" s="69"/>
      <c r="P1850" s="69"/>
      <c r="Q1850" s="69"/>
      <c r="R1850" s="69"/>
      <c r="S1850" s="69"/>
      <c r="T1850" s="70"/>
      <c r="U1850" s="39"/>
      <c r="V1850" s="39"/>
      <c r="W1850" s="39"/>
      <c r="X1850" s="39"/>
      <c r="Y1850" s="39"/>
      <c r="Z1850" s="39"/>
      <c r="AA1850" s="39"/>
      <c r="AB1850" s="39"/>
      <c r="AC1850" s="39"/>
      <c r="AD1850" s="39"/>
      <c r="AE1850" s="39"/>
      <c r="AT1850" s="21" t="s">
        <v>161</v>
      </c>
      <c r="AU1850" s="21" t="s">
        <v>88</v>
      </c>
    </row>
    <row r="1851" spans="1:65" s="2" customFormat="1" ht="39">
      <c r="A1851" s="39"/>
      <c r="B1851" s="40"/>
      <c r="C1851" s="41"/>
      <c r="D1851" s="201" t="s">
        <v>163</v>
      </c>
      <c r="E1851" s="41"/>
      <c r="F1851" s="202" t="s">
        <v>2526</v>
      </c>
      <c r="G1851" s="41"/>
      <c r="H1851" s="41"/>
      <c r="I1851" s="198"/>
      <c r="J1851" s="41"/>
      <c r="K1851" s="41"/>
      <c r="L1851" s="44"/>
      <c r="M1851" s="199"/>
      <c r="N1851" s="200"/>
      <c r="O1851" s="69"/>
      <c r="P1851" s="69"/>
      <c r="Q1851" s="69"/>
      <c r="R1851" s="69"/>
      <c r="S1851" s="69"/>
      <c r="T1851" s="70"/>
      <c r="U1851" s="39"/>
      <c r="V1851" s="39"/>
      <c r="W1851" s="39"/>
      <c r="X1851" s="39"/>
      <c r="Y1851" s="39"/>
      <c r="Z1851" s="39"/>
      <c r="AA1851" s="39"/>
      <c r="AB1851" s="39"/>
      <c r="AC1851" s="39"/>
      <c r="AD1851" s="39"/>
      <c r="AE1851" s="39"/>
      <c r="AT1851" s="21" t="s">
        <v>163</v>
      </c>
      <c r="AU1851" s="21" t="s">
        <v>88</v>
      </c>
    </row>
    <row r="1852" spans="1:65" s="14" customFormat="1" ht="11.25">
      <c r="B1852" s="218"/>
      <c r="C1852" s="219"/>
      <c r="D1852" s="201" t="s">
        <v>320</v>
      </c>
      <c r="E1852" s="220" t="s">
        <v>32</v>
      </c>
      <c r="F1852" s="221" t="s">
        <v>2527</v>
      </c>
      <c r="G1852" s="219"/>
      <c r="H1852" s="222">
        <v>1.08</v>
      </c>
      <c r="I1852" s="223"/>
      <c r="J1852" s="219"/>
      <c r="K1852" s="219"/>
      <c r="L1852" s="224"/>
      <c r="M1852" s="225"/>
      <c r="N1852" s="226"/>
      <c r="O1852" s="226"/>
      <c r="P1852" s="226"/>
      <c r="Q1852" s="226"/>
      <c r="R1852" s="226"/>
      <c r="S1852" s="226"/>
      <c r="T1852" s="227"/>
      <c r="AT1852" s="228" t="s">
        <v>320</v>
      </c>
      <c r="AU1852" s="228" t="s">
        <v>88</v>
      </c>
      <c r="AV1852" s="14" t="s">
        <v>88</v>
      </c>
      <c r="AW1852" s="14" t="s">
        <v>39</v>
      </c>
      <c r="AX1852" s="14" t="s">
        <v>78</v>
      </c>
      <c r="AY1852" s="228" t="s">
        <v>151</v>
      </c>
    </row>
    <row r="1853" spans="1:65" s="15" customFormat="1" ht="11.25">
      <c r="B1853" s="229"/>
      <c r="C1853" s="230"/>
      <c r="D1853" s="201" t="s">
        <v>320</v>
      </c>
      <c r="E1853" s="231" t="s">
        <v>32</v>
      </c>
      <c r="F1853" s="232" t="s">
        <v>323</v>
      </c>
      <c r="G1853" s="230"/>
      <c r="H1853" s="233">
        <v>1.08</v>
      </c>
      <c r="I1853" s="234"/>
      <c r="J1853" s="230"/>
      <c r="K1853" s="230"/>
      <c r="L1853" s="235"/>
      <c r="M1853" s="236"/>
      <c r="N1853" s="237"/>
      <c r="O1853" s="237"/>
      <c r="P1853" s="237"/>
      <c r="Q1853" s="237"/>
      <c r="R1853" s="237"/>
      <c r="S1853" s="237"/>
      <c r="T1853" s="238"/>
      <c r="AT1853" s="239" t="s">
        <v>320</v>
      </c>
      <c r="AU1853" s="239" t="s">
        <v>88</v>
      </c>
      <c r="AV1853" s="15" t="s">
        <v>159</v>
      </c>
      <c r="AW1853" s="15" t="s">
        <v>39</v>
      </c>
      <c r="AX1853" s="15" t="s">
        <v>86</v>
      </c>
      <c r="AY1853" s="239" t="s">
        <v>151</v>
      </c>
    </row>
    <row r="1854" spans="1:65" s="2" customFormat="1" ht="16.5" customHeight="1">
      <c r="A1854" s="39"/>
      <c r="B1854" s="40"/>
      <c r="C1854" s="251" t="s">
        <v>2528</v>
      </c>
      <c r="D1854" s="251" t="s">
        <v>445</v>
      </c>
      <c r="E1854" s="252" t="s">
        <v>2529</v>
      </c>
      <c r="F1854" s="253" t="s">
        <v>2530</v>
      </c>
      <c r="G1854" s="254" t="s">
        <v>209</v>
      </c>
      <c r="H1854" s="255">
        <v>1.08</v>
      </c>
      <c r="I1854" s="256"/>
      <c r="J1854" s="257">
        <f>ROUND(I1854*H1854,2)</f>
        <v>0</v>
      </c>
      <c r="K1854" s="253" t="s">
        <v>158</v>
      </c>
      <c r="L1854" s="258"/>
      <c r="M1854" s="259" t="s">
        <v>32</v>
      </c>
      <c r="N1854" s="260" t="s">
        <v>49</v>
      </c>
      <c r="O1854" s="69"/>
      <c r="P1854" s="192">
        <f>O1854*H1854</f>
        <v>0</v>
      </c>
      <c r="Q1854" s="192">
        <v>2.8000000000000001E-2</v>
      </c>
      <c r="R1854" s="192">
        <f>Q1854*H1854</f>
        <v>3.0240000000000003E-2</v>
      </c>
      <c r="S1854" s="192">
        <v>0</v>
      </c>
      <c r="T1854" s="193">
        <f>S1854*H1854</f>
        <v>0</v>
      </c>
      <c r="U1854" s="39"/>
      <c r="V1854" s="39"/>
      <c r="W1854" s="39"/>
      <c r="X1854" s="39"/>
      <c r="Y1854" s="39"/>
      <c r="Z1854" s="39"/>
      <c r="AA1854" s="39"/>
      <c r="AB1854" s="39"/>
      <c r="AC1854" s="39"/>
      <c r="AD1854" s="39"/>
      <c r="AE1854" s="39"/>
      <c r="AR1854" s="194" t="s">
        <v>539</v>
      </c>
      <c r="AT1854" s="194" t="s">
        <v>445</v>
      </c>
      <c r="AU1854" s="194" t="s">
        <v>88</v>
      </c>
      <c r="AY1854" s="21" t="s">
        <v>151</v>
      </c>
      <c r="BE1854" s="195">
        <f>IF(N1854="základní",J1854,0)</f>
        <v>0</v>
      </c>
      <c r="BF1854" s="195">
        <f>IF(N1854="snížená",J1854,0)</f>
        <v>0</v>
      </c>
      <c r="BG1854" s="195">
        <f>IF(N1854="zákl. přenesená",J1854,0)</f>
        <v>0</v>
      </c>
      <c r="BH1854" s="195">
        <f>IF(N1854="sníž. přenesená",J1854,0)</f>
        <v>0</v>
      </c>
      <c r="BI1854" s="195">
        <f>IF(N1854="nulová",J1854,0)</f>
        <v>0</v>
      </c>
      <c r="BJ1854" s="21" t="s">
        <v>86</v>
      </c>
      <c r="BK1854" s="195">
        <f>ROUND(I1854*H1854,2)</f>
        <v>0</v>
      </c>
      <c r="BL1854" s="21" t="s">
        <v>373</v>
      </c>
      <c r="BM1854" s="194" t="s">
        <v>2531</v>
      </c>
    </row>
    <row r="1855" spans="1:65" s="2" customFormat="1" ht="39">
      <c r="A1855" s="39"/>
      <c r="B1855" s="40"/>
      <c r="C1855" s="41"/>
      <c r="D1855" s="201" t="s">
        <v>163</v>
      </c>
      <c r="E1855" s="41"/>
      <c r="F1855" s="202" t="s">
        <v>2526</v>
      </c>
      <c r="G1855" s="41"/>
      <c r="H1855" s="41"/>
      <c r="I1855" s="198"/>
      <c r="J1855" s="41"/>
      <c r="K1855" s="41"/>
      <c r="L1855" s="44"/>
      <c r="M1855" s="199"/>
      <c r="N1855" s="200"/>
      <c r="O1855" s="69"/>
      <c r="P1855" s="69"/>
      <c r="Q1855" s="69"/>
      <c r="R1855" s="69"/>
      <c r="S1855" s="69"/>
      <c r="T1855" s="70"/>
      <c r="U1855" s="39"/>
      <c r="V1855" s="39"/>
      <c r="W1855" s="39"/>
      <c r="X1855" s="39"/>
      <c r="Y1855" s="39"/>
      <c r="Z1855" s="39"/>
      <c r="AA1855" s="39"/>
      <c r="AB1855" s="39"/>
      <c r="AC1855" s="39"/>
      <c r="AD1855" s="39"/>
      <c r="AE1855" s="39"/>
      <c r="AT1855" s="21" t="s">
        <v>163</v>
      </c>
      <c r="AU1855" s="21" t="s">
        <v>88</v>
      </c>
    </row>
    <row r="1856" spans="1:65" s="2" customFormat="1" ht="24.2" customHeight="1">
      <c r="A1856" s="39"/>
      <c r="B1856" s="40"/>
      <c r="C1856" s="183" t="s">
        <v>2532</v>
      </c>
      <c r="D1856" s="183" t="s">
        <v>154</v>
      </c>
      <c r="E1856" s="184" t="s">
        <v>2533</v>
      </c>
      <c r="F1856" s="185" t="s">
        <v>2534</v>
      </c>
      <c r="G1856" s="186" t="s">
        <v>209</v>
      </c>
      <c r="H1856" s="187">
        <v>8.0630000000000006</v>
      </c>
      <c r="I1856" s="188"/>
      <c r="J1856" s="189">
        <f>ROUND(I1856*H1856,2)</f>
        <v>0</v>
      </c>
      <c r="K1856" s="185" t="s">
        <v>158</v>
      </c>
      <c r="L1856" s="44"/>
      <c r="M1856" s="190" t="s">
        <v>32</v>
      </c>
      <c r="N1856" s="191" t="s">
        <v>49</v>
      </c>
      <c r="O1856" s="69"/>
      <c r="P1856" s="192">
        <f>O1856*H1856</f>
        <v>0</v>
      </c>
      <c r="Q1856" s="192">
        <v>1.2999999999999999E-4</v>
      </c>
      <c r="R1856" s="192">
        <f>Q1856*H1856</f>
        <v>1.0481900000000001E-3</v>
      </c>
      <c r="S1856" s="192">
        <v>0</v>
      </c>
      <c r="T1856" s="193">
        <f>S1856*H1856</f>
        <v>0</v>
      </c>
      <c r="U1856" s="39"/>
      <c r="V1856" s="39"/>
      <c r="W1856" s="39"/>
      <c r="X1856" s="39"/>
      <c r="Y1856" s="39"/>
      <c r="Z1856" s="39"/>
      <c r="AA1856" s="39"/>
      <c r="AB1856" s="39"/>
      <c r="AC1856" s="39"/>
      <c r="AD1856" s="39"/>
      <c r="AE1856" s="39"/>
      <c r="AR1856" s="194" t="s">
        <v>373</v>
      </c>
      <c r="AT1856" s="194" t="s">
        <v>154</v>
      </c>
      <c r="AU1856" s="194" t="s">
        <v>88</v>
      </c>
      <c r="AY1856" s="21" t="s">
        <v>151</v>
      </c>
      <c r="BE1856" s="195">
        <f>IF(N1856="základní",J1856,0)</f>
        <v>0</v>
      </c>
      <c r="BF1856" s="195">
        <f>IF(N1856="snížená",J1856,0)</f>
        <v>0</v>
      </c>
      <c r="BG1856" s="195">
        <f>IF(N1856="zákl. přenesená",J1856,0)</f>
        <v>0</v>
      </c>
      <c r="BH1856" s="195">
        <f>IF(N1856="sníž. přenesená",J1856,0)</f>
        <v>0</v>
      </c>
      <c r="BI1856" s="195">
        <f>IF(N1856="nulová",J1856,0)</f>
        <v>0</v>
      </c>
      <c r="BJ1856" s="21" t="s">
        <v>86</v>
      </c>
      <c r="BK1856" s="195">
        <f>ROUND(I1856*H1856,2)</f>
        <v>0</v>
      </c>
      <c r="BL1856" s="21" t="s">
        <v>373</v>
      </c>
      <c r="BM1856" s="194" t="s">
        <v>2535</v>
      </c>
    </row>
    <row r="1857" spans="1:65" s="2" customFormat="1" ht="11.25">
      <c r="A1857" s="39"/>
      <c r="B1857" s="40"/>
      <c r="C1857" s="41"/>
      <c r="D1857" s="196" t="s">
        <v>161</v>
      </c>
      <c r="E1857" s="41"/>
      <c r="F1857" s="197" t="s">
        <v>2536</v>
      </c>
      <c r="G1857" s="41"/>
      <c r="H1857" s="41"/>
      <c r="I1857" s="198"/>
      <c r="J1857" s="41"/>
      <c r="K1857" s="41"/>
      <c r="L1857" s="44"/>
      <c r="M1857" s="199"/>
      <c r="N1857" s="200"/>
      <c r="O1857" s="69"/>
      <c r="P1857" s="69"/>
      <c r="Q1857" s="69"/>
      <c r="R1857" s="69"/>
      <c r="S1857" s="69"/>
      <c r="T1857" s="70"/>
      <c r="U1857" s="39"/>
      <c r="V1857" s="39"/>
      <c r="W1857" s="39"/>
      <c r="X1857" s="39"/>
      <c r="Y1857" s="39"/>
      <c r="Z1857" s="39"/>
      <c r="AA1857" s="39"/>
      <c r="AB1857" s="39"/>
      <c r="AC1857" s="39"/>
      <c r="AD1857" s="39"/>
      <c r="AE1857" s="39"/>
      <c r="AT1857" s="21" t="s">
        <v>161</v>
      </c>
      <c r="AU1857" s="21" t="s">
        <v>88</v>
      </c>
    </row>
    <row r="1858" spans="1:65" s="2" customFormat="1" ht="39">
      <c r="A1858" s="39"/>
      <c r="B1858" s="40"/>
      <c r="C1858" s="41"/>
      <c r="D1858" s="201" t="s">
        <v>163</v>
      </c>
      <c r="E1858" s="41"/>
      <c r="F1858" s="202" t="s">
        <v>2537</v>
      </c>
      <c r="G1858" s="41"/>
      <c r="H1858" s="41"/>
      <c r="I1858" s="198"/>
      <c r="J1858" s="41"/>
      <c r="K1858" s="41"/>
      <c r="L1858" s="44"/>
      <c r="M1858" s="199"/>
      <c r="N1858" s="200"/>
      <c r="O1858" s="69"/>
      <c r="P1858" s="69"/>
      <c r="Q1858" s="69"/>
      <c r="R1858" s="69"/>
      <c r="S1858" s="69"/>
      <c r="T1858" s="70"/>
      <c r="U1858" s="39"/>
      <c r="V1858" s="39"/>
      <c r="W1858" s="39"/>
      <c r="X1858" s="39"/>
      <c r="Y1858" s="39"/>
      <c r="Z1858" s="39"/>
      <c r="AA1858" s="39"/>
      <c r="AB1858" s="39"/>
      <c r="AC1858" s="39"/>
      <c r="AD1858" s="39"/>
      <c r="AE1858" s="39"/>
      <c r="AT1858" s="21" t="s">
        <v>163</v>
      </c>
      <c r="AU1858" s="21" t="s">
        <v>88</v>
      </c>
    </row>
    <row r="1859" spans="1:65" s="14" customFormat="1" ht="11.25">
      <c r="B1859" s="218"/>
      <c r="C1859" s="219"/>
      <c r="D1859" s="201" t="s">
        <v>320</v>
      </c>
      <c r="E1859" s="220" t="s">
        <v>32</v>
      </c>
      <c r="F1859" s="221" t="s">
        <v>2538</v>
      </c>
      <c r="G1859" s="219"/>
      <c r="H1859" s="222">
        <v>4.1630000000000003</v>
      </c>
      <c r="I1859" s="223"/>
      <c r="J1859" s="219"/>
      <c r="K1859" s="219"/>
      <c r="L1859" s="224"/>
      <c r="M1859" s="225"/>
      <c r="N1859" s="226"/>
      <c r="O1859" s="226"/>
      <c r="P1859" s="226"/>
      <c r="Q1859" s="226"/>
      <c r="R1859" s="226"/>
      <c r="S1859" s="226"/>
      <c r="T1859" s="227"/>
      <c r="AT1859" s="228" t="s">
        <v>320</v>
      </c>
      <c r="AU1859" s="228" t="s">
        <v>88</v>
      </c>
      <c r="AV1859" s="14" t="s">
        <v>88</v>
      </c>
      <c r="AW1859" s="14" t="s">
        <v>39</v>
      </c>
      <c r="AX1859" s="14" t="s">
        <v>78</v>
      </c>
      <c r="AY1859" s="228" t="s">
        <v>151</v>
      </c>
    </row>
    <row r="1860" spans="1:65" s="14" customFormat="1" ht="11.25">
      <c r="B1860" s="218"/>
      <c r="C1860" s="219"/>
      <c r="D1860" s="201" t="s">
        <v>320</v>
      </c>
      <c r="E1860" s="220" t="s">
        <v>32</v>
      </c>
      <c r="F1860" s="221" t="s">
        <v>2539</v>
      </c>
      <c r="G1860" s="219"/>
      <c r="H1860" s="222">
        <v>3.9</v>
      </c>
      <c r="I1860" s="223"/>
      <c r="J1860" s="219"/>
      <c r="K1860" s="219"/>
      <c r="L1860" s="224"/>
      <c r="M1860" s="225"/>
      <c r="N1860" s="226"/>
      <c r="O1860" s="226"/>
      <c r="P1860" s="226"/>
      <c r="Q1860" s="226"/>
      <c r="R1860" s="226"/>
      <c r="S1860" s="226"/>
      <c r="T1860" s="227"/>
      <c r="AT1860" s="228" t="s">
        <v>320</v>
      </c>
      <c r="AU1860" s="228" t="s">
        <v>88</v>
      </c>
      <c r="AV1860" s="14" t="s">
        <v>88</v>
      </c>
      <c r="AW1860" s="14" t="s">
        <v>39</v>
      </c>
      <c r="AX1860" s="14" t="s">
        <v>78</v>
      </c>
      <c r="AY1860" s="228" t="s">
        <v>151</v>
      </c>
    </row>
    <row r="1861" spans="1:65" s="15" customFormat="1" ht="11.25">
      <c r="B1861" s="229"/>
      <c r="C1861" s="230"/>
      <c r="D1861" s="201" t="s">
        <v>320</v>
      </c>
      <c r="E1861" s="231" t="s">
        <v>32</v>
      </c>
      <c r="F1861" s="232" t="s">
        <v>323</v>
      </c>
      <c r="G1861" s="230"/>
      <c r="H1861" s="233">
        <v>8.0630000000000006</v>
      </c>
      <c r="I1861" s="234"/>
      <c r="J1861" s="230"/>
      <c r="K1861" s="230"/>
      <c r="L1861" s="235"/>
      <c r="M1861" s="236"/>
      <c r="N1861" s="237"/>
      <c r="O1861" s="237"/>
      <c r="P1861" s="237"/>
      <c r="Q1861" s="237"/>
      <c r="R1861" s="237"/>
      <c r="S1861" s="237"/>
      <c r="T1861" s="238"/>
      <c r="AT1861" s="239" t="s">
        <v>320</v>
      </c>
      <c r="AU1861" s="239" t="s">
        <v>88</v>
      </c>
      <c r="AV1861" s="15" t="s">
        <v>159</v>
      </c>
      <c r="AW1861" s="15" t="s">
        <v>39</v>
      </c>
      <c r="AX1861" s="15" t="s">
        <v>86</v>
      </c>
      <c r="AY1861" s="239" t="s">
        <v>151</v>
      </c>
    </row>
    <row r="1862" spans="1:65" s="2" customFormat="1" ht="16.5" customHeight="1">
      <c r="A1862" s="39"/>
      <c r="B1862" s="40"/>
      <c r="C1862" s="251" t="s">
        <v>2540</v>
      </c>
      <c r="D1862" s="251" t="s">
        <v>445</v>
      </c>
      <c r="E1862" s="252" t="s">
        <v>2541</v>
      </c>
      <c r="F1862" s="253" t="s">
        <v>2542</v>
      </c>
      <c r="G1862" s="254" t="s">
        <v>209</v>
      </c>
      <c r="H1862" s="255">
        <v>8.0630000000000006</v>
      </c>
      <c r="I1862" s="256"/>
      <c r="J1862" s="257">
        <f>ROUND(I1862*H1862,2)</f>
        <v>0</v>
      </c>
      <c r="K1862" s="253" t="s">
        <v>158</v>
      </c>
      <c r="L1862" s="258"/>
      <c r="M1862" s="259" t="s">
        <v>32</v>
      </c>
      <c r="N1862" s="260" t="s">
        <v>49</v>
      </c>
      <c r="O1862" s="69"/>
      <c r="P1862" s="192">
        <f>O1862*H1862</f>
        <v>0</v>
      </c>
      <c r="Q1862" s="192">
        <v>2.741E-2</v>
      </c>
      <c r="R1862" s="192">
        <f>Q1862*H1862</f>
        <v>0.22100683000000002</v>
      </c>
      <c r="S1862" s="192">
        <v>0</v>
      </c>
      <c r="T1862" s="193">
        <f>S1862*H1862</f>
        <v>0</v>
      </c>
      <c r="U1862" s="39"/>
      <c r="V1862" s="39"/>
      <c r="W1862" s="39"/>
      <c r="X1862" s="39"/>
      <c r="Y1862" s="39"/>
      <c r="Z1862" s="39"/>
      <c r="AA1862" s="39"/>
      <c r="AB1862" s="39"/>
      <c r="AC1862" s="39"/>
      <c r="AD1862" s="39"/>
      <c r="AE1862" s="39"/>
      <c r="AR1862" s="194" t="s">
        <v>539</v>
      </c>
      <c r="AT1862" s="194" t="s">
        <v>445</v>
      </c>
      <c r="AU1862" s="194" t="s">
        <v>88</v>
      </c>
      <c r="AY1862" s="21" t="s">
        <v>151</v>
      </c>
      <c r="BE1862" s="195">
        <f>IF(N1862="základní",J1862,0)</f>
        <v>0</v>
      </c>
      <c r="BF1862" s="195">
        <f>IF(N1862="snížená",J1862,0)</f>
        <v>0</v>
      </c>
      <c r="BG1862" s="195">
        <f>IF(N1862="zákl. přenesená",J1862,0)</f>
        <v>0</v>
      </c>
      <c r="BH1862" s="195">
        <f>IF(N1862="sníž. přenesená",J1862,0)</f>
        <v>0</v>
      </c>
      <c r="BI1862" s="195">
        <f>IF(N1862="nulová",J1862,0)</f>
        <v>0</v>
      </c>
      <c r="BJ1862" s="21" t="s">
        <v>86</v>
      </c>
      <c r="BK1862" s="195">
        <f>ROUND(I1862*H1862,2)</f>
        <v>0</v>
      </c>
      <c r="BL1862" s="21" t="s">
        <v>373</v>
      </c>
      <c r="BM1862" s="194" t="s">
        <v>2543</v>
      </c>
    </row>
    <row r="1863" spans="1:65" s="2" customFormat="1" ht="39">
      <c r="A1863" s="39"/>
      <c r="B1863" s="40"/>
      <c r="C1863" s="41"/>
      <c r="D1863" s="201" t="s">
        <v>163</v>
      </c>
      <c r="E1863" s="41"/>
      <c r="F1863" s="202" t="s">
        <v>2537</v>
      </c>
      <c r="G1863" s="41"/>
      <c r="H1863" s="41"/>
      <c r="I1863" s="198"/>
      <c r="J1863" s="41"/>
      <c r="K1863" s="41"/>
      <c r="L1863" s="44"/>
      <c r="M1863" s="199"/>
      <c r="N1863" s="200"/>
      <c r="O1863" s="69"/>
      <c r="P1863" s="69"/>
      <c r="Q1863" s="69"/>
      <c r="R1863" s="69"/>
      <c r="S1863" s="69"/>
      <c r="T1863" s="70"/>
      <c r="U1863" s="39"/>
      <c r="V1863" s="39"/>
      <c r="W1863" s="39"/>
      <c r="X1863" s="39"/>
      <c r="Y1863" s="39"/>
      <c r="Z1863" s="39"/>
      <c r="AA1863" s="39"/>
      <c r="AB1863" s="39"/>
      <c r="AC1863" s="39"/>
      <c r="AD1863" s="39"/>
      <c r="AE1863" s="39"/>
      <c r="AT1863" s="21" t="s">
        <v>163</v>
      </c>
      <c r="AU1863" s="21" t="s">
        <v>88</v>
      </c>
    </row>
    <row r="1864" spans="1:65" s="2" customFormat="1" ht="24.2" customHeight="1">
      <c r="A1864" s="39"/>
      <c r="B1864" s="40"/>
      <c r="C1864" s="183" t="s">
        <v>2544</v>
      </c>
      <c r="D1864" s="183" t="s">
        <v>154</v>
      </c>
      <c r="E1864" s="184" t="s">
        <v>2545</v>
      </c>
      <c r="F1864" s="185" t="s">
        <v>2546</v>
      </c>
      <c r="G1864" s="186" t="s">
        <v>209</v>
      </c>
      <c r="H1864" s="187">
        <v>20.09</v>
      </c>
      <c r="I1864" s="188"/>
      <c r="J1864" s="189">
        <f>ROUND(I1864*H1864,2)</f>
        <v>0</v>
      </c>
      <c r="K1864" s="185" t="s">
        <v>158</v>
      </c>
      <c r="L1864" s="44"/>
      <c r="M1864" s="190" t="s">
        <v>32</v>
      </c>
      <c r="N1864" s="191" t="s">
        <v>49</v>
      </c>
      <c r="O1864" s="69"/>
      <c r="P1864" s="192">
        <f>O1864*H1864</f>
        <v>0</v>
      </c>
      <c r="Q1864" s="192">
        <v>2.3000000000000001E-4</v>
      </c>
      <c r="R1864" s="192">
        <f>Q1864*H1864</f>
        <v>4.6207000000000002E-3</v>
      </c>
      <c r="S1864" s="192">
        <v>0</v>
      </c>
      <c r="T1864" s="193">
        <f>S1864*H1864</f>
        <v>0</v>
      </c>
      <c r="U1864" s="39"/>
      <c r="V1864" s="39"/>
      <c r="W1864" s="39"/>
      <c r="X1864" s="39"/>
      <c r="Y1864" s="39"/>
      <c r="Z1864" s="39"/>
      <c r="AA1864" s="39"/>
      <c r="AB1864" s="39"/>
      <c r="AC1864" s="39"/>
      <c r="AD1864" s="39"/>
      <c r="AE1864" s="39"/>
      <c r="AR1864" s="194" t="s">
        <v>373</v>
      </c>
      <c r="AT1864" s="194" t="s">
        <v>154</v>
      </c>
      <c r="AU1864" s="194" t="s">
        <v>88</v>
      </c>
      <c r="AY1864" s="21" t="s">
        <v>151</v>
      </c>
      <c r="BE1864" s="195">
        <f>IF(N1864="základní",J1864,0)</f>
        <v>0</v>
      </c>
      <c r="BF1864" s="195">
        <f>IF(N1864="snížená",J1864,0)</f>
        <v>0</v>
      </c>
      <c r="BG1864" s="195">
        <f>IF(N1864="zákl. přenesená",J1864,0)</f>
        <v>0</v>
      </c>
      <c r="BH1864" s="195">
        <f>IF(N1864="sníž. přenesená",J1864,0)</f>
        <v>0</v>
      </c>
      <c r="BI1864" s="195">
        <f>IF(N1864="nulová",J1864,0)</f>
        <v>0</v>
      </c>
      <c r="BJ1864" s="21" t="s">
        <v>86</v>
      </c>
      <c r="BK1864" s="195">
        <f>ROUND(I1864*H1864,2)</f>
        <v>0</v>
      </c>
      <c r="BL1864" s="21" t="s">
        <v>373</v>
      </c>
      <c r="BM1864" s="194" t="s">
        <v>2547</v>
      </c>
    </row>
    <row r="1865" spans="1:65" s="2" customFormat="1" ht="11.25">
      <c r="A1865" s="39"/>
      <c r="B1865" s="40"/>
      <c r="C1865" s="41"/>
      <c r="D1865" s="196" t="s">
        <v>161</v>
      </c>
      <c r="E1865" s="41"/>
      <c r="F1865" s="197" t="s">
        <v>2548</v>
      </c>
      <c r="G1865" s="41"/>
      <c r="H1865" s="41"/>
      <c r="I1865" s="198"/>
      <c r="J1865" s="41"/>
      <c r="K1865" s="41"/>
      <c r="L1865" s="44"/>
      <c r="M1865" s="199"/>
      <c r="N1865" s="200"/>
      <c r="O1865" s="69"/>
      <c r="P1865" s="69"/>
      <c r="Q1865" s="69"/>
      <c r="R1865" s="69"/>
      <c r="S1865" s="69"/>
      <c r="T1865" s="70"/>
      <c r="U1865" s="39"/>
      <c r="V1865" s="39"/>
      <c r="W1865" s="39"/>
      <c r="X1865" s="39"/>
      <c r="Y1865" s="39"/>
      <c r="Z1865" s="39"/>
      <c r="AA1865" s="39"/>
      <c r="AB1865" s="39"/>
      <c r="AC1865" s="39"/>
      <c r="AD1865" s="39"/>
      <c r="AE1865" s="39"/>
      <c r="AT1865" s="21" t="s">
        <v>161</v>
      </c>
      <c r="AU1865" s="21" t="s">
        <v>88</v>
      </c>
    </row>
    <row r="1866" spans="1:65" s="2" customFormat="1" ht="39">
      <c r="A1866" s="39"/>
      <c r="B1866" s="40"/>
      <c r="C1866" s="41"/>
      <c r="D1866" s="201" t="s">
        <v>163</v>
      </c>
      <c r="E1866" s="41"/>
      <c r="F1866" s="202" t="s">
        <v>2549</v>
      </c>
      <c r="G1866" s="41"/>
      <c r="H1866" s="41"/>
      <c r="I1866" s="198"/>
      <c r="J1866" s="41"/>
      <c r="K1866" s="41"/>
      <c r="L1866" s="44"/>
      <c r="M1866" s="199"/>
      <c r="N1866" s="200"/>
      <c r="O1866" s="69"/>
      <c r="P1866" s="69"/>
      <c r="Q1866" s="69"/>
      <c r="R1866" s="69"/>
      <c r="S1866" s="69"/>
      <c r="T1866" s="70"/>
      <c r="U1866" s="39"/>
      <c r="V1866" s="39"/>
      <c r="W1866" s="39"/>
      <c r="X1866" s="39"/>
      <c r="Y1866" s="39"/>
      <c r="Z1866" s="39"/>
      <c r="AA1866" s="39"/>
      <c r="AB1866" s="39"/>
      <c r="AC1866" s="39"/>
      <c r="AD1866" s="39"/>
      <c r="AE1866" s="39"/>
      <c r="AT1866" s="21" t="s">
        <v>163</v>
      </c>
      <c r="AU1866" s="21" t="s">
        <v>88</v>
      </c>
    </row>
    <row r="1867" spans="1:65" s="13" customFormat="1" ht="11.25">
      <c r="B1867" s="208"/>
      <c r="C1867" s="209"/>
      <c r="D1867" s="201" t="s">
        <v>320</v>
      </c>
      <c r="E1867" s="210" t="s">
        <v>32</v>
      </c>
      <c r="F1867" s="211" t="s">
        <v>2550</v>
      </c>
      <c r="G1867" s="209"/>
      <c r="H1867" s="210" t="s">
        <v>32</v>
      </c>
      <c r="I1867" s="212"/>
      <c r="J1867" s="209"/>
      <c r="K1867" s="209"/>
      <c r="L1867" s="213"/>
      <c r="M1867" s="214"/>
      <c r="N1867" s="215"/>
      <c r="O1867" s="215"/>
      <c r="P1867" s="215"/>
      <c r="Q1867" s="215"/>
      <c r="R1867" s="215"/>
      <c r="S1867" s="215"/>
      <c r="T1867" s="216"/>
      <c r="AT1867" s="217" t="s">
        <v>320</v>
      </c>
      <c r="AU1867" s="217" t="s">
        <v>88</v>
      </c>
      <c r="AV1867" s="13" t="s">
        <v>86</v>
      </c>
      <c r="AW1867" s="13" t="s">
        <v>39</v>
      </c>
      <c r="AX1867" s="13" t="s">
        <v>78</v>
      </c>
      <c r="AY1867" s="217" t="s">
        <v>151</v>
      </c>
    </row>
    <row r="1868" spans="1:65" s="14" customFormat="1" ht="11.25">
      <c r="B1868" s="218"/>
      <c r="C1868" s="219"/>
      <c r="D1868" s="201" t="s">
        <v>320</v>
      </c>
      <c r="E1868" s="220" t="s">
        <v>32</v>
      </c>
      <c r="F1868" s="221" t="s">
        <v>2551</v>
      </c>
      <c r="G1868" s="219"/>
      <c r="H1868" s="222">
        <v>20.09</v>
      </c>
      <c r="I1868" s="223"/>
      <c r="J1868" s="219"/>
      <c r="K1868" s="219"/>
      <c r="L1868" s="224"/>
      <c r="M1868" s="225"/>
      <c r="N1868" s="226"/>
      <c r="O1868" s="226"/>
      <c r="P1868" s="226"/>
      <c r="Q1868" s="226"/>
      <c r="R1868" s="226"/>
      <c r="S1868" s="226"/>
      <c r="T1868" s="227"/>
      <c r="AT1868" s="228" t="s">
        <v>320</v>
      </c>
      <c r="AU1868" s="228" t="s">
        <v>88</v>
      </c>
      <c r="AV1868" s="14" t="s">
        <v>88</v>
      </c>
      <c r="AW1868" s="14" t="s">
        <v>39</v>
      </c>
      <c r="AX1868" s="14" t="s">
        <v>78</v>
      </c>
      <c r="AY1868" s="228" t="s">
        <v>151</v>
      </c>
    </row>
    <row r="1869" spans="1:65" s="15" customFormat="1" ht="11.25">
      <c r="B1869" s="229"/>
      <c r="C1869" s="230"/>
      <c r="D1869" s="201" t="s">
        <v>320</v>
      </c>
      <c r="E1869" s="231" t="s">
        <v>32</v>
      </c>
      <c r="F1869" s="232" t="s">
        <v>323</v>
      </c>
      <c r="G1869" s="230"/>
      <c r="H1869" s="233">
        <v>20.09</v>
      </c>
      <c r="I1869" s="234"/>
      <c r="J1869" s="230"/>
      <c r="K1869" s="230"/>
      <c r="L1869" s="235"/>
      <c r="M1869" s="236"/>
      <c r="N1869" s="237"/>
      <c r="O1869" s="237"/>
      <c r="P1869" s="237"/>
      <c r="Q1869" s="237"/>
      <c r="R1869" s="237"/>
      <c r="S1869" s="237"/>
      <c r="T1869" s="238"/>
      <c r="AT1869" s="239" t="s">
        <v>320</v>
      </c>
      <c r="AU1869" s="239" t="s">
        <v>88</v>
      </c>
      <c r="AV1869" s="15" t="s">
        <v>159</v>
      </c>
      <c r="AW1869" s="15" t="s">
        <v>39</v>
      </c>
      <c r="AX1869" s="15" t="s">
        <v>86</v>
      </c>
      <c r="AY1869" s="239" t="s">
        <v>151</v>
      </c>
    </row>
    <row r="1870" spans="1:65" s="2" customFormat="1" ht="16.5" customHeight="1">
      <c r="A1870" s="39"/>
      <c r="B1870" s="40"/>
      <c r="C1870" s="251" t="s">
        <v>2552</v>
      </c>
      <c r="D1870" s="251" t="s">
        <v>445</v>
      </c>
      <c r="E1870" s="252" t="s">
        <v>2553</v>
      </c>
      <c r="F1870" s="253" t="s">
        <v>2554</v>
      </c>
      <c r="G1870" s="254" t="s">
        <v>209</v>
      </c>
      <c r="H1870" s="255">
        <v>20.09</v>
      </c>
      <c r="I1870" s="256"/>
      <c r="J1870" s="257">
        <f>ROUND(I1870*H1870,2)</f>
        <v>0</v>
      </c>
      <c r="K1870" s="253" t="s">
        <v>158</v>
      </c>
      <c r="L1870" s="258"/>
      <c r="M1870" s="259" t="s">
        <v>32</v>
      </c>
      <c r="N1870" s="260" t="s">
        <v>49</v>
      </c>
      <c r="O1870" s="69"/>
      <c r="P1870" s="192">
        <f>O1870*H1870</f>
        <v>0</v>
      </c>
      <c r="Q1870" s="192">
        <v>2.5999999999999999E-2</v>
      </c>
      <c r="R1870" s="192">
        <f>Q1870*H1870</f>
        <v>0.52234000000000003</v>
      </c>
      <c r="S1870" s="192">
        <v>0</v>
      </c>
      <c r="T1870" s="193">
        <f>S1870*H1870</f>
        <v>0</v>
      </c>
      <c r="U1870" s="39"/>
      <c r="V1870" s="39"/>
      <c r="W1870" s="39"/>
      <c r="X1870" s="39"/>
      <c r="Y1870" s="39"/>
      <c r="Z1870" s="39"/>
      <c r="AA1870" s="39"/>
      <c r="AB1870" s="39"/>
      <c r="AC1870" s="39"/>
      <c r="AD1870" s="39"/>
      <c r="AE1870" s="39"/>
      <c r="AR1870" s="194" t="s">
        <v>539</v>
      </c>
      <c r="AT1870" s="194" t="s">
        <v>445</v>
      </c>
      <c r="AU1870" s="194" t="s">
        <v>88</v>
      </c>
      <c r="AY1870" s="21" t="s">
        <v>151</v>
      </c>
      <c r="BE1870" s="195">
        <f>IF(N1870="základní",J1870,0)</f>
        <v>0</v>
      </c>
      <c r="BF1870" s="195">
        <f>IF(N1870="snížená",J1870,0)</f>
        <v>0</v>
      </c>
      <c r="BG1870" s="195">
        <f>IF(N1870="zákl. přenesená",J1870,0)</f>
        <v>0</v>
      </c>
      <c r="BH1870" s="195">
        <f>IF(N1870="sníž. přenesená",J1870,0)</f>
        <v>0</v>
      </c>
      <c r="BI1870" s="195">
        <f>IF(N1870="nulová",J1870,0)</f>
        <v>0</v>
      </c>
      <c r="BJ1870" s="21" t="s">
        <v>86</v>
      </c>
      <c r="BK1870" s="195">
        <f>ROUND(I1870*H1870,2)</f>
        <v>0</v>
      </c>
      <c r="BL1870" s="21" t="s">
        <v>373</v>
      </c>
      <c r="BM1870" s="194" t="s">
        <v>2555</v>
      </c>
    </row>
    <row r="1871" spans="1:65" s="2" customFormat="1" ht="39">
      <c r="A1871" s="39"/>
      <c r="B1871" s="40"/>
      <c r="C1871" s="41"/>
      <c r="D1871" s="201" t="s">
        <v>163</v>
      </c>
      <c r="E1871" s="41"/>
      <c r="F1871" s="202" t="s">
        <v>2556</v>
      </c>
      <c r="G1871" s="41"/>
      <c r="H1871" s="41"/>
      <c r="I1871" s="198"/>
      <c r="J1871" s="41"/>
      <c r="K1871" s="41"/>
      <c r="L1871" s="44"/>
      <c r="M1871" s="199"/>
      <c r="N1871" s="200"/>
      <c r="O1871" s="69"/>
      <c r="P1871" s="69"/>
      <c r="Q1871" s="69"/>
      <c r="R1871" s="69"/>
      <c r="S1871" s="69"/>
      <c r="T1871" s="70"/>
      <c r="U1871" s="39"/>
      <c r="V1871" s="39"/>
      <c r="W1871" s="39"/>
      <c r="X1871" s="39"/>
      <c r="Y1871" s="39"/>
      <c r="Z1871" s="39"/>
      <c r="AA1871" s="39"/>
      <c r="AB1871" s="39"/>
      <c r="AC1871" s="39"/>
      <c r="AD1871" s="39"/>
      <c r="AE1871" s="39"/>
      <c r="AT1871" s="21" t="s">
        <v>163</v>
      </c>
      <c r="AU1871" s="21" t="s">
        <v>88</v>
      </c>
    </row>
    <row r="1872" spans="1:65" s="2" customFormat="1" ht="24.2" customHeight="1">
      <c r="A1872" s="39"/>
      <c r="B1872" s="40"/>
      <c r="C1872" s="183" t="s">
        <v>2557</v>
      </c>
      <c r="D1872" s="183" t="s">
        <v>154</v>
      </c>
      <c r="E1872" s="184" t="s">
        <v>2558</v>
      </c>
      <c r="F1872" s="185" t="s">
        <v>2559</v>
      </c>
      <c r="G1872" s="186" t="s">
        <v>209</v>
      </c>
      <c r="H1872" s="187">
        <v>0.36</v>
      </c>
      <c r="I1872" s="188"/>
      <c r="J1872" s="189">
        <f>ROUND(I1872*H1872,2)</f>
        <v>0</v>
      </c>
      <c r="K1872" s="185" t="s">
        <v>158</v>
      </c>
      <c r="L1872" s="44"/>
      <c r="M1872" s="190" t="s">
        <v>32</v>
      </c>
      <c r="N1872" s="191" t="s">
        <v>49</v>
      </c>
      <c r="O1872" s="69"/>
      <c r="P1872" s="192">
        <f>O1872*H1872</f>
        <v>0</v>
      </c>
      <c r="Q1872" s="192">
        <v>1.2E-4</v>
      </c>
      <c r="R1872" s="192">
        <f>Q1872*H1872</f>
        <v>4.32E-5</v>
      </c>
      <c r="S1872" s="192">
        <v>0</v>
      </c>
      <c r="T1872" s="193">
        <f>S1872*H1872</f>
        <v>0</v>
      </c>
      <c r="U1872" s="39"/>
      <c r="V1872" s="39"/>
      <c r="W1872" s="39"/>
      <c r="X1872" s="39"/>
      <c r="Y1872" s="39"/>
      <c r="Z1872" s="39"/>
      <c r="AA1872" s="39"/>
      <c r="AB1872" s="39"/>
      <c r="AC1872" s="39"/>
      <c r="AD1872" s="39"/>
      <c r="AE1872" s="39"/>
      <c r="AR1872" s="194" t="s">
        <v>159</v>
      </c>
      <c r="AT1872" s="194" t="s">
        <v>154</v>
      </c>
      <c r="AU1872" s="194" t="s">
        <v>88</v>
      </c>
      <c r="AY1872" s="21" t="s">
        <v>151</v>
      </c>
      <c r="BE1872" s="195">
        <f>IF(N1872="základní",J1872,0)</f>
        <v>0</v>
      </c>
      <c r="BF1872" s="195">
        <f>IF(N1872="snížená",J1872,0)</f>
        <v>0</v>
      </c>
      <c r="BG1872" s="195">
        <f>IF(N1872="zákl. přenesená",J1872,0)</f>
        <v>0</v>
      </c>
      <c r="BH1872" s="195">
        <f>IF(N1872="sníž. přenesená",J1872,0)</f>
        <v>0</v>
      </c>
      <c r="BI1872" s="195">
        <f>IF(N1872="nulová",J1872,0)</f>
        <v>0</v>
      </c>
      <c r="BJ1872" s="21" t="s">
        <v>86</v>
      </c>
      <c r="BK1872" s="195">
        <f>ROUND(I1872*H1872,2)</f>
        <v>0</v>
      </c>
      <c r="BL1872" s="21" t="s">
        <v>159</v>
      </c>
      <c r="BM1872" s="194" t="s">
        <v>2560</v>
      </c>
    </row>
    <row r="1873" spans="1:65" s="2" customFormat="1" ht="11.25">
      <c r="A1873" s="39"/>
      <c r="B1873" s="40"/>
      <c r="C1873" s="41"/>
      <c r="D1873" s="196" t="s">
        <v>161</v>
      </c>
      <c r="E1873" s="41"/>
      <c r="F1873" s="197" t="s">
        <v>2561</v>
      </c>
      <c r="G1873" s="41"/>
      <c r="H1873" s="41"/>
      <c r="I1873" s="198"/>
      <c r="J1873" s="41"/>
      <c r="K1873" s="41"/>
      <c r="L1873" s="44"/>
      <c r="M1873" s="199"/>
      <c r="N1873" s="200"/>
      <c r="O1873" s="69"/>
      <c r="P1873" s="69"/>
      <c r="Q1873" s="69"/>
      <c r="R1873" s="69"/>
      <c r="S1873" s="69"/>
      <c r="T1873" s="70"/>
      <c r="U1873" s="39"/>
      <c r="V1873" s="39"/>
      <c r="W1873" s="39"/>
      <c r="X1873" s="39"/>
      <c r="Y1873" s="39"/>
      <c r="Z1873" s="39"/>
      <c r="AA1873" s="39"/>
      <c r="AB1873" s="39"/>
      <c r="AC1873" s="39"/>
      <c r="AD1873" s="39"/>
      <c r="AE1873" s="39"/>
      <c r="AT1873" s="21" t="s">
        <v>161</v>
      </c>
      <c r="AU1873" s="21" t="s">
        <v>88</v>
      </c>
    </row>
    <row r="1874" spans="1:65" s="13" customFormat="1" ht="11.25">
      <c r="B1874" s="208"/>
      <c r="C1874" s="209"/>
      <c r="D1874" s="201" t="s">
        <v>320</v>
      </c>
      <c r="E1874" s="210" t="s">
        <v>32</v>
      </c>
      <c r="F1874" s="211" t="s">
        <v>2562</v>
      </c>
      <c r="G1874" s="209"/>
      <c r="H1874" s="210" t="s">
        <v>32</v>
      </c>
      <c r="I1874" s="212"/>
      <c r="J1874" s="209"/>
      <c r="K1874" s="209"/>
      <c r="L1874" s="213"/>
      <c r="M1874" s="214"/>
      <c r="N1874" s="215"/>
      <c r="O1874" s="215"/>
      <c r="P1874" s="215"/>
      <c r="Q1874" s="215"/>
      <c r="R1874" s="215"/>
      <c r="S1874" s="215"/>
      <c r="T1874" s="216"/>
      <c r="AT1874" s="217" t="s">
        <v>320</v>
      </c>
      <c r="AU1874" s="217" t="s">
        <v>88</v>
      </c>
      <c r="AV1874" s="13" t="s">
        <v>86</v>
      </c>
      <c r="AW1874" s="13" t="s">
        <v>39</v>
      </c>
      <c r="AX1874" s="13" t="s">
        <v>78</v>
      </c>
      <c r="AY1874" s="217" t="s">
        <v>151</v>
      </c>
    </row>
    <row r="1875" spans="1:65" s="14" customFormat="1" ht="11.25">
      <c r="B1875" s="218"/>
      <c r="C1875" s="219"/>
      <c r="D1875" s="201" t="s">
        <v>320</v>
      </c>
      <c r="E1875" s="220" t="s">
        <v>32</v>
      </c>
      <c r="F1875" s="221" t="s">
        <v>2563</v>
      </c>
      <c r="G1875" s="219"/>
      <c r="H1875" s="222">
        <v>0.36</v>
      </c>
      <c r="I1875" s="223"/>
      <c r="J1875" s="219"/>
      <c r="K1875" s="219"/>
      <c r="L1875" s="224"/>
      <c r="M1875" s="225"/>
      <c r="N1875" s="226"/>
      <c r="O1875" s="226"/>
      <c r="P1875" s="226"/>
      <c r="Q1875" s="226"/>
      <c r="R1875" s="226"/>
      <c r="S1875" s="226"/>
      <c r="T1875" s="227"/>
      <c r="AT1875" s="228" t="s">
        <v>320</v>
      </c>
      <c r="AU1875" s="228" t="s">
        <v>88</v>
      </c>
      <c r="AV1875" s="14" t="s">
        <v>88</v>
      </c>
      <c r="AW1875" s="14" t="s">
        <v>39</v>
      </c>
      <c r="AX1875" s="14" t="s">
        <v>78</v>
      </c>
      <c r="AY1875" s="228" t="s">
        <v>151</v>
      </c>
    </row>
    <row r="1876" spans="1:65" s="15" customFormat="1" ht="11.25">
      <c r="B1876" s="229"/>
      <c r="C1876" s="230"/>
      <c r="D1876" s="201" t="s">
        <v>320</v>
      </c>
      <c r="E1876" s="231" t="s">
        <v>32</v>
      </c>
      <c r="F1876" s="232" t="s">
        <v>323</v>
      </c>
      <c r="G1876" s="230"/>
      <c r="H1876" s="233">
        <v>0.36</v>
      </c>
      <c r="I1876" s="234"/>
      <c r="J1876" s="230"/>
      <c r="K1876" s="230"/>
      <c r="L1876" s="235"/>
      <c r="M1876" s="236"/>
      <c r="N1876" s="237"/>
      <c r="O1876" s="237"/>
      <c r="P1876" s="237"/>
      <c r="Q1876" s="237"/>
      <c r="R1876" s="237"/>
      <c r="S1876" s="237"/>
      <c r="T1876" s="238"/>
      <c r="AT1876" s="239" t="s">
        <v>320</v>
      </c>
      <c r="AU1876" s="239" t="s">
        <v>88</v>
      </c>
      <c r="AV1876" s="15" t="s">
        <v>159</v>
      </c>
      <c r="AW1876" s="15" t="s">
        <v>39</v>
      </c>
      <c r="AX1876" s="15" t="s">
        <v>86</v>
      </c>
      <c r="AY1876" s="239" t="s">
        <v>151</v>
      </c>
    </row>
    <row r="1877" spans="1:65" s="2" customFormat="1" ht="16.5" customHeight="1">
      <c r="A1877" s="39"/>
      <c r="B1877" s="40"/>
      <c r="C1877" s="251" t="s">
        <v>2564</v>
      </c>
      <c r="D1877" s="251" t="s">
        <v>445</v>
      </c>
      <c r="E1877" s="252" t="s">
        <v>2565</v>
      </c>
      <c r="F1877" s="253" t="s">
        <v>2566</v>
      </c>
      <c r="G1877" s="254" t="s">
        <v>657</v>
      </c>
      <c r="H1877" s="255">
        <v>2</v>
      </c>
      <c r="I1877" s="256"/>
      <c r="J1877" s="257">
        <f>ROUND(I1877*H1877,2)</f>
        <v>0</v>
      </c>
      <c r="K1877" s="253" t="s">
        <v>158</v>
      </c>
      <c r="L1877" s="258"/>
      <c r="M1877" s="259" t="s">
        <v>32</v>
      </c>
      <c r="N1877" s="260" t="s">
        <v>49</v>
      </c>
      <c r="O1877" s="69"/>
      <c r="P1877" s="192">
        <f>O1877*H1877</f>
        <v>0</v>
      </c>
      <c r="Q1877" s="192">
        <v>2.14E-3</v>
      </c>
      <c r="R1877" s="192">
        <f>Q1877*H1877</f>
        <v>4.28E-3</v>
      </c>
      <c r="S1877" s="192">
        <v>0</v>
      </c>
      <c r="T1877" s="193">
        <f>S1877*H1877</f>
        <v>0</v>
      </c>
      <c r="U1877" s="39"/>
      <c r="V1877" s="39"/>
      <c r="W1877" s="39"/>
      <c r="X1877" s="39"/>
      <c r="Y1877" s="39"/>
      <c r="Z1877" s="39"/>
      <c r="AA1877" s="39"/>
      <c r="AB1877" s="39"/>
      <c r="AC1877" s="39"/>
      <c r="AD1877" s="39"/>
      <c r="AE1877" s="39"/>
      <c r="AR1877" s="194" t="s">
        <v>202</v>
      </c>
      <c r="AT1877" s="194" t="s">
        <v>445</v>
      </c>
      <c r="AU1877" s="194" t="s">
        <v>88</v>
      </c>
      <c r="AY1877" s="21" t="s">
        <v>151</v>
      </c>
      <c r="BE1877" s="195">
        <f>IF(N1877="základní",J1877,0)</f>
        <v>0</v>
      </c>
      <c r="BF1877" s="195">
        <f>IF(N1877="snížená",J1877,0)</f>
        <v>0</v>
      </c>
      <c r="BG1877" s="195">
        <f>IF(N1877="zákl. přenesená",J1877,0)</f>
        <v>0</v>
      </c>
      <c r="BH1877" s="195">
        <f>IF(N1877="sníž. přenesená",J1877,0)</f>
        <v>0</v>
      </c>
      <c r="BI1877" s="195">
        <f>IF(N1877="nulová",J1877,0)</f>
        <v>0</v>
      </c>
      <c r="BJ1877" s="21" t="s">
        <v>86</v>
      </c>
      <c r="BK1877" s="195">
        <f>ROUND(I1877*H1877,2)</f>
        <v>0</v>
      </c>
      <c r="BL1877" s="21" t="s">
        <v>159</v>
      </c>
      <c r="BM1877" s="194" t="s">
        <v>2567</v>
      </c>
    </row>
    <row r="1878" spans="1:65" s="13" customFormat="1" ht="11.25">
      <c r="B1878" s="208"/>
      <c r="C1878" s="209"/>
      <c r="D1878" s="201" t="s">
        <v>320</v>
      </c>
      <c r="E1878" s="210" t="s">
        <v>32</v>
      </c>
      <c r="F1878" s="211" t="s">
        <v>2568</v>
      </c>
      <c r="G1878" s="209"/>
      <c r="H1878" s="210" t="s">
        <v>32</v>
      </c>
      <c r="I1878" s="212"/>
      <c r="J1878" s="209"/>
      <c r="K1878" s="209"/>
      <c r="L1878" s="213"/>
      <c r="M1878" s="214"/>
      <c r="N1878" s="215"/>
      <c r="O1878" s="215"/>
      <c r="P1878" s="215"/>
      <c r="Q1878" s="215"/>
      <c r="R1878" s="215"/>
      <c r="S1878" s="215"/>
      <c r="T1878" s="216"/>
      <c r="AT1878" s="217" t="s">
        <v>320</v>
      </c>
      <c r="AU1878" s="217" t="s">
        <v>88</v>
      </c>
      <c r="AV1878" s="13" t="s">
        <v>86</v>
      </c>
      <c r="AW1878" s="13" t="s">
        <v>39</v>
      </c>
      <c r="AX1878" s="13" t="s">
        <v>78</v>
      </c>
      <c r="AY1878" s="217" t="s">
        <v>151</v>
      </c>
    </row>
    <row r="1879" spans="1:65" s="13" customFormat="1" ht="11.25">
      <c r="B1879" s="208"/>
      <c r="C1879" s="209"/>
      <c r="D1879" s="201" t="s">
        <v>320</v>
      </c>
      <c r="E1879" s="210" t="s">
        <v>32</v>
      </c>
      <c r="F1879" s="211" t="s">
        <v>2569</v>
      </c>
      <c r="G1879" s="209"/>
      <c r="H1879" s="210" t="s">
        <v>32</v>
      </c>
      <c r="I1879" s="212"/>
      <c r="J1879" s="209"/>
      <c r="K1879" s="209"/>
      <c r="L1879" s="213"/>
      <c r="M1879" s="214"/>
      <c r="N1879" s="215"/>
      <c r="O1879" s="215"/>
      <c r="P1879" s="215"/>
      <c r="Q1879" s="215"/>
      <c r="R1879" s="215"/>
      <c r="S1879" s="215"/>
      <c r="T1879" s="216"/>
      <c r="AT1879" s="217" t="s">
        <v>320</v>
      </c>
      <c r="AU1879" s="217" t="s">
        <v>88</v>
      </c>
      <c r="AV1879" s="13" t="s">
        <v>86</v>
      </c>
      <c r="AW1879" s="13" t="s">
        <v>39</v>
      </c>
      <c r="AX1879" s="13" t="s">
        <v>78</v>
      </c>
      <c r="AY1879" s="217" t="s">
        <v>151</v>
      </c>
    </row>
    <row r="1880" spans="1:65" s="14" customFormat="1" ht="11.25">
      <c r="B1880" s="218"/>
      <c r="C1880" s="219"/>
      <c r="D1880" s="201" t="s">
        <v>320</v>
      </c>
      <c r="E1880" s="220" t="s">
        <v>32</v>
      </c>
      <c r="F1880" s="221" t="s">
        <v>1338</v>
      </c>
      <c r="G1880" s="219"/>
      <c r="H1880" s="222">
        <v>2</v>
      </c>
      <c r="I1880" s="223"/>
      <c r="J1880" s="219"/>
      <c r="K1880" s="219"/>
      <c r="L1880" s="224"/>
      <c r="M1880" s="225"/>
      <c r="N1880" s="226"/>
      <c r="O1880" s="226"/>
      <c r="P1880" s="226"/>
      <c r="Q1880" s="226"/>
      <c r="R1880" s="226"/>
      <c r="S1880" s="226"/>
      <c r="T1880" s="227"/>
      <c r="AT1880" s="228" t="s">
        <v>320</v>
      </c>
      <c r="AU1880" s="228" t="s">
        <v>88</v>
      </c>
      <c r="AV1880" s="14" t="s">
        <v>88</v>
      </c>
      <c r="AW1880" s="14" t="s">
        <v>39</v>
      </c>
      <c r="AX1880" s="14" t="s">
        <v>78</v>
      </c>
      <c r="AY1880" s="228" t="s">
        <v>151</v>
      </c>
    </row>
    <row r="1881" spans="1:65" s="15" customFormat="1" ht="11.25">
      <c r="B1881" s="229"/>
      <c r="C1881" s="230"/>
      <c r="D1881" s="201" t="s">
        <v>320</v>
      </c>
      <c r="E1881" s="231" t="s">
        <v>32</v>
      </c>
      <c r="F1881" s="232" t="s">
        <v>323</v>
      </c>
      <c r="G1881" s="230"/>
      <c r="H1881" s="233">
        <v>2</v>
      </c>
      <c r="I1881" s="234"/>
      <c r="J1881" s="230"/>
      <c r="K1881" s="230"/>
      <c r="L1881" s="235"/>
      <c r="M1881" s="236"/>
      <c r="N1881" s="237"/>
      <c r="O1881" s="237"/>
      <c r="P1881" s="237"/>
      <c r="Q1881" s="237"/>
      <c r="R1881" s="237"/>
      <c r="S1881" s="237"/>
      <c r="T1881" s="238"/>
      <c r="AT1881" s="239" t="s">
        <v>320</v>
      </c>
      <c r="AU1881" s="239" t="s">
        <v>88</v>
      </c>
      <c r="AV1881" s="15" t="s">
        <v>159</v>
      </c>
      <c r="AW1881" s="15" t="s">
        <v>39</v>
      </c>
      <c r="AX1881" s="15" t="s">
        <v>86</v>
      </c>
      <c r="AY1881" s="239" t="s">
        <v>151</v>
      </c>
    </row>
    <row r="1882" spans="1:65" s="2" customFormat="1" ht="16.5" customHeight="1">
      <c r="A1882" s="39"/>
      <c r="B1882" s="40"/>
      <c r="C1882" s="183" t="s">
        <v>2570</v>
      </c>
      <c r="D1882" s="183" t="s">
        <v>154</v>
      </c>
      <c r="E1882" s="184" t="s">
        <v>2571</v>
      </c>
      <c r="F1882" s="185" t="s">
        <v>2572</v>
      </c>
      <c r="G1882" s="186" t="s">
        <v>657</v>
      </c>
      <c r="H1882" s="187">
        <v>1</v>
      </c>
      <c r="I1882" s="188"/>
      <c r="J1882" s="189">
        <f>ROUND(I1882*H1882,2)</f>
        <v>0</v>
      </c>
      <c r="K1882" s="185" t="s">
        <v>158</v>
      </c>
      <c r="L1882" s="44"/>
      <c r="M1882" s="190" t="s">
        <v>32</v>
      </c>
      <c r="N1882" s="191" t="s">
        <v>49</v>
      </c>
      <c r="O1882" s="69"/>
      <c r="P1882" s="192">
        <f>O1882*H1882</f>
        <v>0</v>
      </c>
      <c r="Q1882" s="192">
        <v>0</v>
      </c>
      <c r="R1882" s="192">
        <f>Q1882*H1882</f>
        <v>0</v>
      </c>
      <c r="S1882" s="192">
        <v>0</v>
      </c>
      <c r="T1882" s="193">
        <f>S1882*H1882</f>
        <v>0</v>
      </c>
      <c r="U1882" s="39"/>
      <c r="V1882" s="39"/>
      <c r="W1882" s="39"/>
      <c r="X1882" s="39"/>
      <c r="Y1882" s="39"/>
      <c r="Z1882" s="39"/>
      <c r="AA1882" s="39"/>
      <c r="AB1882" s="39"/>
      <c r="AC1882" s="39"/>
      <c r="AD1882" s="39"/>
      <c r="AE1882" s="39"/>
      <c r="AR1882" s="194" t="s">
        <v>373</v>
      </c>
      <c r="AT1882" s="194" t="s">
        <v>154</v>
      </c>
      <c r="AU1882" s="194" t="s">
        <v>88</v>
      </c>
      <c r="AY1882" s="21" t="s">
        <v>151</v>
      </c>
      <c r="BE1882" s="195">
        <f>IF(N1882="základní",J1882,0)</f>
        <v>0</v>
      </c>
      <c r="BF1882" s="195">
        <f>IF(N1882="snížená",J1882,0)</f>
        <v>0</v>
      </c>
      <c r="BG1882" s="195">
        <f>IF(N1882="zákl. přenesená",J1882,0)</f>
        <v>0</v>
      </c>
      <c r="BH1882" s="195">
        <f>IF(N1882="sníž. přenesená",J1882,0)</f>
        <v>0</v>
      </c>
      <c r="BI1882" s="195">
        <f>IF(N1882="nulová",J1882,0)</f>
        <v>0</v>
      </c>
      <c r="BJ1882" s="21" t="s">
        <v>86</v>
      </c>
      <c r="BK1882" s="195">
        <f>ROUND(I1882*H1882,2)</f>
        <v>0</v>
      </c>
      <c r="BL1882" s="21" t="s">
        <v>373</v>
      </c>
      <c r="BM1882" s="194" t="s">
        <v>2573</v>
      </c>
    </row>
    <row r="1883" spans="1:65" s="2" customFormat="1" ht="11.25">
      <c r="A1883" s="39"/>
      <c r="B1883" s="40"/>
      <c r="C1883" s="41"/>
      <c r="D1883" s="196" t="s">
        <v>161</v>
      </c>
      <c r="E1883" s="41"/>
      <c r="F1883" s="197" t="s">
        <v>2574</v>
      </c>
      <c r="G1883" s="41"/>
      <c r="H1883" s="41"/>
      <c r="I1883" s="198"/>
      <c r="J1883" s="41"/>
      <c r="K1883" s="41"/>
      <c r="L1883" s="44"/>
      <c r="M1883" s="199"/>
      <c r="N1883" s="200"/>
      <c r="O1883" s="69"/>
      <c r="P1883" s="69"/>
      <c r="Q1883" s="69"/>
      <c r="R1883" s="69"/>
      <c r="S1883" s="69"/>
      <c r="T1883" s="70"/>
      <c r="U1883" s="39"/>
      <c r="V1883" s="39"/>
      <c r="W1883" s="39"/>
      <c r="X1883" s="39"/>
      <c r="Y1883" s="39"/>
      <c r="Z1883" s="39"/>
      <c r="AA1883" s="39"/>
      <c r="AB1883" s="39"/>
      <c r="AC1883" s="39"/>
      <c r="AD1883" s="39"/>
      <c r="AE1883" s="39"/>
      <c r="AT1883" s="21" t="s">
        <v>161</v>
      </c>
      <c r="AU1883" s="21" t="s">
        <v>88</v>
      </c>
    </row>
    <row r="1884" spans="1:65" s="2" customFormat="1" ht="16.5" customHeight="1">
      <c r="A1884" s="39"/>
      <c r="B1884" s="40"/>
      <c r="C1884" s="251" t="s">
        <v>2575</v>
      </c>
      <c r="D1884" s="251" t="s">
        <v>445</v>
      </c>
      <c r="E1884" s="252" t="s">
        <v>2576</v>
      </c>
      <c r="F1884" s="253" t="s">
        <v>2577</v>
      </c>
      <c r="G1884" s="254" t="s">
        <v>657</v>
      </c>
      <c r="H1884" s="255">
        <v>1</v>
      </c>
      <c r="I1884" s="256"/>
      <c r="J1884" s="257">
        <f>ROUND(I1884*H1884,2)</f>
        <v>0</v>
      </c>
      <c r="K1884" s="253" t="s">
        <v>158</v>
      </c>
      <c r="L1884" s="258"/>
      <c r="M1884" s="259" t="s">
        <v>32</v>
      </c>
      <c r="N1884" s="260" t="s">
        <v>49</v>
      </c>
      <c r="O1884" s="69"/>
      <c r="P1884" s="192">
        <f>O1884*H1884</f>
        <v>0</v>
      </c>
      <c r="Q1884" s="192">
        <v>2.3999999999999998E-3</v>
      </c>
      <c r="R1884" s="192">
        <f>Q1884*H1884</f>
        <v>2.3999999999999998E-3</v>
      </c>
      <c r="S1884" s="192">
        <v>0</v>
      </c>
      <c r="T1884" s="193">
        <f>S1884*H1884</f>
        <v>0</v>
      </c>
      <c r="U1884" s="39"/>
      <c r="V1884" s="39"/>
      <c r="W1884" s="39"/>
      <c r="X1884" s="39"/>
      <c r="Y1884" s="39"/>
      <c r="Z1884" s="39"/>
      <c r="AA1884" s="39"/>
      <c r="AB1884" s="39"/>
      <c r="AC1884" s="39"/>
      <c r="AD1884" s="39"/>
      <c r="AE1884" s="39"/>
      <c r="AR1884" s="194" t="s">
        <v>539</v>
      </c>
      <c r="AT1884" s="194" t="s">
        <v>445</v>
      </c>
      <c r="AU1884" s="194" t="s">
        <v>88</v>
      </c>
      <c r="AY1884" s="21" t="s">
        <v>151</v>
      </c>
      <c r="BE1884" s="195">
        <f>IF(N1884="základní",J1884,0)</f>
        <v>0</v>
      </c>
      <c r="BF1884" s="195">
        <f>IF(N1884="snížená",J1884,0)</f>
        <v>0</v>
      </c>
      <c r="BG1884" s="195">
        <f>IF(N1884="zákl. přenesená",J1884,0)</f>
        <v>0</v>
      </c>
      <c r="BH1884" s="195">
        <f>IF(N1884="sníž. přenesená",J1884,0)</f>
        <v>0</v>
      </c>
      <c r="BI1884" s="195">
        <f>IF(N1884="nulová",J1884,0)</f>
        <v>0</v>
      </c>
      <c r="BJ1884" s="21" t="s">
        <v>86</v>
      </c>
      <c r="BK1884" s="195">
        <f>ROUND(I1884*H1884,2)</f>
        <v>0</v>
      </c>
      <c r="BL1884" s="21" t="s">
        <v>373</v>
      </c>
      <c r="BM1884" s="194" t="s">
        <v>2578</v>
      </c>
    </row>
    <row r="1885" spans="1:65" s="2" customFormat="1" ht="19.5">
      <c r="A1885" s="39"/>
      <c r="B1885" s="40"/>
      <c r="C1885" s="41"/>
      <c r="D1885" s="201" t="s">
        <v>163</v>
      </c>
      <c r="E1885" s="41"/>
      <c r="F1885" s="202" t="s">
        <v>2579</v>
      </c>
      <c r="G1885" s="41"/>
      <c r="H1885" s="41"/>
      <c r="I1885" s="198"/>
      <c r="J1885" s="41"/>
      <c r="K1885" s="41"/>
      <c r="L1885" s="44"/>
      <c r="M1885" s="199"/>
      <c r="N1885" s="200"/>
      <c r="O1885" s="69"/>
      <c r="P1885" s="69"/>
      <c r="Q1885" s="69"/>
      <c r="R1885" s="69"/>
      <c r="S1885" s="69"/>
      <c r="T1885" s="70"/>
      <c r="U1885" s="39"/>
      <c r="V1885" s="39"/>
      <c r="W1885" s="39"/>
      <c r="X1885" s="39"/>
      <c r="Y1885" s="39"/>
      <c r="Z1885" s="39"/>
      <c r="AA1885" s="39"/>
      <c r="AB1885" s="39"/>
      <c r="AC1885" s="39"/>
      <c r="AD1885" s="39"/>
      <c r="AE1885" s="39"/>
      <c r="AT1885" s="21" t="s">
        <v>163</v>
      </c>
      <c r="AU1885" s="21" t="s">
        <v>88</v>
      </c>
    </row>
    <row r="1886" spans="1:65" s="2" customFormat="1" ht="16.5" customHeight="1">
      <c r="A1886" s="39"/>
      <c r="B1886" s="40"/>
      <c r="C1886" s="183" t="s">
        <v>2580</v>
      </c>
      <c r="D1886" s="183" t="s">
        <v>154</v>
      </c>
      <c r="E1886" s="184" t="s">
        <v>2581</v>
      </c>
      <c r="F1886" s="185" t="s">
        <v>2582</v>
      </c>
      <c r="G1886" s="186" t="s">
        <v>657</v>
      </c>
      <c r="H1886" s="187">
        <v>1</v>
      </c>
      <c r="I1886" s="188"/>
      <c r="J1886" s="189">
        <f>ROUND(I1886*H1886,2)</f>
        <v>0</v>
      </c>
      <c r="K1886" s="185" t="s">
        <v>158</v>
      </c>
      <c r="L1886" s="44"/>
      <c r="M1886" s="190" t="s">
        <v>32</v>
      </c>
      <c r="N1886" s="191" t="s">
        <v>49</v>
      </c>
      <c r="O1886" s="69"/>
      <c r="P1886" s="192">
        <f>O1886*H1886</f>
        <v>0</v>
      </c>
      <c r="Q1886" s="192">
        <v>0</v>
      </c>
      <c r="R1886" s="192">
        <f>Q1886*H1886</f>
        <v>0</v>
      </c>
      <c r="S1886" s="192">
        <v>0</v>
      </c>
      <c r="T1886" s="193">
        <f>S1886*H1886</f>
        <v>0</v>
      </c>
      <c r="U1886" s="39"/>
      <c r="V1886" s="39"/>
      <c r="W1886" s="39"/>
      <c r="X1886" s="39"/>
      <c r="Y1886" s="39"/>
      <c r="Z1886" s="39"/>
      <c r="AA1886" s="39"/>
      <c r="AB1886" s="39"/>
      <c r="AC1886" s="39"/>
      <c r="AD1886" s="39"/>
      <c r="AE1886" s="39"/>
      <c r="AR1886" s="194" t="s">
        <v>373</v>
      </c>
      <c r="AT1886" s="194" t="s">
        <v>154</v>
      </c>
      <c r="AU1886" s="194" t="s">
        <v>88</v>
      </c>
      <c r="AY1886" s="21" t="s">
        <v>151</v>
      </c>
      <c r="BE1886" s="195">
        <f>IF(N1886="základní",J1886,0)</f>
        <v>0</v>
      </c>
      <c r="BF1886" s="195">
        <f>IF(N1886="snížená",J1886,0)</f>
        <v>0</v>
      </c>
      <c r="BG1886" s="195">
        <f>IF(N1886="zákl. přenesená",J1886,0)</f>
        <v>0</v>
      </c>
      <c r="BH1886" s="195">
        <f>IF(N1886="sníž. přenesená",J1886,0)</f>
        <v>0</v>
      </c>
      <c r="BI1886" s="195">
        <f>IF(N1886="nulová",J1886,0)</f>
        <v>0</v>
      </c>
      <c r="BJ1886" s="21" t="s">
        <v>86</v>
      </c>
      <c r="BK1886" s="195">
        <f>ROUND(I1886*H1886,2)</f>
        <v>0</v>
      </c>
      <c r="BL1886" s="21" t="s">
        <v>373</v>
      </c>
      <c r="BM1886" s="194" t="s">
        <v>2583</v>
      </c>
    </row>
    <row r="1887" spans="1:65" s="2" customFormat="1" ht="11.25">
      <c r="A1887" s="39"/>
      <c r="B1887" s="40"/>
      <c r="C1887" s="41"/>
      <c r="D1887" s="196" t="s">
        <v>161</v>
      </c>
      <c r="E1887" s="41"/>
      <c r="F1887" s="197" t="s">
        <v>2584</v>
      </c>
      <c r="G1887" s="41"/>
      <c r="H1887" s="41"/>
      <c r="I1887" s="198"/>
      <c r="J1887" s="41"/>
      <c r="K1887" s="41"/>
      <c r="L1887" s="44"/>
      <c r="M1887" s="199"/>
      <c r="N1887" s="200"/>
      <c r="O1887" s="69"/>
      <c r="P1887" s="69"/>
      <c r="Q1887" s="69"/>
      <c r="R1887" s="69"/>
      <c r="S1887" s="69"/>
      <c r="T1887" s="70"/>
      <c r="U1887" s="39"/>
      <c r="V1887" s="39"/>
      <c r="W1887" s="39"/>
      <c r="X1887" s="39"/>
      <c r="Y1887" s="39"/>
      <c r="Z1887" s="39"/>
      <c r="AA1887" s="39"/>
      <c r="AB1887" s="39"/>
      <c r="AC1887" s="39"/>
      <c r="AD1887" s="39"/>
      <c r="AE1887" s="39"/>
      <c r="AT1887" s="21" t="s">
        <v>161</v>
      </c>
      <c r="AU1887" s="21" t="s">
        <v>88</v>
      </c>
    </row>
    <row r="1888" spans="1:65" s="2" customFormat="1" ht="19.5">
      <c r="A1888" s="39"/>
      <c r="B1888" s="40"/>
      <c r="C1888" s="41"/>
      <c r="D1888" s="201" t="s">
        <v>163</v>
      </c>
      <c r="E1888" s="41"/>
      <c r="F1888" s="202" t="s">
        <v>2401</v>
      </c>
      <c r="G1888" s="41"/>
      <c r="H1888" s="41"/>
      <c r="I1888" s="198"/>
      <c r="J1888" s="41"/>
      <c r="K1888" s="41"/>
      <c r="L1888" s="44"/>
      <c r="M1888" s="199"/>
      <c r="N1888" s="200"/>
      <c r="O1888" s="69"/>
      <c r="P1888" s="69"/>
      <c r="Q1888" s="69"/>
      <c r="R1888" s="69"/>
      <c r="S1888" s="69"/>
      <c r="T1888" s="70"/>
      <c r="U1888" s="39"/>
      <c r="V1888" s="39"/>
      <c r="W1888" s="39"/>
      <c r="X1888" s="39"/>
      <c r="Y1888" s="39"/>
      <c r="Z1888" s="39"/>
      <c r="AA1888" s="39"/>
      <c r="AB1888" s="39"/>
      <c r="AC1888" s="39"/>
      <c r="AD1888" s="39"/>
      <c r="AE1888" s="39"/>
      <c r="AT1888" s="21" t="s">
        <v>163</v>
      </c>
      <c r="AU1888" s="21" t="s">
        <v>88</v>
      </c>
    </row>
    <row r="1889" spans="1:65" s="2" customFormat="1" ht="16.5" customHeight="1">
      <c r="A1889" s="39"/>
      <c r="B1889" s="40"/>
      <c r="C1889" s="251" t="s">
        <v>2585</v>
      </c>
      <c r="D1889" s="251" t="s">
        <v>445</v>
      </c>
      <c r="E1889" s="252" t="s">
        <v>2586</v>
      </c>
      <c r="F1889" s="253" t="s">
        <v>2587</v>
      </c>
      <c r="G1889" s="254" t="s">
        <v>657</v>
      </c>
      <c r="H1889" s="255">
        <v>1</v>
      </c>
      <c r="I1889" s="256"/>
      <c r="J1889" s="257">
        <f>ROUND(I1889*H1889,2)</f>
        <v>0</v>
      </c>
      <c r="K1889" s="253" t="s">
        <v>158</v>
      </c>
      <c r="L1889" s="258"/>
      <c r="M1889" s="259" t="s">
        <v>32</v>
      </c>
      <c r="N1889" s="260" t="s">
        <v>49</v>
      </c>
      <c r="O1889" s="69"/>
      <c r="P1889" s="192">
        <f>O1889*H1889</f>
        <v>0</v>
      </c>
      <c r="Q1889" s="192">
        <v>2.2000000000000001E-3</v>
      </c>
      <c r="R1889" s="192">
        <f>Q1889*H1889</f>
        <v>2.2000000000000001E-3</v>
      </c>
      <c r="S1889" s="192">
        <v>0</v>
      </c>
      <c r="T1889" s="193">
        <f>S1889*H1889</f>
        <v>0</v>
      </c>
      <c r="U1889" s="39"/>
      <c r="V1889" s="39"/>
      <c r="W1889" s="39"/>
      <c r="X1889" s="39"/>
      <c r="Y1889" s="39"/>
      <c r="Z1889" s="39"/>
      <c r="AA1889" s="39"/>
      <c r="AB1889" s="39"/>
      <c r="AC1889" s="39"/>
      <c r="AD1889" s="39"/>
      <c r="AE1889" s="39"/>
      <c r="AR1889" s="194" t="s">
        <v>539</v>
      </c>
      <c r="AT1889" s="194" t="s">
        <v>445</v>
      </c>
      <c r="AU1889" s="194" t="s">
        <v>88</v>
      </c>
      <c r="AY1889" s="21" t="s">
        <v>151</v>
      </c>
      <c r="BE1889" s="195">
        <f>IF(N1889="základní",J1889,0)</f>
        <v>0</v>
      </c>
      <c r="BF1889" s="195">
        <f>IF(N1889="snížená",J1889,0)</f>
        <v>0</v>
      </c>
      <c r="BG1889" s="195">
        <f>IF(N1889="zákl. přenesená",J1889,0)</f>
        <v>0</v>
      </c>
      <c r="BH1889" s="195">
        <f>IF(N1889="sníž. přenesená",J1889,0)</f>
        <v>0</v>
      </c>
      <c r="BI1889" s="195">
        <f>IF(N1889="nulová",J1889,0)</f>
        <v>0</v>
      </c>
      <c r="BJ1889" s="21" t="s">
        <v>86</v>
      </c>
      <c r="BK1889" s="195">
        <f>ROUND(I1889*H1889,2)</f>
        <v>0</v>
      </c>
      <c r="BL1889" s="21" t="s">
        <v>373</v>
      </c>
      <c r="BM1889" s="194" t="s">
        <v>2588</v>
      </c>
    </row>
    <row r="1890" spans="1:65" s="2" customFormat="1" ht="19.5">
      <c r="A1890" s="39"/>
      <c r="B1890" s="40"/>
      <c r="C1890" s="41"/>
      <c r="D1890" s="201" t="s">
        <v>163</v>
      </c>
      <c r="E1890" s="41"/>
      <c r="F1890" s="202" t="s">
        <v>855</v>
      </c>
      <c r="G1890" s="41"/>
      <c r="H1890" s="41"/>
      <c r="I1890" s="198"/>
      <c r="J1890" s="41"/>
      <c r="K1890" s="41"/>
      <c r="L1890" s="44"/>
      <c r="M1890" s="199"/>
      <c r="N1890" s="200"/>
      <c r="O1890" s="69"/>
      <c r="P1890" s="69"/>
      <c r="Q1890" s="69"/>
      <c r="R1890" s="69"/>
      <c r="S1890" s="69"/>
      <c r="T1890" s="70"/>
      <c r="U1890" s="39"/>
      <c r="V1890" s="39"/>
      <c r="W1890" s="39"/>
      <c r="X1890" s="39"/>
      <c r="Y1890" s="39"/>
      <c r="Z1890" s="39"/>
      <c r="AA1890" s="39"/>
      <c r="AB1890" s="39"/>
      <c r="AC1890" s="39"/>
      <c r="AD1890" s="39"/>
      <c r="AE1890" s="39"/>
      <c r="AT1890" s="21" t="s">
        <v>163</v>
      </c>
      <c r="AU1890" s="21" t="s">
        <v>88</v>
      </c>
    </row>
    <row r="1891" spans="1:65" s="2" customFormat="1" ht="16.5" customHeight="1">
      <c r="A1891" s="39"/>
      <c r="B1891" s="40"/>
      <c r="C1891" s="183" t="s">
        <v>2589</v>
      </c>
      <c r="D1891" s="183" t="s">
        <v>154</v>
      </c>
      <c r="E1891" s="184" t="s">
        <v>2590</v>
      </c>
      <c r="F1891" s="185" t="s">
        <v>2591</v>
      </c>
      <c r="G1891" s="186" t="s">
        <v>480</v>
      </c>
      <c r="H1891" s="187">
        <v>3.36</v>
      </c>
      <c r="I1891" s="188"/>
      <c r="J1891" s="189">
        <f>ROUND(I1891*H1891,2)</f>
        <v>0</v>
      </c>
      <c r="K1891" s="185" t="s">
        <v>158</v>
      </c>
      <c r="L1891" s="44"/>
      <c r="M1891" s="190" t="s">
        <v>32</v>
      </c>
      <c r="N1891" s="191" t="s">
        <v>49</v>
      </c>
      <c r="O1891" s="69"/>
      <c r="P1891" s="192">
        <f>O1891*H1891</f>
        <v>0</v>
      </c>
      <c r="Q1891" s="192">
        <v>6.9999999999999994E-5</v>
      </c>
      <c r="R1891" s="192">
        <f>Q1891*H1891</f>
        <v>2.3519999999999997E-4</v>
      </c>
      <c r="S1891" s="192">
        <v>0</v>
      </c>
      <c r="T1891" s="193">
        <f>S1891*H1891</f>
        <v>0</v>
      </c>
      <c r="U1891" s="39"/>
      <c r="V1891" s="39"/>
      <c r="W1891" s="39"/>
      <c r="X1891" s="39"/>
      <c r="Y1891" s="39"/>
      <c r="Z1891" s="39"/>
      <c r="AA1891" s="39"/>
      <c r="AB1891" s="39"/>
      <c r="AC1891" s="39"/>
      <c r="AD1891" s="39"/>
      <c r="AE1891" s="39"/>
      <c r="AR1891" s="194" t="s">
        <v>373</v>
      </c>
      <c r="AT1891" s="194" t="s">
        <v>154</v>
      </c>
      <c r="AU1891" s="194" t="s">
        <v>88</v>
      </c>
      <c r="AY1891" s="21" t="s">
        <v>151</v>
      </c>
      <c r="BE1891" s="195">
        <f>IF(N1891="základní",J1891,0)</f>
        <v>0</v>
      </c>
      <c r="BF1891" s="195">
        <f>IF(N1891="snížená",J1891,0)</f>
        <v>0</v>
      </c>
      <c r="BG1891" s="195">
        <f>IF(N1891="zákl. přenesená",J1891,0)</f>
        <v>0</v>
      </c>
      <c r="BH1891" s="195">
        <f>IF(N1891="sníž. přenesená",J1891,0)</f>
        <v>0</v>
      </c>
      <c r="BI1891" s="195">
        <f>IF(N1891="nulová",J1891,0)</f>
        <v>0</v>
      </c>
      <c r="BJ1891" s="21" t="s">
        <v>86</v>
      </c>
      <c r="BK1891" s="195">
        <f>ROUND(I1891*H1891,2)</f>
        <v>0</v>
      </c>
      <c r="BL1891" s="21" t="s">
        <v>373</v>
      </c>
      <c r="BM1891" s="194" t="s">
        <v>2592</v>
      </c>
    </row>
    <row r="1892" spans="1:65" s="2" customFormat="1" ht="11.25">
      <c r="A1892" s="39"/>
      <c r="B1892" s="40"/>
      <c r="C1892" s="41"/>
      <c r="D1892" s="196" t="s">
        <v>161</v>
      </c>
      <c r="E1892" s="41"/>
      <c r="F1892" s="197" t="s">
        <v>2593</v>
      </c>
      <c r="G1892" s="41"/>
      <c r="H1892" s="41"/>
      <c r="I1892" s="198"/>
      <c r="J1892" s="41"/>
      <c r="K1892" s="41"/>
      <c r="L1892" s="44"/>
      <c r="M1892" s="199"/>
      <c r="N1892" s="200"/>
      <c r="O1892" s="69"/>
      <c r="P1892" s="69"/>
      <c r="Q1892" s="69"/>
      <c r="R1892" s="69"/>
      <c r="S1892" s="69"/>
      <c r="T1892" s="70"/>
      <c r="U1892" s="39"/>
      <c r="V1892" s="39"/>
      <c r="W1892" s="39"/>
      <c r="X1892" s="39"/>
      <c r="Y1892" s="39"/>
      <c r="Z1892" s="39"/>
      <c r="AA1892" s="39"/>
      <c r="AB1892" s="39"/>
      <c r="AC1892" s="39"/>
      <c r="AD1892" s="39"/>
      <c r="AE1892" s="39"/>
      <c r="AT1892" s="21" t="s">
        <v>161</v>
      </c>
      <c r="AU1892" s="21" t="s">
        <v>88</v>
      </c>
    </row>
    <row r="1893" spans="1:65" s="2" customFormat="1" ht="19.5">
      <c r="A1893" s="39"/>
      <c r="B1893" s="40"/>
      <c r="C1893" s="41"/>
      <c r="D1893" s="201" t="s">
        <v>163</v>
      </c>
      <c r="E1893" s="41"/>
      <c r="F1893" s="202" t="s">
        <v>2594</v>
      </c>
      <c r="G1893" s="41"/>
      <c r="H1893" s="41"/>
      <c r="I1893" s="198"/>
      <c r="J1893" s="41"/>
      <c r="K1893" s="41"/>
      <c r="L1893" s="44"/>
      <c r="M1893" s="199"/>
      <c r="N1893" s="200"/>
      <c r="O1893" s="69"/>
      <c r="P1893" s="69"/>
      <c r="Q1893" s="69"/>
      <c r="R1893" s="69"/>
      <c r="S1893" s="69"/>
      <c r="T1893" s="70"/>
      <c r="U1893" s="39"/>
      <c r="V1893" s="39"/>
      <c r="W1893" s="39"/>
      <c r="X1893" s="39"/>
      <c r="Y1893" s="39"/>
      <c r="Z1893" s="39"/>
      <c r="AA1893" s="39"/>
      <c r="AB1893" s="39"/>
      <c r="AC1893" s="39"/>
      <c r="AD1893" s="39"/>
      <c r="AE1893" s="39"/>
      <c r="AT1893" s="21" t="s">
        <v>163</v>
      </c>
      <c r="AU1893" s="21" t="s">
        <v>88</v>
      </c>
    </row>
    <row r="1894" spans="1:65" s="13" customFormat="1" ht="11.25">
      <c r="B1894" s="208"/>
      <c r="C1894" s="209"/>
      <c r="D1894" s="201" t="s">
        <v>320</v>
      </c>
      <c r="E1894" s="210" t="s">
        <v>32</v>
      </c>
      <c r="F1894" s="211" t="s">
        <v>2595</v>
      </c>
      <c r="G1894" s="209"/>
      <c r="H1894" s="210" t="s">
        <v>32</v>
      </c>
      <c r="I1894" s="212"/>
      <c r="J1894" s="209"/>
      <c r="K1894" s="209"/>
      <c r="L1894" s="213"/>
      <c r="M1894" s="214"/>
      <c r="N1894" s="215"/>
      <c r="O1894" s="215"/>
      <c r="P1894" s="215"/>
      <c r="Q1894" s="215"/>
      <c r="R1894" s="215"/>
      <c r="S1894" s="215"/>
      <c r="T1894" s="216"/>
      <c r="AT1894" s="217" t="s">
        <v>320</v>
      </c>
      <c r="AU1894" s="217" t="s">
        <v>88</v>
      </c>
      <c r="AV1894" s="13" t="s">
        <v>86</v>
      </c>
      <c r="AW1894" s="13" t="s">
        <v>39</v>
      </c>
      <c r="AX1894" s="13" t="s">
        <v>78</v>
      </c>
      <c r="AY1894" s="217" t="s">
        <v>151</v>
      </c>
    </row>
    <row r="1895" spans="1:65" s="13" customFormat="1" ht="11.25">
      <c r="B1895" s="208"/>
      <c r="C1895" s="209"/>
      <c r="D1895" s="201" t="s">
        <v>320</v>
      </c>
      <c r="E1895" s="210" t="s">
        <v>32</v>
      </c>
      <c r="F1895" s="211" t="s">
        <v>2596</v>
      </c>
      <c r="G1895" s="209"/>
      <c r="H1895" s="210" t="s">
        <v>32</v>
      </c>
      <c r="I1895" s="212"/>
      <c r="J1895" s="209"/>
      <c r="K1895" s="209"/>
      <c r="L1895" s="213"/>
      <c r="M1895" s="214"/>
      <c r="N1895" s="215"/>
      <c r="O1895" s="215"/>
      <c r="P1895" s="215"/>
      <c r="Q1895" s="215"/>
      <c r="R1895" s="215"/>
      <c r="S1895" s="215"/>
      <c r="T1895" s="216"/>
      <c r="AT1895" s="217" t="s">
        <v>320</v>
      </c>
      <c r="AU1895" s="217" t="s">
        <v>88</v>
      </c>
      <c r="AV1895" s="13" t="s">
        <v>86</v>
      </c>
      <c r="AW1895" s="13" t="s">
        <v>39</v>
      </c>
      <c r="AX1895" s="13" t="s">
        <v>78</v>
      </c>
      <c r="AY1895" s="217" t="s">
        <v>151</v>
      </c>
    </row>
    <row r="1896" spans="1:65" s="14" customFormat="1" ht="11.25">
      <c r="B1896" s="218"/>
      <c r="C1896" s="219"/>
      <c r="D1896" s="201" t="s">
        <v>320</v>
      </c>
      <c r="E1896" s="220" t="s">
        <v>32</v>
      </c>
      <c r="F1896" s="221" t="s">
        <v>2597</v>
      </c>
      <c r="G1896" s="219"/>
      <c r="H1896" s="222">
        <v>3.36</v>
      </c>
      <c r="I1896" s="223"/>
      <c r="J1896" s="219"/>
      <c r="K1896" s="219"/>
      <c r="L1896" s="224"/>
      <c r="M1896" s="225"/>
      <c r="N1896" s="226"/>
      <c r="O1896" s="226"/>
      <c r="P1896" s="226"/>
      <c r="Q1896" s="226"/>
      <c r="R1896" s="226"/>
      <c r="S1896" s="226"/>
      <c r="T1896" s="227"/>
      <c r="AT1896" s="228" t="s">
        <v>320</v>
      </c>
      <c r="AU1896" s="228" t="s">
        <v>88</v>
      </c>
      <c r="AV1896" s="14" t="s">
        <v>88</v>
      </c>
      <c r="AW1896" s="14" t="s">
        <v>39</v>
      </c>
      <c r="AX1896" s="14" t="s">
        <v>78</v>
      </c>
      <c r="AY1896" s="228" t="s">
        <v>151</v>
      </c>
    </row>
    <row r="1897" spans="1:65" s="15" customFormat="1" ht="11.25">
      <c r="B1897" s="229"/>
      <c r="C1897" s="230"/>
      <c r="D1897" s="201" t="s">
        <v>320</v>
      </c>
      <c r="E1897" s="231" t="s">
        <v>32</v>
      </c>
      <c r="F1897" s="232" t="s">
        <v>323</v>
      </c>
      <c r="G1897" s="230"/>
      <c r="H1897" s="233">
        <v>3.36</v>
      </c>
      <c r="I1897" s="234"/>
      <c r="J1897" s="230"/>
      <c r="K1897" s="230"/>
      <c r="L1897" s="235"/>
      <c r="M1897" s="236"/>
      <c r="N1897" s="237"/>
      <c r="O1897" s="237"/>
      <c r="P1897" s="237"/>
      <c r="Q1897" s="237"/>
      <c r="R1897" s="237"/>
      <c r="S1897" s="237"/>
      <c r="T1897" s="238"/>
      <c r="AT1897" s="239" t="s">
        <v>320</v>
      </c>
      <c r="AU1897" s="239" t="s">
        <v>88</v>
      </c>
      <c r="AV1897" s="15" t="s">
        <v>159</v>
      </c>
      <c r="AW1897" s="15" t="s">
        <v>39</v>
      </c>
      <c r="AX1897" s="15" t="s">
        <v>86</v>
      </c>
      <c r="AY1897" s="239" t="s">
        <v>151</v>
      </c>
    </row>
    <row r="1898" spans="1:65" s="2" customFormat="1" ht="16.5" customHeight="1">
      <c r="A1898" s="39"/>
      <c r="B1898" s="40"/>
      <c r="C1898" s="251" t="s">
        <v>2598</v>
      </c>
      <c r="D1898" s="251" t="s">
        <v>445</v>
      </c>
      <c r="E1898" s="252" t="s">
        <v>2599</v>
      </c>
      <c r="F1898" s="253" t="s">
        <v>2600</v>
      </c>
      <c r="G1898" s="254" t="s">
        <v>428</v>
      </c>
      <c r="H1898" s="255">
        <v>3.0000000000000001E-3</v>
      </c>
      <c r="I1898" s="256"/>
      <c r="J1898" s="257">
        <f>ROUND(I1898*H1898,2)</f>
        <v>0</v>
      </c>
      <c r="K1898" s="253" t="s">
        <v>158</v>
      </c>
      <c r="L1898" s="258"/>
      <c r="M1898" s="259" t="s">
        <v>32</v>
      </c>
      <c r="N1898" s="260" t="s">
        <v>49</v>
      </c>
      <c r="O1898" s="69"/>
      <c r="P1898" s="192">
        <f>O1898*H1898</f>
        <v>0</v>
      </c>
      <c r="Q1898" s="192">
        <v>1</v>
      </c>
      <c r="R1898" s="192">
        <f>Q1898*H1898</f>
        <v>3.0000000000000001E-3</v>
      </c>
      <c r="S1898" s="192">
        <v>0</v>
      </c>
      <c r="T1898" s="193">
        <f>S1898*H1898</f>
        <v>0</v>
      </c>
      <c r="U1898" s="39"/>
      <c r="V1898" s="39"/>
      <c r="W1898" s="39"/>
      <c r="X1898" s="39"/>
      <c r="Y1898" s="39"/>
      <c r="Z1898" s="39"/>
      <c r="AA1898" s="39"/>
      <c r="AB1898" s="39"/>
      <c r="AC1898" s="39"/>
      <c r="AD1898" s="39"/>
      <c r="AE1898" s="39"/>
      <c r="AR1898" s="194" t="s">
        <v>539</v>
      </c>
      <c r="AT1898" s="194" t="s">
        <v>445</v>
      </c>
      <c r="AU1898" s="194" t="s">
        <v>88</v>
      </c>
      <c r="AY1898" s="21" t="s">
        <v>151</v>
      </c>
      <c r="BE1898" s="195">
        <f>IF(N1898="základní",J1898,0)</f>
        <v>0</v>
      </c>
      <c r="BF1898" s="195">
        <f>IF(N1898="snížená",J1898,0)</f>
        <v>0</v>
      </c>
      <c r="BG1898" s="195">
        <f>IF(N1898="zákl. přenesená",J1898,0)</f>
        <v>0</v>
      </c>
      <c r="BH1898" s="195">
        <f>IF(N1898="sníž. přenesená",J1898,0)</f>
        <v>0</v>
      </c>
      <c r="BI1898" s="195">
        <f>IF(N1898="nulová",J1898,0)</f>
        <v>0</v>
      </c>
      <c r="BJ1898" s="21" t="s">
        <v>86</v>
      </c>
      <c r="BK1898" s="195">
        <f>ROUND(I1898*H1898,2)</f>
        <v>0</v>
      </c>
      <c r="BL1898" s="21" t="s">
        <v>373</v>
      </c>
      <c r="BM1898" s="194" t="s">
        <v>2601</v>
      </c>
    </row>
    <row r="1899" spans="1:65" s="13" customFormat="1" ht="11.25">
      <c r="B1899" s="208"/>
      <c r="C1899" s="209"/>
      <c r="D1899" s="201" t="s">
        <v>320</v>
      </c>
      <c r="E1899" s="210" t="s">
        <v>32</v>
      </c>
      <c r="F1899" s="211" t="s">
        <v>2602</v>
      </c>
      <c r="G1899" s="209"/>
      <c r="H1899" s="210" t="s">
        <v>32</v>
      </c>
      <c r="I1899" s="212"/>
      <c r="J1899" s="209"/>
      <c r="K1899" s="209"/>
      <c r="L1899" s="213"/>
      <c r="M1899" s="214"/>
      <c r="N1899" s="215"/>
      <c r="O1899" s="215"/>
      <c r="P1899" s="215"/>
      <c r="Q1899" s="215"/>
      <c r="R1899" s="215"/>
      <c r="S1899" s="215"/>
      <c r="T1899" s="216"/>
      <c r="AT1899" s="217" t="s">
        <v>320</v>
      </c>
      <c r="AU1899" s="217" t="s">
        <v>88</v>
      </c>
      <c r="AV1899" s="13" t="s">
        <v>86</v>
      </c>
      <c r="AW1899" s="13" t="s">
        <v>39</v>
      </c>
      <c r="AX1899" s="13" t="s">
        <v>78</v>
      </c>
      <c r="AY1899" s="217" t="s">
        <v>151</v>
      </c>
    </row>
    <row r="1900" spans="1:65" s="14" customFormat="1" ht="11.25">
      <c r="B1900" s="218"/>
      <c r="C1900" s="219"/>
      <c r="D1900" s="201" t="s">
        <v>320</v>
      </c>
      <c r="E1900" s="220" t="s">
        <v>32</v>
      </c>
      <c r="F1900" s="221" t="s">
        <v>2603</v>
      </c>
      <c r="G1900" s="219"/>
      <c r="H1900" s="222">
        <v>3.0000000000000001E-3</v>
      </c>
      <c r="I1900" s="223"/>
      <c r="J1900" s="219"/>
      <c r="K1900" s="219"/>
      <c r="L1900" s="224"/>
      <c r="M1900" s="225"/>
      <c r="N1900" s="226"/>
      <c r="O1900" s="226"/>
      <c r="P1900" s="226"/>
      <c r="Q1900" s="226"/>
      <c r="R1900" s="226"/>
      <c r="S1900" s="226"/>
      <c r="T1900" s="227"/>
      <c r="AT1900" s="228" t="s">
        <v>320</v>
      </c>
      <c r="AU1900" s="228" t="s">
        <v>88</v>
      </c>
      <c r="AV1900" s="14" t="s">
        <v>88</v>
      </c>
      <c r="AW1900" s="14" t="s">
        <v>39</v>
      </c>
      <c r="AX1900" s="14" t="s">
        <v>78</v>
      </c>
      <c r="AY1900" s="228" t="s">
        <v>151</v>
      </c>
    </row>
    <row r="1901" spans="1:65" s="15" customFormat="1" ht="11.25">
      <c r="B1901" s="229"/>
      <c r="C1901" s="230"/>
      <c r="D1901" s="201" t="s">
        <v>320</v>
      </c>
      <c r="E1901" s="231" t="s">
        <v>32</v>
      </c>
      <c r="F1901" s="232" t="s">
        <v>323</v>
      </c>
      <c r="G1901" s="230"/>
      <c r="H1901" s="233">
        <v>3.0000000000000001E-3</v>
      </c>
      <c r="I1901" s="234"/>
      <c r="J1901" s="230"/>
      <c r="K1901" s="230"/>
      <c r="L1901" s="235"/>
      <c r="M1901" s="236"/>
      <c r="N1901" s="237"/>
      <c r="O1901" s="237"/>
      <c r="P1901" s="237"/>
      <c r="Q1901" s="237"/>
      <c r="R1901" s="237"/>
      <c r="S1901" s="237"/>
      <c r="T1901" s="238"/>
      <c r="AT1901" s="239" t="s">
        <v>320</v>
      </c>
      <c r="AU1901" s="239" t="s">
        <v>88</v>
      </c>
      <c r="AV1901" s="15" t="s">
        <v>159</v>
      </c>
      <c r="AW1901" s="15" t="s">
        <v>39</v>
      </c>
      <c r="AX1901" s="15" t="s">
        <v>86</v>
      </c>
      <c r="AY1901" s="239" t="s">
        <v>151</v>
      </c>
    </row>
    <row r="1902" spans="1:65" s="14" customFormat="1" ht="11.25">
      <c r="B1902" s="218"/>
      <c r="C1902" s="219"/>
      <c r="D1902" s="201" t="s">
        <v>320</v>
      </c>
      <c r="E1902" s="219"/>
      <c r="F1902" s="221" t="s">
        <v>2604</v>
      </c>
      <c r="G1902" s="219"/>
      <c r="H1902" s="222">
        <v>3.0000000000000001E-3</v>
      </c>
      <c r="I1902" s="223"/>
      <c r="J1902" s="219"/>
      <c r="K1902" s="219"/>
      <c r="L1902" s="224"/>
      <c r="M1902" s="225"/>
      <c r="N1902" s="226"/>
      <c r="O1902" s="226"/>
      <c r="P1902" s="226"/>
      <c r="Q1902" s="226"/>
      <c r="R1902" s="226"/>
      <c r="S1902" s="226"/>
      <c r="T1902" s="227"/>
      <c r="AT1902" s="228" t="s">
        <v>320</v>
      </c>
      <c r="AU1902" s="228" t="s">
        <v>88</v>
      </c>
      <c r="AV1902" s="14" t="s">
        <v>88</v>
      </c>
      <c r="AW1902" s="14" t="s">
        <v>4</v>
      </c>
      <c r="AX1902" s="14" t="s">
        <v>86</v>
      </c>
      <c r="AY1902" s="228" t="s">
        <v>151</v>
      </c>
    </row>
    <row r="1903" spans="1:65" s="2" customFormat="1" ht="16.5" customHeight="1">
      <c r="A1903" s="39"/>
      <c r="B1903" s="40"/>
      <c r="C1903" s="183" t="s">
        <v>2605</v>
      </c>
      <c r="D1903" s="183" t="s">
        <v>154</v>
      </c>
      <c r="E1903" s="184" t="s">
        <v>2606</v>
      </c>
      <c r="F1903" s="185" t="s">
        <v>2607</v>
      </c>
      <c r="G1903" s="186" t="s">
        <v>480</v>
      </c>
      <c r="H1903" s="187">
        <v>5.1150000000000002</v>
      </c>
      <c r="I1903" s="188"/>
      <c r="J1903" s="189">
        <f>ROUND(I1903*H1903,2)</f>
        <v>0</v>
      </c>
      <c r="K1903" s="185" t="s">
        <v>158</v>
      </c>
      <c r="L1903" s="44"/>
      <c r="M1903" s="190" t="s">
        <v>32</v>
      </c>
      <c r="N1903" s="191" t="s">
        <v>49</v>
      </c>
      <c r="O1903" s="69"/>
      <c r="P1903" s="192">
        <f>O1903*H1903</f>
        <v>0</v>
      </c>
      <c r="Q1903" s="192">
        <v>6.9999999999999994E-5</v>
      </c>
      <c r="R1903" s="192">
        <f>Q1903*H1903</f>
        <v>3.5805E-4</v>
      </c>
      <c r="S1903" s="192">
        <v>0</v>
      </c>
      <c r="T1903" s="193">
        <f>S1903*H1903</f>
        <v>0</v>
      </c>
      <c r="U1903" s="39"/>
      <c r="V1903" s="39"/>
      <c r="W1903" s="39"/>
      <c r="X1903" s="39"/>
      <c r="Y1903" s="39"/>
      <c r="Z1903" s="39"/>
      <c r="AA1903" s="39"/>
      <c r="AB1903" s="39"/>
      <c r="AC1903" s="39"/>
      <c r="AD1903" s="39"/>
      <c r="AE1903" s="39"/>
      <c r="AR1903" s="194" t="s">
        <v>373</v>
      </c>
      <c r="AT1903" s="194" t="s">
        <v>154</v>
      </c>
      <c r="AU1903" s="194" t="s">
        <v>88</v>
      </c>
      <c r="AY1903" s="21" t="s">
        <v>151</v>
      </c>
      <c r="BE1903" s="195">
        <f>IF(N1903="základní",J1903,0)</f>
        <v>0</v>
      </c>
      <c r="BF1903" s="195">
        <f>IF(N1903="snížená",J1903,0)</f>
        <v>0</v>
      </c>
      <c r="BG1903" s="195">
        <f>IF(N1903="zákl. přenesená",J1903,0)</f>
        <v>0</v>
      </c>
      <c r="BH1903" s="195">
        <f>IF(N1903="sníž. přenesená",J1903,0)</f>
        <v>0</v>
      </c>
      <c r="BI1903" s="195">
        <f>IF(N1903="nulová",J1903,0)</f>
        <v>0</v>
      </c>
      <c r="BJ1903" s="21" t="s">
        <v>86</v>
      </c>
      <c r="BK1903" s="195">
        <f>ROUND(I1903*H1903,2)</f>
        <v>0</v>
      </c>
      <c r="BL1903" s="21" t="s">
        <v>373</v>
      </c>
      <c r="BM1903" s="194" t="s">
        <v>2608</v>
      </c>
    </row>
    <row r="1904" spans="1:65" s="2" customFormat="1" ht="11.25">
      <c r="A1904" s="39"/>
      <c r="B1904" s="40"/>
      <c r="C1904" s="41"/>
      <c r="D1904" s="196" t="s">
        <v>161</v>
      </c>
      <c r="E1904" s="41"/>
      <c r="F1904" s="197" t="s">
        <v>2609</v>
      </c>
      <c r="G1904" s="41"/>
      <c r="H1904" s="41"/>
      <c r="I1904" s="198"/>
      <c r="J1904" s="41"/>
      <c r="K1904" s="41"/>
      <c r="L1904" s="44"/>
      <c r="M1904" s="199"/>
      <c r="N1904" s="200"/>
      <c r="O1904" s="69"/>
      <c r="P1904" s="69"/>
      <c r="Q1904" s="69"/>
      <c r="R1904" s="69"/>
      <c r="S1904" s="69"/>
      <c r="T1904" s="70"/>
      <c r="U1904" s="39"/>
      <c r="V1904" s="39"/>
      <c r="W1904" s="39"/>
      <c r="X1904" s="39"/>
      <c r="Y1904" s="39"/>
      <c r="Z1904" s="39"/>
      <c r="AA1904" s="39"/>
      <c r="AB1904" s="39"/>
      <c r="AC1904" s="39"/>
      <c r="AD1904" s="39"/>
      <c r="AE1904" s="39"/>
      <c r="AT1904" s="21" t="s">
        <v>161</v>
      </c>
      <c r="AU1904" s="21" t="s">
        <v>88</v>
      </c>
    </row>
    <row r="1905" spans="1:65" s="2" customFormat="1" ht="19.5">
      <c r="A1905" s="39"/>
      <c r="B1905" s="40"/>
      <c r="C1905" s="41"/>
      <c r="D1905" s="201" t="s">
        <v>163</v>
      </c>
      <c r="E1905" s="41"/>
      <c r="F1905" s="202" t="s">
        <v>2594</v>
      </c>
      <c r="G1905" s="41"/>
      <c r="H1905" s="41"/>
      <c r="I1905" s="198"/>
      <c r="J1905" s="41"/>
      <c r="K1905" s="41"/>
      <c r="L1905" s="44"/>
      <c r="M1905" s="199"/>
      <c r="N1905" s="200"/>
      <c r="O1905" s="69"/>
      <c r="P1905" s="69"/>
      <c r="Q1905" s="69"/>
      <c r="R1905" s="69"/>
      <c r="S1905" s="69"/>
      <c r="T1905" s="70"/>
      <c r="U1905" s="39"/>
      <c r="V1905" s="39"/>
      <c r="W1905" s="39"/>
      <c r="X1905" s="39"/>
      <c r="Y1905" s="39"/>
      <c r="Z1905" s="39"/>
      <c r="AA1905" s="39"/>
      <c r="AB1905" s="39"/>
      <c r="AC1905" s="39"/>
      <c r="AD1905" s="39"/>
      <c r="AE1905" s="39"/>
      <c r="AT1905" s="21" t="s">
        <v>163</v>
      </c>
      <c r="AU1905" s="21" t="s">
        <v>88</v>
      </c>
    </row>
    <row r="1906" spans="1:65" s="13" customFormat="1" ht="11.25">
      <c r="B1906" s="208"/>
      <c r="C1906" s="209"/>
      <c r="D1906" s="201" t="s">
        <v>320</v>
      </c>
      <c r="E1906" s="210" t="s">
        <v>32</v>
      </c>
      <c r="F1906" s="211" t="s">
        <v>2610</v>
      </c>
      <c r="G1906" s="209"/>
      <c r="H1906" s="210" t="s">
        <v>32</v>
      </c>
      <c r="I1906" s="212"/>
      <c r="J1906" s="209"/>
      <c r="K1906" s="209"/>
      <c r="L1906" s="213"/>
      <c r="M1906" s="214"/>
      <c r="N1906" s="215"/>
      <c r="O1906" s="215"/>
      <c r="P1906" s="215"/>
      <c r="Q1906" s="215"/>
      <c r="R1906" s="215"/>
      <c r="S1906" s="215"/>
      <c r="T1906" s="216"/>
      <c r="AT1906" s="217" t="s">
        <v>320</v>
      </c>
      <c r="AU1906" s="217" t="s">
        <v>88</v>
      </c>
      <c r="AV1906" s="13" t="s">
        <v>86</v>
      </c>
      <c r="AW1906" s="13" t="s">
        <v>39</v>
      </c>
      <c r="AX1906" s="13" t="s">
        <v>78</v>
      </c>
      <c r="AY1906" s="217" t="s">
        <v>151</v>
      </c>
    </row>
    <row r="1907" spans="1:65" s="13" customFormat="1" ht="11.25">
      <c r="B1907" s="208"/>
      <c r="C1907" s="209"/>
      <c r="D1907" s="201" t="s">
        <v>320</v>
      </c>
      <c r="E1907" s="210" t="s">
        <v>32</v>
      </c>
      <c r="F1907" s="211" t="s">
        <v>2611</v>
      </c>
      <c r="G1907" s="209"/>
      <c r="H1907" s="210" t="s">
        <v>32</v>
      </c>
      <c r="I1907" s="212"/>
      <c r="J1907" s="209"/>
      <c r="K1907" s="209"/>
      <c r="L1907" s="213"/>
      <c r="M1907" s="214"/>
      <c r="N1907" s="215"/>
      <c r="O1907" s="215"/>
      <c r="P1907" s="215"/>
      <c r="Q1907" s="215"/>
      <c r="R1907" s="215"/>
      <c r="S1907" s="215"/>
      <c r="T1907" s="216"/>
      <c r="AT1907" s="217" t="s">
        <v>320</v>
      </c>
      <c r="AU1907" s="217" t="s">
        <v>88</v>
      </c>
      <c r="AV1907" s="13" t="s">
        <v>86</v>
      </c>
      <c r="AW1907" s="13" t="s">
        <v>39</v>
      </c>
      <c r="AX1907" s="13" t="s">
        <v>78</v>
      </c>
      <c r="AY1907" s="217" t="s">
        <v>151</v>
      </c>
    </row>
    <row r="1908" spans="1:65" s="14" customFormat="1" ht="11.25">
      <c r="B1908" s="218"/>
      <c r="C1908" s="219"/>
      <c r="D1908" s="201" t="s">
        <v>320</v>
      </c>
      <c r="E1908" s="220" t="s">
        <v>32</v>
      </c>
      <c r="F1908" s="221" t="s">
        <v>2612</v>
      </c>
      <c r="G1908" s="219"/>
      <c r="H1908" s="222">
        <v>1E-3</v>
      </c>
      <c r="I1908" s="223"/>
      <c r="J1908" s="219"/>
      <c r="K1908" s="219"/>
      <c r="L1908" s="224"/>
      <c r="M1908" s="225"/>
      <c r="N1908" s="226"/>
      <c r="O1908" s="226"/>
      <c r="P1908" s="226"/>
      <c r="Q1908" s="226"/>
      <c r="R1908" s="226"/>
      <c r="S1908" s="226"/>
      <c r="T1908" s="227"/>
      <c r="AT1908" s="228" t="s">
        <v>320</v>
      </c>
      <c r="AU1908" s="228" t="s">
        <v>88</v>
      </c>
      <c r="AV1908" s="14" t="s">
        <v>88</v>
      </c>
      <c r="AW1908" s="14" t="s">
        <v>39</v>
      </c>
      <c r="AX1908" s="14" t="s">
        <v>78</v>
      </c>
      <c r="AY1908" s="228" t="s">
        <v>151</v>
      </c>
    </row>
    <row r="1909" spans="1:65" s="13" customFormat="1" ht="11.25">
      <c r="B1909" s="208"/>
      <c r="C1909" s="209"/>
      <c r="D1909" s="201" t="s">
        <v>320</v>
      </c>
      <c r="E1909" s="210" t="s">
        <v>32</v>
      </c>
      <c r="F1909" s="211" t="s">
        <v>2613</v>
      </c>
      <c r="G1909" s="209"/>
      <c r="H1909" s="210" t="s">
        <v>32</v>
      </c>
      <c r="I1909" s="212"/>
      <c r="J1909" s="209"/>
      <c r="K1909" s="209"/>
      <c r="L1909" s="213"/>
      <c r="M1909" s="214"/>
      <c r="N1909" s="215"/>
      <c r="O1909" s="215"/>
      <c r="P1909" s="215"/>
      <c r="Q1909" s="215"/>
      <c r="R1909" s="215"/>
      <c r="S1909" s="215"/>
      <c r="T1909" s="216"/>
      <c r="AT1909" s="217" t="s">
        <v>320</v>
      </c>
      <c r="AU1909" s="217" t="s">
        <v>88</v>
      </c>
      <c r="AV1909" s="13" t="s">
        <v>86</v>
      </c>
      <c r="AW1909" s="13" t="s">
        <v>39</v>
      </c>
      <c r="AX1909" s="13" t="s">
        <v>78</v>
      </c>
      <c r="AY1909" s="217" t="s">
        <v>151</v>
      </c>
    </row>
    <row r="1910" spans="1:65" s="14" customFormat="1" ht="11.25">
      <c r="B1910" s="218"/>
      <c r="C1910" s="219"/>
      <c r="D1910" s="201" t="s">
        <v>320</v>
      </c>
      <c r="E1910" s="220" t="s">
        <v>32</v>
      </c>
      <c r="F1910" s="221" t="s">
        <v>2614</v>
      </c>
      <c r="G1910" s="219"/>
      <c r="H1910" s="222">
        <v>4.9770000000000003</v>
      </c>
      <c r="I1910" s="223"/>
      <c r="J1910" s="219"/>
      <c r="K1910" s="219"/>
      <c r="L1910" s="224"/>
      <c r="M1910" s="225"/>
      <c r="N1910" s="226"/>
      <c r="O1910" s="226"/>
      <c r="P1910" s="226"/>
      <c r="Q1910" s="226"/>
      <c r="R1910" s="226"/>
      <c r="S1910" s="226"/>
      <c r="T1910" s="227"/>
      <c r="AT1910" s="228" t="s">
        <v>320</v>
      </c>
      <c r="AU1910" s="228" t="s">
        <v>88</v>
      </c>
      <c r="AV1910" s="14" t="s">
        <v>88</v>
      </c>
      <c r="AW1910" s="14" t="s">
        <v>39</v>
      </c>
      <c r="AX1910" s="14" t="s">
        <v>78</v>
      </c>
      <c r="AY1910" s="228" t="s">
        <v>151</v>
      </c>
    </row>
    <row r="1911" spans="1:65" s="13" customFormat="1" ht="11.25">
      <c r="B1911" s="208"/>
      <c r="C1911" s="209"/>
      <c r="D1911" s="201" t="s">
        <v>320</v>
      </c>
      <c r="E1911" s="210" t="s">
        <v>32</v>
      </c>
      <c r="F1911" s="211" t="s">
        <v>2615</v>
      </c>
      <c r="G1911" s="209"/>
      <c r="H1911" s="210" t="s">
        <v>32</v>
      </c>
      <c r="I1911" s="212"/>
      <c r="J1911" s="209"/>
      <c r="K1911" s="209"/>
      <c r="L1911" s="213"/>
      <c r="M1911" s="214"/>
      <c r="N1911" s="215"/>
      <c r="O1911" s="215"/>
      <c r="P1911" s="215"/>
      <c r="Q1911" s="215"/>
      <c r="R1911" s="215"/>
      <c r="S1911" s="215"/>
      <c r="T1911" s="216"/>
      <c r="AT1911" s="217" t="s">
        <v>320</v>
      </c>
      <c r="AU1911" s="217" t="s">
        <v>88</v>
      </c>
      <c r="AV1911" s="13" t="s">
        <v>86</v>
      </c>
      <c r="AW1911" s="13" t="s">
        <v>39</v>
      </c>
      <c r="AX1911" s="13" t="s">
        <v>78</v>
      </c>
      <c r="AY1911" s="217" t="s">
        <v>151</v>
      </c>
    </row>
    <row r="1912" spans="1:65" s="14" customFormat="1" ht="11.25">
      <c r="B1912" s="218"/>
      <c r="C1912" s="219"/>
      <c r="D1912" s="201" t="s">
        <v>320</v>
      </c>
      <c r="E1912" s="220" t="s">
        <v>32</v>
      </c>
      <c r="F1912" s="221" t="s">
        <v>2616</v>
      </c>
      <c r="G1912" s="219"/>
      <c r="H1912" s="222">
        <v>0.13700000000000001</v>
      </c>
      <c r="I1912" s="223"/>
      <c r="J1912" s="219"/>
      <c r="K1912" s="219"/>
      <c r="L1912" s="224"/>
      <c r="M1912" s="225"/>
      <c r="N1912" s="226"/>
      <c r="O1912" s="226"/>
      <c r="P1912" s="226"/>
      <c r="Q1912" s="226"/>
      <c r="R1912" s="226"/>
      <c r="S1912" s="226"/>
      <c r="T1912" s="227"/>
      <c r="AT1912" s="228" t="s">
        <v>320</v>
      </c>
      <c r="AU1912" s="228" t="s">
        <v>88</v>
      </c>
      <c r="AV1912" s="14" t="s">
        <v>88</v>
      </c>
      <c r="AW1912" s="14" t="s">
        <v>39</v>
      </c>
      <c r="AX1912" s="14" t="s">
        <v>78</v>
      </c>
      <c r="AY1912" s="228" t="s">
        <v>151</v>
      </c>
    </row>
    <row r="1913" spans="1:65" s="15" customFormat="1" ht="11.25">
      <c r="B1913" s="229"/>
      <c r="C1913" s="230"/>
      <c r="D1913" s="201" t="s">
        <v>320</v>
      </c>
      <c r="E1913" s="231" t="s">
        <v>32</v>
      </c>
      <c r="F1913" s="232" t="s">
        <v>323</v>
      </c>
      <c r="G1913" s="230"/>
      <c r="H1913" s="233">
        <v>5.1150000000000002</v>
      </c>
      <c r="I1913" s="234"/>
      <c r="J1913" s="230"/>
      <c r="K1913" s="230"/>
      <c r="L1913" s="235"/>
      <c r="M1913" s="236"/>
      <c r="N1913" s="237"/>
      <c r="O1913" s="237"/>
      <c r="P1913" s="237"/>
      <c r="Q1913" s="237"/>
      <c r="R1913" s="237"/>
      <c r="S1913" s="237"/>
      <c r="T1913" s="238"/>
      <c r="AT1913" s="239" t="s">
        <v>320</v>
      </c>
      <c r="AU1913" s="239" t="s">
        <v>88</v>
      </c>
      <c r="AV1913" s="15" t="s">
        <v>159</v>
      </c>
      <c r="AW1913" s="15" t="s">
        <v>39</v>
      </c>
      <c r="AX1913" s="15" t="s">
        <v>86</v>
      </c>
      <c r="AY1913" s="239" t="s">
        <v>151</v>
      </c>
    </row>
    <row r="1914" spans="1:65" s="2" customFormat="1" ht="16.5" customHeight="1">
      <c r="A1914" s="39"/>
      <c r="B1914" s="40"/>
      <c r="C1914" s="251" t="s">
        <v>2617</v>
      </c>
      <c r="D1914" s="251" t="s">
        <v>445</v>
      </c>
      <c r="E1914" s="252" t="s">
        <v>2618</v>
      </c>
      <c r="F1914" s="253" t="s">
        <v>2619</v>
      </c>
      <c r="G1914" s="254" t="s">
        <v>428</v>
      </c>
      <c r="H1914" s="255">
        <v>7.0000000000000001E-3</v>
      </c>
      <c r="I1914" s="256"/>
      <c r="J1914" s="257">
        <f>ROUND(I1914*H1914,2)</f>
        <v>0</v>
      </c>
      <c r="K1914" s="253" t="s">
        <v>158</v>
      </c>
      <c r="L1914" s="258"/>
      <c r="M1914" s="259" t="s">
        <v>32</v>
      </c>
      <c r="N1914" s="260" t="s">
        <v>49</v>
      </c>
      <c r="O1914" s="69"/>
      <c r="P1914" s="192">
        <f>O1914*H1914</f>
        <v>0</v>
      </c>
      <c r="Q1914" s="192">
        <v>1</v>
      </c>
      <c r="R1914" s="192">
        <f>Q1914*H1914</f>
        <v>7.0000000000000001E-3</v>
      </c>
      <c r="S1914" s="192">
        <v>0</v>
      </c>
      <c r="T1914" s="193">
        <f>S1914*H1914</f>
        <v>0</v>
      </c>
      <c r="U1914" s="39"/>
      <c r="V1914" s="39"/>
      <c r="W1914" s="39"/>
      <c r="X1914" s="39"/>
      <c r="Y1914" s="39"/>
      <c r="Z1914" s="39"/>
      <c r="AA1914" s="39"/>
      <c r="AB1914" s="39"/>
      <c r="AC1914" s="39"/>
      <c r="AD1914" s="39"/>
      <c r="AE1914" s="39"/>
      <c r="AR1914" s="194" t="s">
        <v>539</v>
      </c>
      <c r="AT1914" s="194" t="s">
        <v>445</v>
      </c>
      <c r="AU1914" s="194" t="s">
        <v>88</v>
      </c>
      <c r="AY1914" s="21" t="s">
        <v>151</v>
      </c>
      <c r="BE1914" s="195">
        <f>IF(N1914="základní",J1914,0)</f>
        <v>0</v>
      </c>
      <c r="BF1914" s="195">
        <f>IF(N1914="snížená",J1914,0)</f>
        <v>0</v>
      </c>
      <c r="BG1914" s="195">
        <f>IF(N1914="zákl. přenesená",J1914,0)</f>
        <v>0</v>
      </c>
      <c r="BH1914" s="195">
        <f>IF(N1914="sníž. přenesená",J1914,0)</f>
        <v>0</v>
      </c>
      <c r="BI1914" s="195">
        <f>IF(N1914="nulová",J1914,0)</f>
        <v>0</v>
      </c>
      <c r="BJ1914" s="21" t="s">
        <v>86</v>
      </c>
      <c r="BK1914" s="195">
        <f>ROUND(I1914*H1914,2)</f>
        <v>0</v>
      </c>
      <c r="BL1914" s="21" t="s">
        <v>373</v>
      </c>
      <c r="BM1914" s="194" t="s">
        <v>2620</v>
      </c>
    </row>
    <row r="1915" spans="1:65" s="13" customFormat="1" ht="11.25">
      <c r="B1915" s="208"/>
      <c r="C1915" s="209"/>
      <c r="D1915" s="201" t="s">
        <v>320</v>
      </c>
      <c r="E1915" s="210" t="s">
        <v>32</v>
      </c>
      <c r="F1915" s="211" t="s">
        <v>2611</v>
      </c>
      <c r="G1915" s="209"/>
      <c r="H1915" s="210" t="s">
        <v>32</v>
      </c>
      <c r="I1915" s="212"/>
      <c r="J1915" s="209"/>
      <c r="K1915" s="209"/>
      <c r="L1915" s="213"/>
      <c r="M1915" s="214"/>
      <c r="N1915" s="215"/>
      <c r="O1915" s="215"/>
      <c r="P1915" s="215"/>
      <c r="Q1915" s="215"/>
      <c r="R1915" s="215"/>
      <c r="S1915" s="215"/>
      <c r="T1915" s="216"/>
      <c r="AT1915" s="217" t="s">
        <v>320</v>
      </c>
      <c r="AU1915" s="217" t="s">
        <v>88</v>
      </c>
      <c r="AV1915" s="13" t="s">
        <v>86</v>
      </c>
      <c r="AW1915" s="13" t="s">
        <v>39</v>
      </c>
      <c r="AX1915" s="13" t="s">
        <v>78</v>
      </c>
      <c r="AY1915" s="217" t="s">
        <v>151</v>
      </c>
    </row>
    <row r="1916" spans="1:65" s="14" customFormat="1" ht="11.25">
      <c r="B1916" s="218"/>
      <c r="C1916" s="219"/>
      <c r="D1916" s="201" t="s">
        <v>320</v>
      </c>
      <c r="E1916" s="220" t="s">
        <v>32</v>
      </c>
      <c r="F1916" s="221" t="s">
        <v>2612</v>
      </c>
      <c r="G1916" s="219"/>
      <c r="H1916" s="222">
        <v>1E-3</v>
      </c>
      <c r="I1916" s="223"/>
      <c r="J1916" s="219"/>
      <c r="K1916" s="219"/>
      <c r="L1916" s="224"/>
      <c r="M1916" s="225"/>
      <c r="N1916" s="226"/>
      <c r="O1916" s="226"/>
      <c r="P1916" s="226"/>
      <c r="Q1916" s="226"/>
      <c r="R1916" s="226"/>
      <c r="S1916" s="226"/>
      <c r="T1916" s="227"/>
      <c r="AT1916" s="228" t="s">
        <v>320</v>
      </c>
      <c r="AU1916" s="228" t="s">
        <v>88</v>
      </c>
      <c r="AV1916" s="14" t="s">
        <v>88</v>
      </c>
      <c r="AW1916" s="14" t="s">
        <v>39</v>
      </c>
      <c r="AX1916" s="14" t="s">
        <v>78</v>
      </c>
      <c r="AY1916" s="228" t="s">
        <v>151</v>
      </c>
    </row>
    <row r="1917" spans="1:65" s="13" customFormat="1" ht="11.25">
      <c r="B1917" s="208"/>
      <c r="C1917" s="209"/>
      <c r="D1917" s="201" t="s">
        <v>320</v>
      </c>
      <c r="E1917" s="210" t="s">
        <v>32</v>
      </c>
      <c r="F1917" s="211" t="s">
        <v>2613</v>
      </c>
      <c r="G1917" s="209"/>
      <c r="H1917" s="210" t="s">
        <v>32</v>
      </c>
      <c r="I1917" s="212"/>
      <c r="J1917" s="209"/>
      <c r="K1917" s="209"/>
      <c r="L1917" s="213"/>
      <c r="M1917" s="214"/>
      <c r="N1917" s="215"/>
      <c r="O1917" s="215"/>
      <c r="P1917" s="215"/>
      <c r="Q1917" s="215"/>
      <c r="R1917" s="215"/>
      <c r="S1917" s="215"/>
      <c r="T1917" s="216"/>
      <c r="AT1917" s="217" t="s">
        <v>320</v>
      </c>
      <c r="AU1917" s="217" t="s">
        <v>88</v>
      </c>
      <c r="AV1917" s="13" t="s">
        <v>86</v>
      </c>
      <c r="AW1917" s="13" t="s">
        <v>39</v>
      </c>
      <c r="AX1917" s="13" t="s">
        <v>78</v>
      </c>
      <c r="AY1917" s="217" t="s">
        <v>151</v>
      </c>
    </row>
    <row r="1918" spans="1:65" s="14" customFormat="1" ht="11.25">
      <c r="B1918" s="218"/>
      <c r="C1918" s="219"/>
      <c r="D1918" s="201" t="s">
        <v>320</v>
      </c>
      <c r="E1918" s="220" t="s">
        <v>32</v>
      </c>
      <c r="F1918" s="221" t="s">
        <v>2621</v>
      </c>
      <c r="G1918" s="219"/>
      <c r="H1918" s="222">
        <v>5.0000000000000001E-3</v>
      </c>
      <c r="I1918" s="223"/>
      <c r="J1918" s="219"/>
      <c r="K1918" s="219"/>
      <c r="L1918" s="224"/>
      <c r="M1918" s="225"/>
      <c r="N1918" s="226"/>
      <c r="O1918" s="226"/>
      <c r="P1918" s="226"/>
      <c r="Q1918" s="226"/>
      <c r="R1918" s="226"/>
      <c r="S1918" s="226"/>
      <c r="T1918" s="227"/>
      <c r="AT1918" s="228" t="s">
        <v>320</v>
      </c>
      <c r="AU1918" s="228" t="s">
        <v>88</v>
      </c>
      <c r="AV1918" s="14" t="s">
        <v>88</v>
      </c>
      <c r="AW1918" s="14" t="s">
        <v>39</v>
      </c>
      <c r="AX1918" s="14" t="s">
        <v>78</v>
      </c>
      <c r="AY1918" s="228" t="s">
        <v>151</v>
      </c>
    </row>
    <row r="1919" spans="1:65" s="13" customFormat="1" ht="11.25">
      <c r="B1919" s="208"/>
      <c r="C1919" s="209"/>
      <c r="D1919" s="201" t="s">
        <v>320</v>
      </c>
      <c r="E1919" s="210" t="s">
        <v>32</v>
      </c>
      <c r="F1919" s="211" t="s">
        <v>2615</v>
      </c>
      <c r="G1919" s="209"/>
      <c r="H1919" s="210" t="s">
        <v>32</v>
      </c>
      <c r="I1919" s="212"/>
      <c r="J1919" s="209"/>
      <c r="K1919" s="209"/>
      <c r="L1919" s="213"/>
      <c r="M1919" s="214"/>
      <c r="N1919" s="215"/>
      <c r="O1919" s="215"/>
      <c r="P1919" s="215"/>
      <c r="Q1919" s="215"/>
      <c r="R1919" s="215"/>
      <c r="S1919" s="215"/>
      <c r="T1919" s="216"/>
      <c r="AT1919" s="217" t="s">
        <v>320</v>
      </c>
      <c r="AU1919" s="217" t="s">
        <v>88</v>
      </c>
      <c r="AV1919" s="13" t="s">
        <v>86</v>
      </c>
      <c r="AW1919" s="13" t="s">
        <v>39</v>
      </c>
      <c r="AX1919" s="13" t="s">
        <v>78</v>
      </c>
      <c r="AY1919" s="217" t="s">
        <v>151</v>
      </c>
    </row>
    <row r="1920" spans="1:65" s="14" customFormat="1" ht="11.25">
      <c r="B1920" s="218"/>
      <c r="C1920" s="219"/>
      <c r="D1920" s="201" t="s">
        <v>320</v>
      </c>
      <c r="E1920" s="220" t="s">
        <v>32</v>
      </c>
      <c r="F1920" s="221" t="s">
        <v>2622</v>
      </c>
      <c r="G1920" s="219"/>
      <c r="H1920" s="222">
        <v>0</v>
      </c>
      <c r="I1920" s="223"/>
      <c r="J1920" s="219"/>
      <c r="K1920" s="219"/>
      <c r="L1920" s="224"/>
      <c r="M1920" s="225"/>
      <c r="N1920" s="226"/>
      <c r="O1920" s="226"/>
      <c r="P1920" s="226"/>
      <c r="Q1920" s="226"/>
      <c r="R1920" s="226"/>
      <c r="S1920" s="226"/>
      <c r="T1920" s="227"/>
      <c r="AT1920" s="228" t="s">
        <v>320</v>
      </c>
      <c r="AU1920" s="228" t="s">
        <v>88</v>
      </c>
      <c r="AV1920" s="14" t="s">
        <v>88</v>
      </c>
      <c r="AW1920" s="14" t="s">
        <v>39</v>
      </c>
      <c r="AX1920" s="14" t="s">
        <v>78</v>
      </c>
      <c r="AY1920" s="228" t="s">
        <v>151</v>
      </c>
    </row>
    <row r="1921" spans="1:65" s="15" customFormat="1" ht="11.25">
      <c r="B1921" s="229"/>
      <c r="C1921" s="230"/>
      <c r="D1921" s="201" t="s">
        <v>320</v>
      </c>
      <c r="E1921" s="231" t="s">
        <v>32</v>
      </c>
      <c r="F1921" s="232" t="s">
        <v>323</v>
      </c>
      <c r="G1921" s="230"/>
      <c r="H1921" s="233">
        <v>6.0000000000000001E-3</v>
      </c>
      <c r="I1921" s="234"/>
      <c r="J1921" s="230"/>
      <c r="K1921" s="230"/>
      <c r="L1921" s="235"/>
      <c r="M1921" s="236"/>
      <c r="N1921" s="237"/>
      <c r="O1921" s="237"/>
      <c r="P1921" s="237"/>
      <c r="Q1921" s="237"/>
      <c r="R1921" s="237"/>
      <c r="S1921" s="237"/>
      <c r="T1921" s="238"/>
      <c r="AT1921" s="239" t="s">
        <v>320</v>
      </c>
      <c r="AU1921" s="239" t="s">
        <v>88</v>
      </c>
      <c r="AV1921" s="15" t="s">
        <v>159</v>
      </c>
      <c r="AW1921" s="15" t="s">
        <v>39</v>
      </c>
      <c r="AX1921" s="15" t="s">
        <v>86</v>
      </c>
      <c r="AY1921" s="239" t="s">
        <v>151</v>
      </c>
    </row>
    <row r="1922" spans="1:65" s="14" customFormat="1" ht="11.25">
      <c r="B1922" s="218"/>
      <c r="C1922" s="219"/>
      <c r="D1922" s="201" t="s">
        <v>320</v>
      </c>
      <c r="E1922" s="219"/>
      <c r="F1922" s="221" t="s">
        <v>2623</v>
      </c>
      <c r="G1922" s="219"/>
      <c r="H1922" s="222">
        <v>7.0000000000000001E-3</v>
      </c>
      <c r="I1922" s="223"/>
      <c r="J1922" s="219"/>
      <c r="K1922" s="219"/>
      <c r="L1922" s="224"/>
      <c r="M1922" s="225"/>
      <c r="N1922" s="226"/>
      <c r="O1922" s="226"/>
      <c r="P1922" s="226"/>
      <c r="Q1922" s="226"/>
      <c r="R1922" s="226"/>
      <c r="S1922" s="226"/>
      <c r="T1922" s="227"/>
      <c r="AT1922" s="228" t="s">
        <v>320</v>
      </c>
      <c r="AU1922" s="228" t="s">
        <v>88</v>
      </c>
      <c r="AV1922" s="14" t="s">
        <v>88</v>
      </c>
      <c r="AW1922" s="14" t="s">
        <v>4</v>
      </c>
      <c r="AX1922" s="14" t="s">
        <v>86</v>
      </c>
      <c r="AY1922" s="228" t="s">
        <v>151</v>
      </c>
    </row>
    <row r="1923" spans="1:65" s="2" customFormat="1" ht="16.5" customHeight="1">
      <c r="A1923" s="39"/>
      <c r="B1923" s="40"/>
      <c r="C1923" s="183" t="s">
        <v>2624</v>
      </c>
      <c r="D1923" s="183" t="s">
        <v>154</v>
      </c>
      <c r="E1923" s="184" t="s">
        <v>2625</v>
      </c>
      <c r="F1923" s="185" t="s">
        <v>2626</v>
      </c>
      <c r="G1923" s="186" t="s">
        <v>480</v>
      </c>
      <c r="H1923" s="187">
        <v>113.93600000000001</v>
      </c>
      <c r="I1923" s="188"/>
      <c r="J1923" s="189">
        <f>ROUND(I1923*H1923,2)</f>
        <v>0</v>
      </c>
      <c r="K1923" s="185" t="s">
        <v>158</v>
      </c>
      <c r="L1923" s="44"/>
      <c r="M1923" s="190" t="s">
        <v>32</v>
      </c>
      <c r="N1923" s="191" t="s">
        <v>49</v>
      </c>
      <c r="O1923" s="69"/>
      <c r="P1923" s="192">
        <f>O1923*H1923</f>
        <v>0</v>
      </c>
      <c r="Q1923" s="192">
        <v>5.0000000000000002E-5</v>
      </c>
      <c r="R1923" s="192">
        <f>Q1923*H1923</f>
        <v>5.696800000000001E-3</v>
      </c>
      <c r="S1923" s="192">
        <v>0</v>
      </c>
      <c r="T1923" s="193">
        <f>S1923*H1923</f>
        <v>0</v>
      </c>
      <c r="U1923" s="39"/>
      <c r="V1923" s="39"/>
      <c r="W1923" s="39"/>
      <c r="X1923" s="39"/>
      <c r="Y1923" s="39"/>
      <c r="Z1923" s="39"/>
      <c r="AA1923" s="39"/>
      <c r="AB1923" s="39"/>
      <c r="AC1923" s="39"/>
      <c r="AD1923" s="39"/>
      <c r="AE1923" s="39"/>
      <c r="AR1923" s="194" t="s">
        <v>373</v>
      </c>
      <c r="AT1923" s="194" t="s">
        <v>154</v>
      </c>
      <c r="AU1923" s="194" t="s">
        <v>88</v>
      </c>
      <c r="AY1923" s="21" t="s">
        <v>151</v>
      </c>
      <c r="BE1923" s="195">
        <f>IF(N1923="základní",J1923,0)</f>
        <v>0</v>
      </c>
      <c r="BF1923" s="195">
        <f>IF(N1923="snížená",J1923,0)</f>
        <v>0</v>
      </c>
      <c r="BG1923" s="195">
        <f>IF(N1923="zákl. přenesená",J1923,0)</f>
        <v>0</v>
      </c>
      <c r="BH1923" s="195">
        <f>IF(N1923="sníž. přenesená",J1923,0)</f>
        <v>0</v>
      </c>
      <c r="BI1923" s="195">
        <f>IF(N1923="nulová",J1923,0)</f>
        <v>0</v>
      </c>
      <c r="BJ1923" s="21" t="s">
        <v>86</v>
      </c>
      <c r="BK1923" s="195">
        <f>ROUND(I1923*H1923,2)</f>
        <v>0</v>
      </c>
      <c r="BL1923" s="21" t="s">
        <v>373</v>
      </c>
      <c r="BM1923" s="194" t="s">
        <v>2627</v>
      </c>
    </row>
    <row r="1924" spans="1:65" s="2" customFormat="1" ht="11.25">
      <c r="A1924" s="39"/>
      <c r="B1924" s="40"/>
      <c r="C1924" s="41"/>
      <c r="D1924" s="196" t="s">
        <v>161</v>
      </c>
      <c r="E1924" s="41"/>
      <c r="F1924" s="197" t="s">
        <v>2628</v>
      </c>
      <c r="G1924" s="41"/>
      <c r="H1924" s="41"/>
      <c r="I1924" s="198"/>
      <c r="J1924" s="41"/>
      <c r="K1924" s="41"/>
      <c r="L1924" s="44"/>
      <c r="M1924" s="199"/>
      <c r="N1924" s="200"/>
      <c r="O1924" s="69"/>
      <c r="P1924" s="69"/>
      <c r="Q1924" s="69"/>
      <c r="R1924" s="69"/>
      <c r="S1924" s="69"/>
      <c r="T1924" s="70"/>
      <c r="U1924" s="39"/>
      <c r="V1924" s="39"/>
      <c r="W1924" s="39"/>
      <c r="X1924" s="39"/>
      <c r="Y1924" s="39"/>
      <c r="Z1924" s="39"/>
      <c r="AA1924" s="39"/>
      <c r="AB1924" s="39"/>
      <c r="AC1924" s="39"/>
      <c r="AD1924" s="39"/>
      <c r="AE1924" s="39"/>
      <c r="AT1924" s="21" t="s">
        <v>161</v>
      </c>
      <c r="AU1924" s="21" t="s">
        <v>88</v>
      </c>
    </row>
    <row r="1925" spans="1:65" s="2" customFormat="1" ht="19.5">
      <c r="A1925" s="39"/>
      <c r="B1925" s="40"/>
      <c r="C1925" s="41"/>
      <c r="D1925" s="201" t="s">
        <v>163</v>
      </c>
      <c r="E1925" s="41"/>
      <c r="F1925" s="202" t="s">
        <v>2594</v>
      </c>
      <c r="G1925" s="41"/>
      <c r="H1925" s="41"/>
      <c r="I1925" s="198"/>
      <c r="J1925" s="41"/>
      <c r="K1925" s="41"/>
      <c r="L1925" s="44"/>
      <c r="M1925" s="199"/>
      <c r="N1925" s="200"/>
      <c r="O1925" s="69"/>
      <c r="P1925" s="69"/>
      <c r="Q1925" s="69"/>
      <c r="R1925" s="69"/>
      <c r="S1925" s="69"/>
      <c r="T1925" s="70"/>
      <c r="U1925" s="39"/>
      <c r="V1925" s="39"/>
      <c r="W1925" s="39"/>
      <c r="X1925" s="39"/>
      <c r="Y1925" s="39"/>
      <c r="Z1925" s="39"/>
      <c r="AA1925" s="39"/>
      <c r="AB1925" s="39"/>
      <c r="AC1925" s="39"/>
      <c r="AD1925" s="39"/>
      <c r="AE1925" s="39"/>
      <c r="AT1925" s="21" t="s">
        <v>163</v>
      </c>
      <c r="AU1925" s="21" t="s">
        <v>88</v>
      </c>
    </row>
    <row r="1926" spans="1:65" s="13" customFormat="1" ht="11.25">
      <c r="B1926" s="208"/>
      <c r="C1926" s="209"/>
      <c r="D1926" s="201" t="s">
        <v>320</v>
      </c>
      <c r="E1926" s="210" t="s">
        <v>32</v>
      </c>
      <c r="F1926" s="211" t="s">
        <v>2629</v>
      </c>
      <c r="G1926" s="209"/>
      <c r="H1926" s="210" t="s">
        <v>32</v>
      </c>
      <c r="I1926" s="212"/>
      <c r="J1926" s="209"/>
      <c r="K1926" s="209"/>
      <c r="L1926" s="213"/>
      <c r="M1926" s="214"/>
      <c r="N1926" s="215"/>
      <c r="O1926" s="215"/>
      <c r="P1926" s="215"/>
      <c r="Q1926" s="215"/>
      <c r="R1926" s="215"/>
      <c r="S1926" s="215"/>
      <c r="T1926" s="216"/>
      <c r="AT1926" s="217" t="s">
        <v>320</v>
      </c>
      <c r="AU1926" s="217" t="s">
        <v>88</v>
      </c>
      <c r="AV1926" s="13" t="s">
        <v>86</v>
      </c>
      <c r="AW1926" s="13" t="s">
        <v>39</v>
      </c>
      <c r="AX1926" s="13" t="s">
        <v>78</v>
      </c>
      <c r="AY1926" s="217" t="s">
        <v>151</v>
      </c>
    </row>
    <row r="1927" spans="1:65" s="14" customFormat="1" ht="11.25">
      <c r="B1927" s="218"/>
      <c r="C1927" s="219"/>
      <c r="D1927" s="201" t="s">
        <v>320</v>
      </c>
      <c r="E1927" s="220" t="s">
        <v>32</v>
      </c>
      <c r="F1927" s="221" t="s">
        <v>2630</v>
      </c>
      <c r="G1927" s="219"/>
      <c r="H1927" s="222">
        <v>97.808000000000007</v>
      </c>
      <c r="I1927" s="223"/>
      <c r="J1927" s="219"/>
      <c r="K1927" s="219"/>
      <c r="L1927" s="224"/>
      <c r="M1927" s="225"/>
      <c r="N1927" s="226"/>
      <c r="O1927" s="226"/>
      <c r="P1927" s="226"/>
      <c r="Q1927" s="226"/>
      <c r="R1927" s="226"/>
      <c r="S1927" s="226"/>
      <c r="T1927" s="227"/>
      <c r="AT1927" s="228" t="s">
        <v>320</v>
      </c>
      <c r="AU1927" s="228" t="s">
        <v>88</v>
      </c>
      <c r="AV1927" s="14" t="s">
        <v>88</v>
      </c>
      <c r="AW1927" s="14" t="s">
        <v>39</v>
      </c>
      <c r="AX1927" s="14" t="s">
        <v>78</v>
      </c>
      <c r="AY1927" s="228" t="s">
        <v>151</v>
      </c>
    </row>
    <row r="1928" spans="1:65" s="13" customFormat="1" ht="11.25">
      <c r="B1928" s="208"/>
      <c r="C1928" s="209"/>
      <c r="D1928" s="201" t="s">
        <v>320</v>
      </c>
      <c r="E1928" s="210" t="s">
        <v>32</v>
      </c>
      <c r="F1928" s="211" t="s">
        <v>2631</v>
      </c>
      <c r="G1928" s="209"/>
      <c r="H1928" s="210" t="s">
        <v>32</v>
      </c>
      <c r="I1928" s="212"/>
      <c r="J1928" s="209"/>
      <c r="K1928" s="209"/>
      <c r="L1928" s="213"/>
      <c r="M1928" s="214"/>
      <c r="N1928" s="215"/>
      <c r="O1928" s="215"/>
      <c r="P1928" s="215"/>
      <c r="Q1928" s="215"/>
      <c r="R1928" s="215"/>
      <c r="S1928" s="215"/>
      <c r="T1928" s="216"/>
      <c r="AT1928" s="217" t="s">
        <v>320</v>
      </c>
      <c r="AU1928" s="217" t="s">
        <v>88</v>
      </c>
      <c r="AV1928" s="13" t="s">
        <v>86</v>
      </c>
      <c r="AW1928" s="13" t="s">
        <v>39</v>
      </c>
      <c r="AX1928" s="13" t="s">
        <v>78</v>
      </c>
      <c r="AY1928" s="217" t="s">
        <v>151</v>
      </c>
    </row>
    <row r="1929" spans="1:65" s="14" customFormat="1" ht="11.25">
      <c r="B1929" s="218"/>
      <c r="C1929" s="219"/>
      <c r="D1929" s="201" t="s">
        <v>320</v>
      </c>
      <c r="E1929" s="220" t="s">
        <v>32</v>
      </c>
      <c r="F1929" s="221" t="s">
        <v>2632</v>
      </c>
      <c r="G1929" s="219"/>
      <c r="H1929" s="222">
        <v>5.3760000000000003</v>
      </c>
      <c r="I1929" s="223"/>
      <c r="J1929" s="219"/>
      <c r="K1929" s="219"/>
      <c r="L1929" s="224"/>
      <c r="M1929" s="225"/>
      <c r="N1929" s="226"/>
      <c r="O1929" s="226"/>
      <c r="P1929" s="226"/>
      <c r="Q1929" s="226"/>
      <c r="R1929" s="226"/>
      <c r="S1929" s="226"/>
      <c r="T1929" s="227"/>
      <c r="AT1929" s="228" t="s">
        <v>320</v>
      </c>
      <c r="AU1929" s="228" t="s">
        <v>88</v>
      </c>
      <c r="AV1929" s="14" t="s">
        <v>88</v>
      </c>
      <c r="AW1929" s="14" t="s">
        <v>39</v>
      </c>
      <c r="AX1929" s="14" t="s">
        <v>78</v>
      </c>
      <c r="AY1929" s="228" t="s">
        <v>151</v>
      </c>
    </row>
    <row r="1930" spans="1:65" s="13" customFormat="1" ht="11.25">
      <c r="B1930" s="208"/>
      <c r="C1930" s="209"/>
      <c r="D1930" s="201" t="s">
        <v>320</v>
      </c>
      <c r="E1930" s="210" t="s">
        <v>32</v>
      </c>
      <c r="F1930" s="211" t="s">
        <v>2633</v>
      </c>
      <c r="G1930" s="209"/>
      <c r="H1930" s="210" t="s">
        <v>32</v>
      </c>
      <c r="I1930" s="212"/>
      <c r="J1930" s="209"/>
      <c r="K1930" s="209"/>
      <c r="L1930" s="213"/>
      <c r="M1930" s="214"/>
      <c r="N1930" s="215"/>
      <c r="O1930" s="215"/>
      <c r="P1930" s="215"/>
      <c r="Q1930" s="215"/>
      <c r="R1930" s="215"/>
      <c r="S1930" s="215"/>
      <c r="T1930" s="216"/>
      <c r="AT1930" s="217" t="s">
        <v>320</v>
      </c>
      <c r="AU1930" s="217" t="s">
        <v>88</v>
      </c>
      <c r="AV1930" s="13" t="s">
        <v>86</v>
      </c>
      <c r="AW1930" s="13" t="s">
        <v>39</v>
      </c>
      <c r="AX1930" s="13" t="s">
        <v>78</v>
      </c>
      <c r="AY1930" s="217" t="s">
        <v>151</v>
      </c>
    </row>
    <row r="1931" spans="1:65" s="14" customFormat="1" ht="11.25">
      <c r="B1931" s="218"/>
      <c r="C1931" s="219"/>
      <c r="D1931" s="201" t="s">
        <v>320</v>
      </c>
      <c r="E1931" s="220" t="s">
        <v>32</v>
      </c>
      <c r="F1931" s="221" t="s">
        <v>2634</v>
      </c>
      <c r="G1931" s="219"/>
      <c r="H1931" s="222">
        <v>10.752000000000001</v>
      </c>
      <c r="I1931" s="223"/>
      <c r="J1931" s="219"/>
      <c r="K1931" s="219"/>
      <c r="L1931" s="224"/>
      <c r="M1931" s="225"/>
      <c r="N1931" s="226"/>
      <c r="O1931" s="226"/>
      <c r="P1931" s="226"/>
      <c r="Q1931" s="226"/>
      <c r="R1931" s="226"/>
      <c r="S1931" s="226"/>
      <c r="T1931" s="227"/>
      <c r="AT1931" s="228" t="s">
        <v>320</v>
      </c>
      <c r="AU1931" s="228" t="s">
        <v>88</v>
      </c>
      <c r="AV1931" s="14" t="s">
        <v>88</v>
      </c>
      <c r="AW1931" s="14" t="s">
        <v>39</v>
      </c>
      <c r="AX1931" s="14" t="s">
        <v>78</v>
      </c>
      <c r="AY1931" s="228" t="s">
        <v>151</v>
      </c>
    </row>
    <row r="1932" spans="1:65" s="15" customFormat="1" ht="11.25">
      <c r="B1932" s="229"/>
      <c r="C1932" s="230"/>
      <c r="D1932" s="201" t="s">
        <v>320</v>
      </c>
      <c r="E1932" s="231" t="s">
        <v>32</v>
      </c>
      <c r="F1932" s="232" t="s">
        <v>323</v>
      </c>
      <c r="G1932" s="230"/>
      <c r="H1932" s="233">
        <v>113.93600000000001</v>
      </c>
      <c r="I1932" s="234"/>
      <c r="J1932" s="230"/>
      <c r="K1932" s="230"/>
      <c r="L1932" s="235"/>
      <c r="M1932" s="236"/>
      <c r="N1932" s="237"/>
      <c r="O1932" s="237"/>
      <c r="P1932" s="237"/>
      <c r="Q1932" s="237"/>
      <c r="R1932" s="237"/>
      <c r="S1932" s="237"/>
      <c r="T1932" s="238"/>
      <c r="AT1932" s="239" t="s">
        <v>320</v>
      </c>
      <c r="AU1932" s="239" t="s">
        <v>88</v>
      </c>
      <c r="AV1932" s="15" t="s">
        <v>159</v>
      </c>
      <c r="AW1932" s="15" t="s">
        <v>39</v>
      </c>
      <c r="AX1932" s="15" t="s">
        <v>86</v>
      </c>
      <c r="AY1932" s="239" t="s">
        <v>151</v>
      </c>
    </row>
    <row r="1933" spans="1:65" s="2" customFormat="1" ht="16.5" customHeight="1">
      <c r="A1933" s="39"/>
      <c r="B1933" s="40"/>
      <c r="C1933" s="251" t="s">
        <v>2635</v>
      </c>
      <c r="D1933" s="251" t="s">
        <v>445</v>
      </c>
      <c r="E1933" s="252" t="s">
        <v>2636</v>
      </c>
      <c r="F1933" s="253" t="s">
        <v>2637</v>
      </c>
      <c r="G1933" s="254" t="s">
        <v>428</v>
      </c>
      <c r="H1933" s="255">
        <v>0.108</v>
      </c>
      <c r="I1933" s="256"/>
      <c r="J1933" s="257">
        <f>ROUND(I1933*H1933,2)</f>
        <v>0</v>
      </c>
      <c r="K1933" s="253" t="s">
        <v>158</v>
      </c>
      <c r="L1933" s="258"/>
      <c r="M1933" s="259" t="s">
        <v>32</v>
      </c>
      <c r="N1933" s="260" t="s">
        <v>49</v>
      </c>
      <c r="O1933" s="69"/>
      <c r="P1933" s="192">
        <f>O1933*H1933</f>
        <v>0</v>
      </c>
      <c r="Q1933" s="192">
        <v>1</v>
      </c>
      <c r="R1933" s="192">
        <f>Q1933*H1933</f>
        <v>0.108</v>
      </c>
      <c r="S1933" s="192">
        <v>0</v>
      </c>
      <c r="T1933" s="193">
        <f>S1933*H1933</f>
        <v>0</v>
      </c>
      <c r="U1933" s="39"/>
      <c r="V1933" s="39"/>
      <c r="W1933" s="39"/>
      <c r="X1933" s="39"/>
      <c r="Y1933" s="39"/>
      <c r="Z1933" s="39"/>
      <c r="AA1933" s="39"/>
      <c r="AB1933" s="39"/>
      <c r="AC1933" s="39"/>
      <c r="AD1933" s="39"/>
      <c r="AE1933" s="39"/>
      <c r="AR1933" s="194" t="s">
        <v>202</v>
      </c>
      <c r="AT1933" s="194" t="s">
        <v>445</v>
      </c>
      <c r="AU1933" s="194" t="s">
        <v>88</v>
      </c>
      <c r="AY1933" s="21" t="s">
        <v>151</v>
      </c>
      <c r="BE1933" s="195">
        <f>IF(N1933="základní",J1933,0)</f>
        <v>0</v>
      </c>
      <c r="BF1933" s="195">
        <f>IF(N1933="snížená",J1933,0)</f>
        <v>0</v>
      </c>
      <c r="BG1933" s="195">
        <f>IF(N1933="zákl. přenesená",J1933,0)</f>
        <v>0</v>
      </c>
      <c r="BH1933" s="195">
        <f>IF(N1933="sníž. přenesená",J1933,0)</f>
        <v>0</v>
      </c>
      <c r="BI1933" s="195">
        <f>IF(N1933="nulová",J1933,0)</f>
        <v>0</v>
      </c>
      <c r="BJ1933" s="21" t="s">
        <v>86</v>
      </c>
      <c r="BK1933" s="195">
        <f>ROUND(I1933*H1933,2)</f>
        <v>0</v>
      </c>
      <c r="BL1933" s="21" t="s">
        <v>159</v>
      </c>
      <c r="BM1933" s="194" t="s">
        <v>2638</v>
      </c>
    </row>
    <row r="1934" spans="1:65" s="2" customFormat="1" ht="19.5">
      <c r="A1934" s="39"/>
      <c r="B1934" s="40"/>
      <c r="C1934" s="41"/>
      <c r="D1934" s="201" t="s">
        <v>163</v>
      </c>
      <c r="E1934" s="41"/>
      <c r="F1934" s="202" t="s">
        <v>2639</v>
      </c>
      <c r="G1934" s="41"/>
      <c r="H1934" s="41"/>
      <c r="I1934" s="198"/>
      <c r="J1934" s="41"/>
      <c r="K1934" s="41"/>
      <c r="L1934" s="44"/>
      <c r="M1934" s="199"/>
      <c r="N1934" s="200"/>
      <c r="O1934" s="69"/>
      <c r="P1934" s="69"/>
      <c r="Q1934" s="69"/>
      <c r="R1934" s="69"/>
      <c r="S1934" s="69"/>
      <c r="T1934" s="70"/>
      <c r="U1934" s="39"/>
      <c r="V1934" s="39"/>
      <c r="W1934" s="39"/>
      <c r="X1934" s="39"/>
      <c r="Y1934" s="39"/>
      <c r="Z1934" s="39"/>
      <c r="AA1934" s="39"/>
      <c r="AB1934" s="39"/>
      <c r="AC1934" s="39"/>
      <c r="AD1934" s="39"/>
      <c r="AE1934" s="39"/>
      <c r="AT1934" s="21" t="s">
        <v>163</v>
      </c>
      <c r="AU1934" s="21" t="s">
        <v>88</v>
      </c>
    </row>
    <row r="1935" spans="1:65" s="13" customFormat="1" ht="11.25">
      <c r="B1935" s="208"/>
      <c r="C1935" s="209"/>
      <c r="D1935" s="201" t="s">
        <v>320</v>
      </c>
      <c r="E1935" s="210" t="s">
        <v>32</v>
      </c>
      <c r="F1935" s="211" t="s">
        <v>2629</v>
      </c>
      <c r="G1935" s="209"/>
      <c r="H1935" s="210" t="s">
        <v>32</v>
      </c>
      <c r="I1935" s="212"/>
      <c r="J1935" s="209"/>
      <c r="K1935" s="209"/>
      <c r="L1935" s="213"/>
      <c r="M1935" s="214"/>
      <c r="N1935" s="215"/>
      <c r="O1935" s="215"/>
      <c r="P1935" s="215"/>
      <c r="Q1935" s="215"/>
      <c r="R1935" s="215"/>
      <c r="S1935" s="215"/>
      <c r="T1935" s="216"/>
      <c r="AT1935" s="217" t="s">
        <v>320</v>
      </c>
      <c r="AU1935" s="217" t="s">
        <v>88</v>
      </c>
      <c r="AV1935" s="13" t="s">
        <v>86</v>
      </c>
      <c r="AW1935" s="13" t="s">
        <v>39</v>
      </c>
      <c r="AX1935" s="13" t="s">
        <v>78</v>
      </c>
      <c r="AY1935" s="217" t="s">
        <v>151</v>
      </c>
    </row>
    <row r="1936" spans="1:65" s="14" customFormat="1" ht="11.25">
      <c r="B1936" s="218"/>
      <c r="C1936" s="219"/>
      <c r="D1936" s="201" t="s">
        <v>320</v>
      </c>
      <c r="E1936" s="220" t="s">
        <v>32</v>
      </c>
      <c r="F1936" s="221" t="s">
        <v>2640</v>
      </c>
      <c r="G1936" s="219"/>
      <c r="H1936" s="222">
        <v>9.8000000000000004E-2</v>
      </c>
      <c r="I1936" s="223"/>
      <c r="J1936" s="219"/>
      <c r="K1936" s="219"/>
      <c r="L1936" s="224"/>
      <c r="M1936" s="225"/>
      <c r="N1936" s="226"/>
      <c r="O1936" s="226"/>
      <c r="P1936" s="226"/>
      <c r="Q1936" s="226"/>
      <c r="R1936" s="226"/>
      <c r="S1936" s="226"/>
      <c r="T1936" s="227"/>
      <c r="AT1936" s="228" t="s">
        <v>320</v>
      </c>
      <c r="AU1936" s="228" t="s">
        <v>88</v>
      </c>
      <c r="AV1936" s="14" t="s">
        <v>88</v>
      </c>
      <c r="AW1936" s="14" t="s">
        <v>39</v>
      </c>
      <c r="AX1936" s="14" t="s">
        <v>78</v>
      </c>
      <c r="AY1936" s="228" t="s">
        <v>151</v>
      </c>
    </row>
    <row r="1937" spans="1:65" s="15" customFormat="1" ht="11.25">
      <c r="B1937" s="229"/>
      <c r="C1937" s="230"/>
      <c r="D1937" s="201" t="s">
        <v>320</v>
      </c>
      <c r="E1937" s="231" t="s">
        <v>32</v>
      </c>
      <c r="F1937" s="232" t="s">
        <v>323</v>
      </c>
      <c r="G1937" s="230"/>
      <c r="H1937" s="233">
        <v>9.8000000000000004E-2</v>
      </c>
      <c r="I1937" s="234"/>
      <c r="J1937" s="230"/>
      <c r="K1937" s="230"/>
      <c r="L1937" s="235"/>
      <c r="M1937" s="236"/>
      <c r="N1937" s="237"/>
      <c r="O1937" s="237"/>
      <c r="P1937" s="237"/>
      <c r="Q1937" s="237"/>
      <c r="R1937" s="237"/>
      <c r="S1937" s="237"/>
      <c r="T1937" s="238"/>
      <c r="AT1937" s="239" t="s">
        <v>320</v>
      </c>
      <c r="AU1937" s="239" t="s">
        <v>88</v>
      </c>
      <c r="AV1937" s="15" t="s">
        <v>159</v>
      </c>
      <c r="AW1937" s="15" t="s">
        <v>39</v>
      </c>
      <c r="AX1937" s="15" t="s">
        <v>86</v>
      </c>
      <c r="AY1937" s="239" t="s">
        <v>151</v>
      </c>
    </row>
    <row r="1938" spans="1:65" s="14" customFormat="1" ht="11.25">
      <c r="B1938" s="218"/>
      <c r="C1938" s="219"/>
      <c r="D1938" s="201" t="s">
        <v>320</v>
      </c>
      <c r="E1938" s="219"/>
      <c r="F1938" s="221" t="s">
        <v>2641</v>
      </c>
      <c r="G1938" s="219"/>
      <c r="H1938" s="222">
        <v>0.108</v>
      </c>
      <c r="I1938" s="223"/>
      <c r="J1938" s="219"/>
      <c r="K1938" s="219"/>
      <c r="L1938" s="224"/>
      <c r="M1938" s="225"/>
      <c r="N1938" s="226"/>
      <c r="O1938" s="226"/>
      <c r="P1938" s="226"/>
      <c r="Q1938" s="226"/>
      <c r="R1938" s="226"/>
      <c r="S1938" s="226"/>
      <c r="T1938" s="227"/>
      <c r="AT1938" s="228" t="s">
        <v>320</v>
      </c>
      <c r="AU1938" s="228" t="s">
        <v>88</v>
      </c>
      <c r="AV1938" s="14" t="s">
        <v>88</v>
      </c>
      <c r="AW1938" s="14" t="s">
        <v>4</v>
      </c>
      <c r="AX1938" s="14" t="s">
        <v>86</v>
      </c>
      <c r="AY1938" s="228" t="s">
        <v>151</v>
      </c>
    </row>
    <row r="1939" spans="1:65" s="2" customFormat="1" ht="16.5" customHeight="1">
      <c r="A1939" s="39"/>
      <c r="B1939" s="40"/>
      <c r="C1939" s="251" t="s">
        <v>2642</v>
      </c>
      <c r="D1939" s="251" t="s">
        <v>445</v>
      </c>
      <c r="E1939" s="252" t="s">
        <v>2618</v>
      </c>
      <c r="F1939" s="253" t="s">
        <v>2619</v>
      </c>
      <c r="G1939" s="254" t="s">
        <v>428</v>
      </c>
      <c r="H1939" s="255">
        <v>1.7999999999999999E-2</v>
      </c>
      <c r="I1939" s="256"/>
      <c r="J1939" s="257">
        <f>ROUND(I1939*H1939,2)</f>
        <v>0</v>
      </c>
      <c r="K1939" s="253" t="s">
        <v>158</v>
      </c>
      <c r="L1939" s="258"/>
      <c r="M1939" s="259" t="s">
        <v>32</v>
      </c>
      <c r="N1939" s="260" t="s">
        <v>49</v>
      </c>
      <c r="O1939" s="69"/>
      <c r="P1939" s="192">
        <f>O1939*H1939</f>
        <v>0</v>
      </c>
      <c r="Q1939" s="192">
        <v>1</v>
      </c>
      <c r="R1939" s="192">
        <f>Q1939*H1939</f>
        <v>1.7999999999999999E-2</v>
      </c>
      <c r="S1939" s="192">
        <v>0</v>
      </c>
      <c r="T1939" s="193">
        <f>S1939*H1939</f>
        <v>0</v>
      </c>
      <c r="U1939" s="39"/>
      <c r="V1939" s="39"/>
      <c r="W1939" s="39"/>
      <c r="X1939" s="39"/>
      <c r="Y1939" s="39"/>
      <c r="Z1939" s="39"/>
      <c r="AA1939" s="39"/>
      <c r="AB1939" s="39"/>
      <c r="AC1939" s="39"/>
      <c r="AD1939" s="39"/>
      <c r="AE1939" s="39"/>
      <c r="AR1939" s="194" t="s">
        <v>202</v>
      </c>
      <c r="AT1939" s="194" t="s">
        <v>445</v>
      </c>
      <c r="AU1939" s="194" t="s">
        <v>88</v>
      </c>
      <c r="AY1939" s="21" t="s">
        <v>151</v>
      </c>
      <c r="BE1939" s="195">
        <f>IF(N1939="základní",J1939,0)</f>
        <v>0</v>
      </c>
      <c r="BF1939" s="195">
        <f>IF(N1939="snížená",J1939,0)</f>
        <v>0</v>
      </c>
      <c r="BG1939" s="195">
        <f>IF(N1939="zákl. přenesená",J1939,0)</f>
        <v>0</v>
      </c>
      <c r="BH1939" s="195">
        <f>IF(N1939="sníž. přenesená",J1939,0)</f>
        <v>0</v>
      </c>
      <c r="BI1939" s="195">
        <f>IF(N1939="nulová",J1939,0)</f>
        <v>0</v>
      </c>
      <c r="BJ1939" s="21" t="s">
        <v>86</v>
      </c>
      <c r="BK1939" s="195">
        <f>ROUND(I1939*H1939,2)</f>
        <v>0</v>
      </c>
      <c r="BL1939" s="21" t="s">
        <v>159</v>
      </c>
      <c r="BM1939" s="194" t="s">
        <v>2643</v>
      </c>
    </row>
    <row r="1940" spans="1:65" s="13" customFormat="1" ht="11.25">
      <c r="B1940" s="208"/>
      <c r="C1940" s="209"/>
      <c r="D1940" s="201" t="s">
        <v>320</v>
      </c>
      <c r="E1940" s="210" t="s">
        <v>32</v>
      </c>
      <c r="F1940" s="211" t="s">
        <v>2644</v>
      </c>
      <c r="G1940" s="209"/>
      <c r="H1940" s="210" t="s">
        <v>32</v>
      </c>
      <c r="I1940" s="212"/>
      <c r="J1940" s="209"/>
      <c r="K1940" s="209"/>
      <c r="L1940" s="213"/>
      <c r="M1940" s="214"/>
      <c r="N1940" s="215"/>
      <c r="O1940" s="215"/>
      <c r="P1940" s="215"/>
      <c r="Q1940" s="215"/>
      <c r="R1940" s="215"/>
      <c r="S1940" s="215"/>
      <c r="T1940" s="216"/>
      <c r="AT1940" s="217" t="s">
        <v>320</v>
      </c>
      <c r="AU1940" s="217" t="s">
        <v>88</v>
      </c>
      <c r="AV1940" s="13" t="s">
        <v>86</v>
      </c>
      <c r="AW1940" s="13" t="s">
        <v>39</v>
      </c>
      <c r="AX1940" s="13" t="s">
        <v>78</v>
      </c>
      <c r="AY1940" s="217" t="s">
        <v>151</v>
      </c>
    </row>
    <row r="1941" spans="1:65" s="14" customFormat="1" ht="11.25">
      <c r="B1941" s="218"/>
      <c r="C1941" s="219"/>
      <c r="D1941" s="201" t="s">
        <v>320</v>
      </c>
      <c r="E1941" s="220" t="s">
        <v>32</v>
      </c>
      <c r="F1941" s="221" t="s">
        <v>2645</v>
      </c>
      <c r="G1941" s="219"/>
      <c r="H1941" s="222">
        <v>5.0000000000000001E-3</v>
      </c>
      <c r="I1941" s="223"/>
      <c r="J1941" s="219"/>
      <c r="K1941" s="219"/>
      <c r="L1941" s="224"/>
      <c r="M1941" s="225"/>
      <c r="N1941" s="226"/>
      <c r="O1941" s="226"/>
      <c r="P1941" s="226"/>
      <c r="Q1941" s="226"/>
      <c r="R1941" s="226"/>
      <c r="S1941" s="226"/>
      <c r="T1941" s="227"/>
      <c r="AT1941" s="228" t="s">
        <v>320</v>
      </c>
      <c r="AU1941" s="228" t="s">
        <v>88</v>
      </c>
      <c r="AV1941" s="14" t="s">
        <v>88</v>
      </c>
      <c r="AW1941" s="14" t="s">
        <v>39</v>
      </c>
      <c r="AX1941" s="14" t="s">
        <v>78</v>
      </c>
      <c r="AY1941" s="228" t="s">
        <v>151</v>
      </c>
    </row>
    <row r="1942" spans="1:65" s="13" customFormat="1" ht="11.25">
      <c r="B1942" s="208"/>
      <c r="C1942" s="209"/>
      <c r="D1942" s="201" t="s">
        <v>320</v>
      </c>
      <c r="E1942" s="210" t="s">
        <v>32</v>
      </c>
      <c r="F1942" s="211" t="s">
        <v>2646</v>
      </c>
      <c r="G1942" s="209"/>
      <c r="H1942" s="210" t="s">
        <v>32</v>
      </c>
      <c r="I1942" s="212"/>
      <c r="J1942" s="209"/>
      <c r="K1942" s="209"/>
      <c r="L1942" s="213"/>
      <c r="M1942" s="214"/>
      <c r="N1942" s="215"/>
      <c r="O1942" s="215"/>
      <c r="P1942" s="215"/>
      <c r="Q1942" s="215"/>
      <c r="R1942" s="215"/>
      <c r="S1942" s="215"/>
      <c r="T1942" s="216"/>
      <c r="AT1942" s="217" t="s">
        <v>320</v>
      </c>
      <c r="AU1942" s="217" t="s">
        <v>88</v>
      </c>
      <c r="AV1942" s="13" t="s">
        <v>86</v>
      </c>
      <c r="AW1942" s="13" t="s">
        <v>39</v>
      </c>
      <c r="AX1942" s="13" t="s">
        <v>78</v>
      </c>
      <c r="AY1942" s="217" t="s">
        <v>151</v>
      </c>
    </row>
    <row r="1943" spans="1:65" s="14" customFormat="1" ht="11.25">
      <c r="B1943" s="218"/>
      <c r="C1943" s="219"/>
      <c r="D1943" s="201" t="s">
        <v>320</v>
      </c>
      <c r="E1943" s="220" t="s">
        <v>32</v>
      </c>
      <c r="F1943" s="221" t="s">
        <v>2647</v>
      </c>
      <c r="G1943" s="219"/>
      <c r="H1943" s="222">
        <v>1.0999999999999999E-2</v>
      </c>
      <c r="I1943" s="223"/>
      <c r="J1943" s="219"/>
      <c r="K1943" s="219"/>
      <c r="L1943" s="224"/>
      <c r="M1943" s="225"/>
      <c r="N1943" s="226"/>
      <c r="O1943" s="226"/>
      <c r="P1943" s="226"/>
      <c r="Q1943" s="226"/>
      <c r="R1943" s="226"/>
      <c r="S1943" s="226"/>
      <c r="T1943" s="227"/>
      <c r="AT1943" s="228" t="s">
        <v>320</v>
      </c>
      <c r="AU1943" s="228" t="s">
        <v>88</v>
      </c>
      <c r="AV1943" s="14" t="s">
        <v>88</v>
      </c>
      <c r="AW1943" s="14" t="s">
        <v>39</v>
      </c>
      <c r="AX1943" s="14" t="s">
        <v>78</v>
      </c>
      <c r="AY1943" s="228" t="s">
        <v>151</v>
      </c>
    </row>
    <row r="1944" spans="1:65" s="15" customFormat="1" ht="11.25">
      <c r="B1944" s="229"/>
      <c r="C1944" s="230"/>
      <c r="D1944" s="201" t="s">
        <v>320</v>
      </c>
      <c r="E1944" s="231" t="s">
        <v>32</v>
      </c>
      <c r="F1944" s="232" t="s">
        <v>323</v>
      </c>
      <c r="G1944" s="230"/>
      <c r="H1944" s="233">
        <v>1.6E-2</v>
      </c>
      <c r="I1944" s="234"/>
      <c r="J1944" s="230"/>
      <c r="K1944" s="230"/>
      <c r="L1944" s="235"/>
      <c r="M1944" s="236"/>
      <c r="N1944" s="237"/>
      <c r="O1944" s="237"/>
      <c r="P1944" s="237"/>
      <c r="Q1944" s="237"/>
      <c r="R1944" s="237"/>
      <c r="S1944" s="237"/>
      <c r="T1944" s="238"/>
      <c r="AT1944" s="239" t="s">
        <v>320</v>
      </c>
      <c r="AU1944" s="239" t="s">
        <v>88</v>
      </c>
      <c r="AV1944" s="15" t="s">
        <v>159</v>
      </c>
      <c r="AW1944" s="15" t="s">
        <v>39</v>
      </c>
      <c r="AX1944" s="15" t="s">
        <v>86</v>
      </c>
      <c r="AY1944" s="239" t="s">
        <v>151</v>
      </c>
    </row>
    <row r="1945" spans="1:65" s="14" customFormat="1" ht="11.25">
      <c r="B1945" s="218"/>
      <c r="C1945" s="219"/>
      <c r="D1945" s="201" t="s">
        <v>320</v>
      </c>
      <c r="E1945" s="219"/>
      <c r="F1945" s="221" t="s">
        <v>2648</v>
      </c>
      <c r="G1945" s="219"/>
      <c r="H1945" s="222">
        <v>1.7999999999999999E-2</v>
      </c>
      <c r="I1945" s="223"/>
      <c r="J1945" s="219"/>
      <c r="K1945" s="219"/>
      <c r="L1945" s="224"/>
      <c r="M1945" s="225"/>
      <c r="N1945" s="226"/>
      <c r="O1945" s="226"/>
      <c r="P1945" s="226"/>
      <c r="Q1945" s="226"/>
      <c r="R1945" s="226"/>
      <c r="S1945" s="226"/>
      <c r="T1945" s="227"/>
      <c r="AT1945" s="228" t="s">
        <v>320</v>
      </c>
      <c r="AU1945" s="228" t="s">
        <v>88</v>
      </c>
      <c r="AV1945" s="14" t="s">
        <v>88</v>
      </c>
      <c r="AW1945" s="14" t="s">
        <v>4</v>
      </c>
      <c r="AX1945" s="14" t="s">
        <v>86</v>
      </c>
      <c r="AY1945" s="228" t="s">
        <v>151</v>
      </c>
    </row>
    <row r="1946" spans="1:65" s="2" customFormat="1" ht="16.5" customHeight="1">
      <c r="A1946" s="39"/>
      <c r="B1946" s="40"/>
      <c r="C1946" s="183" t="s">
        <v>2649</v>
      </c>
      <c r="D1946" s="183" t="s">
        <v>154</v>
      </c>
      <c r="E1946" s="184" t="s">
        <v>2650</v>
      </c>
      <c r="F1946" s="185" t="s">
        <v>2651</v>
      </c>
      <c r="G1946" s="186" t="s">
        <v>480</v>
      </c>
      <c r="H1946" s="187">
        <v>284.57299999999998</v>
      </c>
      <c r="I1946" s="188"/>
      <c r="J1946" s="189">
        <f>ROUND(I1946*H1946,2)</f>
        <v>0</v>
      </c>
      <c r="K1946" s="185" t="s">
        <v>158</v>
      </c>
      <c r="L1946" s="44"/>
      <c r="M1946" s="190" t="s">
        <v>32</v>
      </c>
      <c r="N1946" s="191" t="s">
        <v>49</v>
      </c>
      <c r="O1946" s="69"/>
      <c r="P1946" s="192">
        <f>O1946*H1946</f>
        <v>0</v>
      </c>
      <c r="Q1946" s="192">
        <v>5.0000000000000002E-5</v>
      </c>
      <c r="R1946" s="192">
        <f>Q1946*H1946</f>
        <v>1.4228649999999999E-2</v>
      </c>
      <c r="S1946" s="192">
        <v>0</v>
      </c>
      <c r="T1946" s="193">
        <f>S1946*H1946</f>
        <v>0</v>
      </c>
      <c r="U1946" s="39"/>
      <c r="V1946" s="39"/>
      <c r="W1946" s="39"/>
      <c r="X1946" s="39"/>
      <c r="Y1946" s="39"/>
      <c r="Z1946" s="39"/>
      <c r="AA1946" s="39"/>
      <c r="AB1946" s="39"/>
      <c r="AC1946" s="39"/>
      <c r="AD1946" s="39"/>
      <c r="AE1946" s="39"/>
      <c r="AR1946" s="194" t="s">
        <v>373</v>
      </c>
      <c r="AT1946" s="194" t="s">
        <v>154</v>
      </c>
      <c r="AU1946" s="194" t="s">
        <v>88</v>
      </c>
      <c r="AY1946" s="21" t="s">
        <v>151</v>
      </c>
      <c r="BE1946" s="195">
        <f>IF(N1946="základní",J1946,0)</f>
        <v>0</v>
      </c>
      <c r="BF1946" s="195">
        <f>IF(N1946="snížená",J1946,0)</f>
        <v>0</v>
      </c>
      <c r="BG1946" s="195">
        <f>IF(N1946="zákl. přenesená",J1946,0)</f>
        <v>0</v>
      </c>
      <c r="BH1946" s="195">
        <f>IF(N1946="sníž. přenesená",J1946,0)</f>
        <v>0</v>
      </c>
      <c r="BI1946" s="195">
        <f>IF(N1946="nulová",J1946,0)</f>
        <v>0</v>
      </c>
      <c r="BJ1946" s="21" t="s">
        <v>86</v>
      </c>
      <c r="BK1946" s="195">
        <f>ROUND(I1946*H1946,2)</f>
        <v>0</v>
      </c>
      <c r="BL1946" s="21" t="s">
        <v>373</v>
      </c>
      <c r="BM1946" s="194" t="s">
        <v>2652</v>
      </c>
    </row>
    <row r="1947" spans="1:65" s="2" customFormat="1" ht="11.25">
      <c r="A1947" s="39"/>
      <c r="B1947" s="40"/>
      <c r="C1947" s="41"/>
      <c r="D1947" s="196" t="s">
        <v>161</v>
      </c>
      <c r="E1947" s="41"/>
      <c r="F1947" s="197" t="s">
        <v>2653</v>
      </c>
      <c r="G1947" s="41"/>
      <c r="H1947" s="41"/>
      <c r="I1947" s="198"/>
      <c r="J1947" s="41"/>
      <c r="K1947" s="41"/>
      <c r="L1947" s="44"/>
      <c r="M1947" s="199"/>
      <c r="N1947" s="200"/>
      <c r="O1947" s="69"/>
      <c r="P1947" s="69"/>
      <c r="Q1947" s="69"/>
      <c r="R1947" s="69"/>
      <c r="S1947" s="69"/>
      <c r="T1947" s="70"/>
      <c r="U1947" s="39"/>
      <c r="V1947" s="39"/>
      <c r="W1947" s="39"/>
      <c r="X1947" s="39"/>
      <c r="Y1947" s="39"/>
      <c r="Z1947" s="39"/>
      <c r="AA1947" s="39"/>
      <c r="AB1947" s="39"/>
      <c r="AC1947" s="39"/>
      <c r="AD1947" s="39"/>
      <c r="AE1947" s="39"/>
      <c r="AT1947" s="21" t="s">
        <v>161</v>
      </c>
      <c r="AU1947" s="21" t="s">
        <v>88</v>
      </c>
    </row>
    <row r="1948" spans="1:65" s="2" customFormat="1" ht="19.5">
      <c r="A1948" s="39"/>
      <c r="B1948" s="40"/>
      <c r="C1948" s="41"/>
      <c r="D1948" s="201" t="s">
        <v>163</v>
      </c>
      <c r="E1948" s="41"/>
      <c r="F1948" s="202" t="s">
        <v>2594</v>
      </c>
      <c r="G1948" s="41"/>
      <c r="H1948" s="41"/>
      <c r="I1948" s="198"/>
      <c r="J1948" s="41"/>
      <c r="K1948" s="41"/>
      <c r="L1948" s="44"/>
      <c r="M1948" s="199"/>
      <c r="N1948" s="200"/>
      <c r="O1948" s="69"/>
      <c r="P1948" s="69"/>
      <c r="Q1948" s="69"/>
      <c r="R1948" s="69"/>
      <c r="S1948" s="69"/>
      <c r="T1948" s="70"/>
      <c r="U1948" s="39"/>
      <c r="V1948" s="39"/>
      <c r="W1948" s="39"/>
      <c r="X1948" s="39"/>
      <c r="Y1948" s="39"/>
      <c r="Z1948" s="39"/>
      <c r="AA1948" s="39"/>
      <c r="AB1948" s="39"/>
      <c r="AC1948" s="39"/>
      <c r="AD1948" s="39"/>
      <c r="AE1948" s="39"/>
      <c r="AT1948" s="21" t="s">
        <v>163</v>
      </c>
      <c r="AU1948" s="21" t="s">
        <v>88</v>
      </c>
    </row>
    <row r="1949" spans="1:65" s="13" customFormat="1" ht="11.25">
      <c r="B1949" s="208"/>
      <c r="C1949" s="209"/>
      <c r="D1949" s="201" t="s">
        <v>320</v>
      </c>
      <c r="E1949" s="210" t="s">
        <v>32</v>
      </c>
      <c r="F1949" s="211" t="s">
        <v>2654</v>
      </c>
      <c r="G1949" s="209"/>
      <c r="H1949" s="210" t="s">
        <v>32</v>
      </c>
      <c r="I1949" s="212"/>
      <c r="J1949" s="209"/>
      <c r="K1949" s="209"/>
      <c r="L1949" s="213"/>
      <c r="M1949" s="214"/>
      <c r="N1949" s="215"/>
      <c r="O1949" s="215"/>
      <c r="P1949" s="215"/>
      <c r="Q1949" s="215"/>
      <c r="R1949" s="215"/>
      <c r="S1949" s="215"/>
      <c r="T1949" s="216"/>
      <c r="AT1949" s="217" t="s">
        <v>320</v>
      </c>
      <c r="AU1949" s="217" t="s">
        <v>88</v>
      </c>
      <c r="AV1949" s="13" t="s">
        <v>86</v>
      </c>
      <c r="AW1949" s="13" t="s">
        <v>39</v>
      </c>
      <c r="AX1949" s="13" t="s">
        <v>78</v>
      </c>
      <c r="AY1949" s="217" t="s">
        <v>151</v>
      </c>
    </row>
    <row r="1950" spans="1:65" s="13" customFormat="1" ht="11.25">
      <c r="B1950" s="208"/>
      <c r="C1950" s="209"/>
      <c r="D1950" s="201" t="s">
        <v>320</v>
      </c>
      <c r="E1950" s="210" t="s">
        <v>32</v>
      </c>
      <c r="F1950" s="211" t="s">
        <v>2655</v>
      </c>
      <c r="G1950" s="209"/>
      <c r="H1950" s="210" t="s">
        <v>32</v>
      </c>
      <c r="I1950" s="212"/>
      <c r="J1950" s="209"/>
      <c r="K1950" s="209"/>
      <c r="L1950" s="213"/>
      <c r="M1950" s="214"/>
      <c r="N1950" s="215"/>
      <c r="O1950" s="215"/>
      <c r="P1950" s="215"/>
      <c r="Q1950" s="215"/>
      <c r="R1950" s="215"/>
      <c r="S1950" s="215"/>
      <c r="T1950" s="216"/>
      <c r="AT1950" s="217" t="s">
        <v>320</v>
      </c>
      <c r="AU1950" s="217" t="s">
        <v>88</v>
      </c>
      <c r="AV1950" s="13" t="s">
        <v>86</v>
      </c>
      <c r="AW1950" s="13" t="s">
        <v>39</v>
      </c>
      <c r="AX1950" s="13" t="s">
        <v>78</v>
      </c>
      <c r="AY1950" s="217" t="s">
        <v>151</v>
      </c>
    </row>
    <row r="1951" spans="1:65" s="14" customFormat="1" ht="11.25">
      <c r="B1951" s="218"/>
      <c r="C1951" s="219"/>
      <c r="D1951" s="201" t="s">
        <v>320</v>
      </c>
      <c r="E1951" s="220" t="s">
        <v>32</v>
      </c>
      <c r="F1951" s="221" t="s">
        <v>2656</v>
      </c>
      <c r="G1951" s="219"/>
      <c r="H1951" s="222">
        <v>198.91200000000001</v>
      </c>
      <c r="I1951" s="223"/>
      <c r="J1951" s="219"/>
      <c r="K1951" s="219"/>
      <c r="L1951" s="224"/>
      <c r="M1951" s="225"/>
      <c r="N1951" s="226"/>
      <c r="O1951" s="226"/>
      <c r="P1951" s="226"/>
      <c r="Q1951" s="226"/>
      <c r="R1951" s="226"/>
      <c r="S1951" s="226"/>
      <c r="T1951" s="227"/>
      <c r="AT1951" s="228" t="s">
        <v>320</v>
      </c>
      <c r="AU1951" s="228" t="s">
        <v>88</v>
      </c>
      <c r="AV1951" s="14" t="s">
        <v>88</v>
      </c>
      <c r="AW1951" s="14" t="s">
        <v>39</v>
      </c>
      <c r="AX1951" s="14" t="s">
        <v>78</v>
      </c>
      <c r="AY1951" s="228" t="s">
        <v>151</v>
      </c>
    </row>
    <row r="1952" spans="1:65" s="13" customFormat="1" ht="11.25">
      <c r="B1952" s="208"/>
      <c r="C1952" s="209"/>
      <c r="D1952" s="201" t="s">
        <v>320</v>
      </c>
      <c r="E1952" s="210" t="s">
        <v>32</v>
      </c>
      <c r="F1952" s="211" t="s">
        <v>2657</v>
      </c>
      <c r="G1952" s="209"/>
      <c r="H1952" s="210" t="s">
        <v>32</v>
      </c>
      <c r="I1952" s="212"/>
      <c r="J1952" s="209"/>
      <c r="K1952" s="209"/>
      <c r="L1952" s="213"/>
      <c r="M1952" s="214"/>
      <c r="N1952" s="215"/>
      <c r="O1952" s="215"/>
      <c r="P1952" s="215"/>
      <c r="Q1952" s="215"/>
      <c r="R1952" s="215"/>
      <c r="S1952" s="215"/>
      <c r="T1952" s="216"/>
      <c r="AT1952" s="217" t="s">
        <v>320</v>
      </c>
      <c r="AU1952" s="217" t="s">
        <v>88</v>
      </c>
      <c r="AV1952" s="13" t="s">
        <v>86</v>
      </c>
      <c r="AW1952" s="13" t="s">
        <v>39</v>
      </c>
      <c r="AX1952" s="13" t="s">
        <v>78</v>
      </c>
      <c r="AY1952" s="217" t="s">
        <v>151</v>
      </c>
    </row>
    <row r="1953" spans="2:51" s="14" customFormat="1" ht="11.25">
      <c r="B1953" s="218"/>
      <c r="C1953" s="219"/>
      <c r="D1953" s="201" t="s">
        <v>320</v>
      </c>
      <c r="E1953" s="220" t="s">
        <v>32</v>
      </c>
      <c r="F1953" s="221" t="s">
        <v>2658</v>
      </c>
      <c r="G1953" s="219"/>
      <c r="H1953" s="222">
        <v>6.72</v>
      </c>
      <c r="I1953" s="223"/>
      <c r="J1953" s="219"/>
      <c r="K1953" s="219"/>
      <c r="L1953" s="224"/>
      <c r="M1953" s="225"/>
      <c r="N1953" s="226"/>
      <c r="O1953" s="226"/>
      <c r="P1953" s="226"/>
      <c r="Q1953" s="226"/>
      <c r="R1953" s="226"/>
      <c r="S1953" s="226"/>
      <c r="T1953" s="227"/>
      <c r="AT1953" s="228" t="s">
        <v>320</v>
      </c>
      <c r="AU1953" s="228" t="s">
        <v>88</v>
      </c>
      <c r="AV1953" s="14" t="s">
        <v>88</v>
      </c>
      <c r="AW1953" s="14" t="s">
        <v>39</v>
      </c>
      <c r="AX1953" s="14" t="s">
        <v>78</v>
      </c>
      <c r="AY1953" s="228" t="s">
        <v>151</v>
      </c>
    </row>
    <row r="1954" spans="2:51" s="13" customFormat="1" ht="11.25">
      <c r="B1954" s="208"/>
      <c r="C1954" s="209"/>
      <c r="D1954" s="201" t="s">
        <v>320</v>
      </c>
      <c r="E1954" s="210" t="s">
        <v>32</v>
      </c>
      <c r="F1954" s="211" t="s">
        <v>2659</v>
      </c>
      <c r="G1954" s="209"/>
      <c r="H1954" s="210" t="s">
        <v>32</v>
      </c>
      <c r="I1954" s="212"/>
      <c r="J1954" s="209"/>
      <c r="K1954" s="209"/>
      <c r="L1954" s="213"/>
      <c r="M1954" s="214"/>
      <c r="N1954" s="215"/>
      <c r="O1954" s="215"/>
      <c r="P1954" s="215"/>
      <c r="Q1954" s="215"/>
      <c r="R1954" s="215"/>
      <c r="S1954" s="215"/>
      <c r="T1954" s="216"/>
      <c r="AT1954" s="217" t="s">
        <v>320</v>
      </c>
      <c r="AU1954" s="217" t="s">
        <v>88</v>
      </c>
      <c r="AV1954" s="13" t="s">
        <v>86</v>
      </c>
      <c r="AW1954" s="13" t="s">
        <v>39</v>
      </c>
      <c r="AX1954" s="13" t="s">
        <v>78</v>
      </c>
      <c r="AY1954" s="217" t="s">
        <v>151</v>
      </c>
    </row>
    <row r="1955" spans="2:51" s="14" customFormat="1" ht="11.25">
      <c r="B1955" s="218"/>
      <c r="C1955" s="219"/>
      <c r="D1955" s="201" t="s">
        <v>320</v>
      </c>
      <c r="E1955" s="220" t="s">
        <v>32</v>
      </c>
      <c r="F1955" s="221" t="s">
        <v>2660</v>
      </c>
      <c r="G1955" s="219"/>
      <c r="H1955" s="222">
        <v>4.2</v>
      </c>
      <c r="I1955" s="223"/>
      <c r="J1955" s="219"/>
      <c r="K1955" s="219"/>
      <c r="L1955" s="224"/>
      <c r="M1955" s="225"/>
      <c r="N1955" s="226"/>
      <c r="O1955" s="226"/>
      <c r="P1955" s="226"/>
      <c r="Q1955" s="226"/>
      <c r="R1955" s="226"/>
      <c r="S1955" s="226"/>
      <c r="T1955" s="227"/>
      <c r="AT1955" s="228" t="s">
        <v>320</v>
      </c>
      <c r="AU1955" s="228" t="s">
        <v>88</v>
      </c>
      <c r="AV1955" s="14" t="s">
        <v>88</v>
      </c>
      <c r="AW1955" s="14" t="s">
        <v>39</v>
      </c>
      <c r="AX1955" s="14" t="s">
        <v>78</v>
      </c>
      <c r="AY1955" s="228" t="s">
        <v>151</v>
      </c>
    </row>
    <row r="1956" spans="2:51" s="13" customFormat="1" ht="11.25">
      <c r="B1956" s="208"/>
      <c r="C1956" s="209"/>
      <c r="D1956" s="201" t="s">
        <v>320</v>
      </c>
      <c r="E1956" s="210" t="s">
        <v>32</v>
      </c>
      <c r="F1956" s="211" t="s">
        <v>2661</v>
      </c>
      <c r="G1956" s="209"/>
      <c r="H1956" s="210" t="s">
        <v>32</v>
      </c>
      <c r="I1956" s="212"/>
      <c r="J1956" s="209"/>
      <c r="K1956" s="209"/>
      <c r="L1956" s="213"/>
      <c r="M1956" s="214"/>
      <c r="N1956" s="215"/>
      <c r="O1956" s="215"/>
      <c r="P1956" s="215"/>
      <c r="Q1956" s="215"/>
      <c r="R1956" s="215"/>
      <c r="S1956" s="215"/>
      <c r="T1956" s="216"/>
      <c r="AT1956" s="217" t="s">
        <v>320</v>
      </c>
      <c r="AU1956" s="217" t="s">
        <v>88</v>
      </c>
      <c r="AV1956" s="13" t="s">
        <v>86</v>
      </c>
      <c r="AW1956" s="13" t="s">
        <v>39</v>
      </c>
      <c r="AX1956" s="13" t="s">
        <v>78</v>
      </c>
      <c r="AY1956" s="217" t="s">
        <v>151</v>
      </c>
    </row>
    <row r="1957" spans="2:51" s="14" customFormat="1" ht="11.25">
      <c r="B1957" s="218"/>
      <c r="C1957" s="219"/>
      <c r="D1957" s="201" t="s">
        <v>320</v>
      </c>
      <c r="E1957" s="220" t="s">
        <v>32</v>
      </c>
      <c r="F1957" s="221" t="s">
        <v>2662</v>
      </c>
      <c r="G1957" s="219"/>
      <c r="H1957" s="222">
        <v>2.1739999999999999</v>
      </c>
      <c r="I1957" s="223"/>
      <c r="J1957" s="219"/>
      <c r="K1957" s="219"/>
      <c r="L1957" s="224"/>
      <c r="M1957" s="225"/>
      <c r="N1957" s="226"/>
      <c r="O1957" s="226"/>
      <c r="P1957" s="226"/>
      <c r="Q1957" s="226"/>
      <c r="R1957" s="226"/>
      <c r="S1957" s="226"/>
      <c r="T1957" s="227"/>
      <c r="AT1957" s="228" t="s">
        <v>320</v>
      </c>
      <c r="AU1957" s="228" t="s">
        <v>88</v>
      </c>
      <c r="AV1957" s="14" t="s">
        <v>88</v>
      </c>
      <c r="AW1957" s="14" t="s">
        <v>39</v>
      </c>
      <c r="AX1957" s="14" t="s">
        <v>78</v>
      </c>
      <c r="AY1957" s="228" t="s">
        <v>151</v>
      </c>
    </row>
    <row r="1958" spans="2:51" s="13" customFormat="1" ht="11.25">
      <c r="B1958" s="208"/>
      <c r="C1958" s="209"/>
      <c r="D1958" s="201" t="s">
        <v>320</v>
      </c>
      <c r="E1958" s="210" t="s">
        <v>32</v>
      </c>
      <c r="F1958" s="211" t="s">
        <v>2663</v>
      </c>
      <c r="G1958" s="209"/>
      <c r="H1958" s="210" t="s">
        <v>32</v>
      </c>
      <c r="I1958" s="212"/>
      <c r="J1958" s="209"/>
      <c r="K1958" s="209"/>
      <c r="L1958" s="213"/>
      <c r="M1958" s="214"/>
      <c r="N1958" s="215"/>
      <c r="O1958" s="215"/>
      <c r="P1958" s="215"/>
      <c r="Q1958" s="215"/>
      <c r="R1958" s="215"/>
      <c r="S1958" s="215"/>
      <c r="T1958" s="216"/>
      <c r="AT1958" s="217" t="s">
        <v>320</v>
      </c>
      <c r="AU1958" s="217" t="s">
        <v>88</v>
      </c>
      <c r="AV1958" s="13" t="s">
        <v>86</v>
      </c>
      <c r="AW1958" s="13" t="s">
        <v>39</v>
      </c>
      <c r="AX1958" s="13" t="s">
        <v>78</v>
      </c>
      <c r="AY1958" s="217" t="s">
        <v>151</v>
      </c>
    </row>
    <row r="1959" spans="2:51" s="14" customFormat="1" ht="11.25">
      <c r="B1959" s="218"/>
      <c r="C1959" s="219"/>
      <c r="D1959" s="201" t="s">
        <v>320</v>
      </c>
      <c r="E1959" s="220" t="s">
        <v>32</v>
      </c>
      <c r="F1959" s="221" t="s">
        <v>2664</v>
      </c>
      <c r="G1959" s="219"/>
      <c r="H1959" s="222">
        <v>2.31</v>
      </c>
      <c r="I1959" s="223"/>
      <c r="J1959" s="219"/>
      <c r="K1959" s="219"/>
      <c r="L1959" s="224"/>
      <c r="M1959" s="225"/>
      <c r="N1959" s="226"/>
      <c r="O1959" s="226"/>
      <c r="P1959" s="226"/>
      <c r="Q1959" s="226"/>
      <c r="R1959" s="226"/>
      <c r="S1959" s="226"/>
      <c r="T1959" s="227"/>
      <c r="AT1959" s="228" t="s">
        <v>320</v>
      </c>
      <c r="AU1959" s="228" t="s">
        <v>88</v>
      </c>
      <c r="AV1959" s="14" t="s">
        <v>88</v>
      </c>
      <c r="AW1959" s="14" t="s">
        <v>39</v>
      </c>
      <c r="AX1959" s="14" t="s">
        <v>78</v>
      </c>
      <c r="AY1959" s="228" t="s">
        <v>151</v>
      </c>
    </row>
    <row r="1960" spans="2:51" s="13" customFormat="1" ht="11.25">
      <c r="B1960" s="208"/>
      <c r="C1960" s="209"/>
      <c r="D1960" s="201" t="s">
        <v>320</v>
      </c>
      <c r="E1960" s="210" t="s">
        <v>32</v>
      </c>
      <c r="F1960" s="211" t="s">
        <v>2665</v>
      </c>
      <c r="G1960" s="209"/>
      <c r="H1960" s="210" t="s">
        <v>32</v>
      </c>
      <c r="I1960" s="212"/>
      <c r="J1960" s="209"/>
      <c r="K1960" s="209"/>
      <c r="L1960" s="213"/>
      <c r="M1960" s="214"/>
      <c r="N1960" s="215"/>
      <c r="O1960" s="215"/>
      <c r="P1960" s="215"/>
      <c r="Q1960" s="215"/>
      <c r="R1960" s="215"/>
      <c r="S1960" s="215"/>
      <c r="T1960" s="216"/>
      <c r="AT1960" s="217" t="s">
        <v>320</v>
      </c>
      <c r="AU1960" s="217" t="s">
        <v>88</v>
      </c>
      <c r="AV1960" s="13" t="s">
        <v>86</v>
      </c>
      <c r="AW1960" s="13" t="s">
        <v>39</v>
      </c>
      <c r="AX1960" s="13" t="s">
        <v>78</v>
      </c>
      <c r="AY1960" s="217" t="s">
        <v>151</v>
      </c>
    </row>
    <row r="1961" spans="2:51" s="14" customFormat="1" ht="11.25">
      <c r="B1961" s="218"/>
      <c r="C1961" s="219"/>
      <c r="D1961" s="201" t="s">
        <v>320</v>
      </c>
      <c r="E1961" s="220" t="s">
        <v>32</v>
      </c>
      <c r="F1961" s="221" t="s">
        <v>2666</v>
      </c>
      <c r="G1961" s="219"/>
      <c r="H1961" s="222">
        <v>25.61</v>
      </c>
      <c r="I1961" s="223"/>
      <c r="J1961" s="219"/>
      <c r="K1961" s="219"/>
      <c r="L1961" s="224"/>
      <c r="M1961" s="225"/>
      <c r="N1961" s="226"/>
      <c r="O1961" s="226"/>
      <c r="P1961" s="226"/>
      <c r="Q1961" s="226"/>
      <c r="R1961" s="226"/>
      <c r="S1961" s="226"/>
      <c r="T1961" s="227"/>
      <c r="AT1961" s="228" t="s">
        <v>320</v>
      </c>
      <c r="AU1961" s="228" t="s">
        <v>88</v>
      </c>
      <c r="AV1961" s="14" t="s">
        <v>88</v>
      </c>
      <c r="AW1961" s="14" t="s">
        <v>39</v>
      </c>
      <c r="AX1961" s="14" t="s">
        <v>78</v>
      </c>
      <c r="AY1961" s="228" t="s">
        <v>151</v>
      </c>
    </row>
    <row r="1962" spans="2:51" s="13" customFormat="1" ht="11.25">
      <c r="B1962" s="208"/>
      <c r="C1962" s="209"/>
      <c r="D1962" s="201" t="s">
        <v>320</v>
      </c>
      <c r="E1962" s="210" t="s">
        <v>32</v>
      </c>
      <c r="F1962" s="211" t="s">
        <v>2667</v>
      </c>
      <c r="G1962" s="209"/>
      <c r="H1962" s="210" t="s">
        <v>32</v>
      </c>
      <c r="I1962" s="212"/>
      <c r="J1962" s="209"/>
      <c r="K1962" s="209"/>
      <c r="L1962" s="213"/>
      <c r="M1962" s="214"/>
      <c r="N1962" s="215"/>
      <c r="O1962" s="215"/>
      <c r="P1962" s="215"/>
      <c r="Q1962" s="215"/>
      <c r="R1962" s="215"/>
      <c r="S1962" s="215"/>
      <c r="T1962" s="216"/>
      <c r="AT1962" s="217" t="s">
        <v>320</v>
      </c>
      <c r="AU1962" s="217" t="s">
        <v>88</v>
      </c>
      <c r="AV1962" s="13" t="s">
        <v>86</v>
      </c>
      <c r="AW1962" s="13" t="s">
        <v>39</v>
      </c>
      <c r="AX1962" s="13" t="s">
        <v>78</v>
      </c>
      <c r="AY1962" s="217" t="s">
        <v>151</v>
      </c>
    </row>
    <row r="1963" spans="2:51" s="14" customFormat="1" ht="11.25">
      <c r="B1963" s="218"/>
      <c r="C1963" s="219"/>
      <c r="D1963" s="201" t="s">
        <v>320</v>
      </c>
      <c r="E1963" s="220" t="s">
        <v>32</v>
      </c>
      <c r="F1963" s="221" t="s">
        <v>2668</v>
      </c>
      <c r="G1963" s="219"/>
      <c r="H1963" s="222">
        <v>8.2010000000000005</v>
      </c>
      <c r="I1963" s="223"/>
      <c r="J1963" s="219"/>
      <c r="K1963" s="219"/>
      <c r="L1963" s="224"/>
      <c r="M1963" s="225"/>
      <c r="N1963" s="226"/>
      <c r="O1963" s="226"/>
      <c r="P1963" s="226"/>
      <c r="Q1963" s="226"/>
      <c r="R1963" s="226"/>
      <c r="S1963" s="226"/>
      <c r="T1963" s="227"/>
      <c r="AT1963" s="228" t="s">
        <v>320</v>
      </c>
      <c r="AU1963" s="228" t="s">
        <v>88</v>
      </c>
      <c r="AV1963" s="14" t="s">
        <v>88</v>
      </c>
      <c r="AW1963" s="14" t="s">
        <v>39</v>
      </c>
      <c r="AX1963" s="14" t="s">
        <v>78</v>
      </c>
      <c r="AY1963" s="228" t="s">
        <v>151</v>
      </c>
    </row>
    <row r="1964" spans="2:51" s="16" customFormat="1" ht="11.25">
      <c r="B1964" s="240"/>
      <c r="C1964" s="241"/>
      <c r="D1964" s="201" t="s">
        <v>320</v>
      </c>
      <c r="E1964" s="242" t="s">
        <v>32</v>
      </c>
      <c r="F1964" s="243" t="s">
        <v>440</v>
      </c>
      <c r="G1964" s="241"/>
      <c r="H1964" s="244">
        <v>248.12700000000001</v>
      </c>
      <c r="I1964" s="245"/>
      <c r="J1964" s="241"/>
      <c r="K1964" s="241"/>
      <c r="L1964" s="246"/>
      <c r="M1964" s="247"/>
      <c r="N1964" s="248"/>
      <c r="O1964" s="248"/>
      <c r="P1964" s="248"/>
      <c r="Q1964" s="248"/>
      <c r="R1964" s="248"/>
      <c r="S1964" s="248"/>
      <c r="T1964" s="249"/>
      <c r="AT1964" s="250" t="s">
        <v>320</v>
      </c>
      <c r="AU1964" s="250" t="s">
        <v>88</v>
      </c>
      <c r="AV1964" s="16" t="s">
        <v>170</v>
      </c>
      <c r="AW1964" s="16" t="s">
        <v>39</v>
      </c>
      <c r="AX1964" s="16" t="s">
        <v>78</v>
      </c>
      <c r="AY1964" s="250" t="s">
        <v>151</v>
      </c>
    </row>
    <row r="1965" spans="2:51" s="13" customFormat="1" ht="11.25">
      <c r="B1965" s="208"/>
      <c r="C1965" s="209"/>
      <c r="D1965" s="201" t="s">
        <v>320</v>
      </c>
      <c r="E1965" s="210" t="s">
        <v>32</v>
      </c>
      <c r="F1965" s="211" t="s">
        <v>2669</v>
      </c>
      <c r="G1965" s="209"/>
      <c r="H1965" s="210" t="s">
        <v>32</v>
      </c>
      <c r="I1965" s="212"/>
      <c r="J1965" s="209"/>
      <c r="K1965" s="209"/>
      <c r="L1965" s="213"/>
      <c r="M1965" s="214"/>
      <c r="N1965" s="215"/>
      <c r="O1965" s="215"/>
      <c r="P1965" s="215"/>
      <c r="Q1965" s="215"/>
      <c r="R1965" s="215"/>
      <c r="S1965" s="215"/>
      <c r="T1965" s="216"/>
      <c r="AT1965" s="217" t="s">
        <v>320</v>
      </c>
      <c r="AU1965" s="217" t="s">
        <v>88</v>
      </c>
      <c r="AV1965" s="13" t="s">
        <v>86</v>
      </c>
      <c r="AW1965" s="13" t="s">
        <v>39</v>
      </c>
      <c r="AX1965" s="13" t="s">
        <v>78</v>
      </c>
      <c r="AY1965" s="217" t="s">
        <v>151</v>
      </c>
    </row>
    <row r="1966" spans="2:51" s="13" customFormat="1" ht="11.25">
      <c r="B1966" s="208"/>
      <c r="C1966" s="209"/>
      <c r="D1966" s="201" t="s">
        <v>320</v>
      </c>
      <c r="E1966" s="210" t="s">
        <v>32</v>
      </c>
      <c r="F1966" s="211" t="s">
        <v>2670</v>
      </c>
      <c r="G1966" s="209"/>
      <c r="H1966" s="210" t="s">
        <v>32</v>
      </c>
      <c r="I1966" s="212"/>
      <c r="J1966" s="209"/>
      <c r="K1966" s="209"/>
      <c r="L1966" s="213"/>
      <c r="M1966" s="214"/>
      <c r="N1966" s="215"/>
      <c r="O1966" s="215"/>
      <c r="P1966" s="215"/>
      <c r="Q1966" s="215"/>
      <c r="R1966" s="215"/>
      <c r="S1966" s="215"/>
      <c r="T1966" s="216"/>
      <c r="AT1966" s="217" t="s">
        <v>320</v>
      </c>
      <c r="AU1966" s="217" t="s">
        <v>88</v>
      </c>
      <c r="AV1966" s="13" t="s">
        <v>86</v>
      </c>
      <c r="AW1966" s="13" t="s">
        <v>39</v>
      </c>
      <c r="AX1966" s="13" t="s">
        <v>78</v>
      </c>
      <c r="AY1966" s="217" t="s">
        <v>151</v>
      </c>
    </row>
    <row r="1967" spans="2:51" s="14" customFormat="1" ht="11.25">
      <c r="B1967" s="218"/>
      <c r="C1967" s="219"/>
      <c r="D1967" s="201" t="s">
        <v>320</v>
      </c>
      <c r="E1967" s="220" t="s">
        <v>32</v>
      </c>
      <c r="F1967" s="221" t="s">
        <v>2671</v>
      </c>
      <c r="G1967" s="219"/>
      <c r="H1967" s="222">
        <v>14.510999999999999</v>
      </c>
      <c r="I1967" s="223"/>
      <c r="J1967" s="219"/>
      <c r="K1967" s="219"/>
      <c r="L1967" s="224"/>
      <c r="M1967" s="225"/>
      <c r="N1967" s="226"/>
      <c r="O1967" s="226"/>
      <c r="P1967" s="226"/>
      <c r="Q1967" s="226"/>
      <c r="R1967" s="226"/>
      <c r="S1967" s="226"/>
      <c r="T1967" s="227"/>
      <c r="AT1967" s="228" t="s">
        <v>320</v>
      </c>
      <c r="AU1967" s="228" t="s">
        <v>88</v>
      </c>
      <c r="AV1967" s="14" t="s">
        <v>88</v>
      </c>
      <c r="AW1967" s="14" t="s">
        <v>39</v>
      </c>
      <c r="AX1967" s="14" t="s">
        <v>78</v>
      </c>
      <c r="AY1967" s="228" t="s">
        <v>151</v>
      </c>
    </row>
    <row r="1968" spans="2:51" s="13" customFormat="1" ht="11.25">
      <c r="B1968" s="208"/>
      <c r="C1968" s="209"/>
      <c r="D1968" s="201" t="s">
        <v>320</v>
      </c>
      <c r="E1968" s="210" t="s">
        <v>32</v>
      </c>
      <c r="F1968" s="211" t="s">
        <v>2672</v>
      </c>
      <c r="G1968" s="209"/>
      <c r="H1968" s="210" t="s">
        <v>32</v>
      </c>
      <c r="I1968" s="212"/>
      <c r="J1968" s="209"/>
      <c r="K1968" s="209"/>
      <c r="L1968" s="213"/>
      <c r="M1968" s="214"/>
      <c r="N1968" s="215"/>
      <c r="O1968" s="215"/>
      <c r="P1968" s="215"/>
      <c r="Q1968" s="215"/>
      <c r="R1968" s="215"/>
      <c r="S1968" s="215"/>
      <c r="T1968" s="216"/>
      <c r="AT1968" s="217" t="s">
        <v>320</v>
      </c>
      <c r="AU1968" s="217" t="s">
        <v>88</v>
      </c>
      <c r="AV1968" s="13" t="s">
        <v>86</v>
      </c>
      <c r="AW1968" s="13" t="s">
        <v>39</v>
      </c>
      <c r="AX1968" s="13" t="s">
        <v>78</v>
      </c>
      <c r="AY1968" s="217" t="s">
        <v>151</v>
      </c>
    </row>
    <row r="1969" spans="1:65" s="14" customFormat="1" ht="11.25">
      <c r="B1969" s="218"/>
      <c r="C1969" s="219"/>
      <c r="D1969" s="201" t="s">
        <v>320</v>
      </c>
      <c r="E1969" s="220" t="s">
        <v>32</v>
      </c>
      <c r="F1969" s="221" t="s">
        <v>2673</v>
      </c>
      <c r="G1969" s="219"/>
      <c r="H1969" s="222">
        <v>3.2240000000000002</v>
      </c>
      <c r="I1969" s="223"/>
      <c r="J1969" s="219"/>
      <c r="K1969" s="219"/>
      <c r="L1969" s="224"/>
      <c r="M1969" s="225"/>
      <c r="N1969" s="226"/>
      <c r="O1969" s="226"/>
      <c r="P1969" s="226"/>
      <c r="Q1969" s="226"/>
      <c r="R1969" s="226"/>
      <c r="S1969" s="226"/>
      <c r="T1969" s="227"/>
      <c r="AT1969" s="228" t="s">
        <v>320</v>
      </c>
      <c r="AU1969" s="228" t="s">
        <v>88</v>
      </c>
      <c r="AV1969" s="14" t="s">
        <v>88</v>
      </c>
      <c r="AW1969" s="14" t="s">
        <v>39</v>
      </c>
      <c r="AX1969" s="14" t="s">
        <v>78</v>
      </c>
      <c r="AY1969" s="228" t="s">
        <v>151</v>
      </c>
    </row>
    <row r="1970" spans="1:65" s="13" customFormat="1" ht="11.25">
      <c r="B1970" s="208"/>
      <c r="C1970" s="209"/>
      <c r="D1970" s="201" t="s">
        <v>320</v>
      </c>
      <c r="E1970" s="210" t="s">
        <v>32</v>
      </c>
      <c r="F1970" s="211" t="s">
        <v>2674</v>
      </c>
      <c r="G1970" s="209"/>
      <c r="H1970" s="210" t="s">
        <v>32</v>
      </c>
      <c r="I1970" s="212"/>
      <c r="J1970" s="209"/>
      <c r="K1970" s="209"/>
      <c r="L1970" s="213"/>
      <c r="M1970" s="214"/>
      <c r="N1970" s="215"/>
      <c r="O1970" s="215"/>
      <c r="P1970" s="215"/>
      <c r="Q1970" s="215"/>
      <c r="R1970" s="215"/>
      <c r="S1970" s="215"/>
      <c r="T1970" s="216"/>
      <c r="AT1970" s="217" t="s">
        <v>320</v>
      </c>
      <c r="AU1970" s="217" t="s">
        <v>88</v>
      </c>
      <c r="AV1970" s="13" t="s">
        <v>86</v>
      </c>
      <c r="AW1970" s="13" t="s">
        <v>39</v>
      </c>
      <c r="AX1970" s="13" t="s">
        <v>78</v>
      </c>
      <c r="AY1970" s="217" t="s">
        <v>151</v>
      </c>
    </row>
    <row r="1971" spans="1:65" s="14" customFormat="1" ht="11.25">
      <c r="B1971" s="218"/>
      <c r="C1971" s="219"/>
      <c r="D1971" s="201" t="s">
        <v>320</v>
      </c>
      <c r="E1971" s="220" t="s">
        <v>32</v>
      </c>
      <c r="F1971" s="221" t="s">
        <v>2675</v>
      </c>
      <c r="G1971" s="219"/>
      <c r="H1971" s="222">
        <v>5.1660000000000004</v>
      </c>
      <c r="I1971" s="223"/>
      <c r="J1971" s="219"/>
      <c r="K1971" s="219"/>
      <c r="L1971" s="224"/>
      <c r="M1971" s="225"/>
      <c r="N1971" s="226"/>
      <c r="O1971" s="226"/>
      <c r="P1971" s="226"/>
      <c r="Q1971" s="226"/>
      <c r="R1971" s="226"/>
      <c r="S1971" s="226"/>
      <c r="T1971" s="227"/>
      <c r="AT1971" s="228" t="s">
        <v>320</v>
      </c>
      <c r="AU1971" s="228" t="s">
        <v>88</v>
      </c>
      <c r="AV1971" s="14" t="s">
        <v>88</v>
      </c>
      <c r="AW1971" s="14" t="s">
        <v>39</v>
      </c>
      <c r="AX1971" s="14" t="s">
        <v>78</v>
      </c>
      <c r="AY1971" s="228" t="s">
        <v>151</v>
      </c>
    </row>
    <row r="1972" spans="1:65" s="13" customFormat="1" ht="11.25">
      <c r="B1972" s="208"/>
      <c r="C1972" s="209"/>
      <c r="D1972" s="201" t="s">
        <v>320</v>
      </c>
      <c r="E1972" s="210" t="s">
        <v>32</v>
      </c>
      <c r="F1972" s="211" t="s">
        <v>2676</v>
      </c>
      <c r="G1972" s="209"/>
      <c r="H1972" s="210" t="s">
        <v>32</v>
      </c>
      <c r="I1972" s="212"/>
      <c r="J1972" s="209"/>
      <c r="K1972" s="209"/>
      <c r="L1972" s="213"/>
      <c r="M1972" s="214"/>
      <c r="N1972" s="215"/>
      <c r="O1972" s="215"/>
      <c r="P1972" s="215"/>
      <c r="Q1972" s="215"/>
      <c r="R1972" s="215"/>
      <c r="S1972" s="215"/>
      <c r="T1972" s="216"/>
      <c r="AT1972" s="217" t="s">
        <v>320</v>
      </c>
      <c r="AU1972" s="217" t="s">
        <v>88</v>
      </c>
      <c r="AV1972" s="13" t="s">
        <v>86</v>
      </c>
      <c r="AW1972" s="13" t="s">
        <v>39</v>
      </c>
      <c r="AX1972" s="13" t="s">
        <v>78</v>
      </c>
      <c r="AY1972" s="217" t="s">
        <v>151</v>
      </c>
    </row>
    <row r="1973" spans="1:65" s="14" customFormat="1" ht="11.25">
      <c r="B1973" s="218"/>
      <c r="C1973" s="219"/>
      <c r="D1973" s="201" t="s">
        <v>320</v>
      </c>
      <c r="E1973" s="220" t="s">
        <v>32</v>
      </c>
      <c r="F1973" s="221" t="s">
        <v>2677</v>
      </c>
      <c r="G1973" s="219"/>
      <c r="H1973" s="222">
        <v>13.545</v>
      </c>
      <c r="I1973" s="223"/>
      <c r="J1973" s="219"/>
      <c r="K1973" s="219"/>
      <c r="L1973" s="224"/>
      <c r="M1973" s="225"/>
      <c r="N1973" s="226"/>
      <c r="O1973" s="226"/>
      <c r="P1973" s="226"/>
      <c r="Q1973" s="226"/>
      <c r="R1973" s="226"/>
      <c r="S1973" s="226"/>
      <c r="T1973" s="227"/>
      <c r="AT1973" s="228" t="s">
        <v>320</v>
      </c>
      <c r="AU1973" s="228" t="s">
        <v>88</v>
      </c>
      <c r="AV1973" s="14" t="s">
        <v>88</v>
      </c>
      <c r="AW1973" s="14" t="s">
        <v>39</v>
      </c>
      <c r="AX1973" s="14" t="s">
        <v>78</v>
      </c>
      <c r="AY1973" s="228" t="s">
        <v>151</v>
      </c>
    </row>
    <row r="1974" spans="1:65" s="16" customFormat="1" ht="11.25">
      <c r="B1974" s="240"/>
      <c r="C1974" s="241"/>
      <c r="D1974" s="201" t="s">
        <v>320</v>
      </c>
      <c r="E1974" s="242" t="s">
        <v>32</v>
      </c>
      <c r="F1974" s="243" t="s">
        <v>440</v>
      </c>
      <c r="G1974" s="241"/>
      <c r="H1974" s="244">
        <v>36.445999999999998</v>
      </c>
      <c r="I1974" s="245"/>
      <c r="J1974" s="241"/>
      <c r="K1974" s="241"/>
      <c r="L1974" s="246"/>
      <c r="M1974" s="247"/>
      <c r="N1974" s="248"/>
      <c r="O1974" s="248"/>
      <c r="P1974" s="248"/>
      <c r="Q1974" s="248"/>
      <c r="R1974" s="248"/>
      <c r="S1974" s="248"/>
      <c r="T1974" s="249"/>
      <c r="AT1974" s="250" t="s">
        <v>320</v>
      </c>
      <c r="AU1974" s="250" t="s">
        <v>88</v>
      </c>
      <c r="AV1974" s="16" t="s">
        <v>170</v>
      </c>
      <c r="AW1974" s="16" t="s">
        <v>39</v>
      </c>
      <c r="AX1974" s="16" t="s">
        <v>78</v>
      </c>
      <c r="AY1974" s="250" t="s">
        <v>151</v>
      </c>
    </row>
    <row r="1975" spans="1:65" s="15" customFormat="1" ht="11.25">
      <c r="B1975" s="229"/>
      <c r="C1975" s="230"/>
      <c r="D1975" s="201" t="s">
        <v>320</v>
      </c>
      <c r="E1975" s="231" t="s">
        <v>32</v>
      </c>
      <c r="F1975" s="232" t="s">
        <v>323</v>
      </c>
      <c r="G1975" s="230"/>
      <c r="H1975" s="233">
        <v>284.57299999999998</v>
      </c>
      <c r="I1975" s="234"/>
      <c r="J1975" s="230"/>
      <c r="K1975" s="230"/>
      <c r="L1975" s="235"/>
      <c r="M1975" s="236"/>
      <c r="N1975" s="237"/>
      <c r="O1975" s="237"/>
      <c r="P1975" s="237"/>
      <c r="Q1975" s="237"/>
      <c r="R1975" s="237"/>
      <c r="S1975" s="237"/>
      <c r="T1975" s="238"/>
      <c r="AT1975" s="239" t="s">
        <v>320</v>
      </c>
      <c r="AU1975" s="239" t="s">
        <v>88</v>
      </c>
      <c r="AV1975" s="15" t="s">
        <v>159</v>
      </c>
      <c r="AW1975" s="15" t="s">
        <v>39</v>
      </c>
      <c r="AX1975" s="15" t="s">
        <v>86</v>
      </c>
      <c r="AY1975" s="239" t="s">
        <v>151</v>
      </c>
    </row>
    <row r="1976" spans="1:65" s="2" customFormat="1" ht="16.5" customHeight="1">
      <c r="A1976" s="39"/>
      <c r="B1976" s="40"/>
      <c r="C1976" s="251" t="s">
        <v>2678</v>
      </c>
      <c r="D1976" s="251" t="s">
        <v>445</v>
      </c>
      <c r="E1976" s="252" t="s">
        <v>2679</v>
      </c>
      <c r="F1976" s="253" t="s">
        <v>2680</v>
      </c>
      <c r="G1976" s="254" t="s">
        <v>428</v>
      </c>
      <c r="H1976" s="255">
        <v>0.219</v>
      </c>
      <c r="I1976" s="256"/>
      <c r="J1976" s="257">
        <f>ROUND(I1976*H1976,2)</f>
        <v>0</v>
      </c>
      <c r="K1976" s="253" t="s">
        <v>158</v>
      </c>
      <c r="L1976" s="258"/>
      <c r="M1976" s="259" t="s">
        <v>32</v>
      </c>
      <c r="N1976" s="260" t="s">
        <v>49</v>
      </c>
      <c r="O1976" s="69"/>
      <c r="P1976" s="192">
        <f>O1976*H1976</f>
        <v>0</v>
      </c>
      <c r="Q1976" s="192">
        <v>1</v>
      </c>
      <c r="R1976" s="192">
        <f>Q1976*H1976</f>
        <v>0.219</v>
      </c>
      <c r="S1976" s="192">
        <v>0</v>
      </c>
      <c r="T1976" s="193">
        <f>S1976*H1976</f>
        <v>0</v>
      </c>
      <c r="U1976" s="39"/>
      <c r="V1976" s="39"/>
      <c r="W1976" s="39"/>
      <c r="X1976" s="39"/>
      <c r="Y1976" s="39"/>
      <c r="Z1976" s="39"/>
      <c r="AA1976" s="39"/>
      <c r="AB1976" s="39"/>
      <c r="AC1976" s="39"/>
      <c r="AD1976" s="39"/>
      <c r="AE1976" s="39"/>
      <c r="AR1976" s="194" t="s">
        <v>539</v>
      </c>
      <c r="AT1976" s="194" t="s">
        <v>445</v>
      </c>
      <c r="AU1976" s="194" t="s">
        <v>88</v>
      </c>
      <c r="AY1976" s="21" t="s">
        <v>151</v>
      </c>
      <c r="BE1976" s="195">
        <f>IF(N1976="základní",J1976,0)</f>
        <v>0</v>
      </c>
      <c r="BF1976" s="195">
        <f>IF(N1976="snížená",J1976,0)</f>
        <v>0</v>
      </c>
      <c r="BG1976" s="195">
        <f>IF(N1976="zákl. přenesená",J1976,0)</f>
        <v>0</v>
      </c>
      <c r="BH1976" s="195">
        <f>IF(N1976="sníž. přenesená",J1976,0)</f>
        <v>0</v>
      </c>
      <c r="BI1976" s="195">
        <f>IF(N1976="nulová",J1976,0)</f>
        <v>0</v>
      </c>
      <c r="BJ1976" s="21" t="s">
        <v>86</v>
      </c>
      <c r="BK1976" s="195">
        <f>ROUND(I1976*H1976,2)</f>
        <v>0</v>
      </c>
      <c r="BL1976" s="21" t="s">
        <v>373</v>
      </c>
      <c r="BM1976" s="194" t="s">
        <v>2681</v>
      </c>
    </row>
    <row r="1977" spans="1:65" s="2" customFormat="1" ht="19.5">
      <c r="A1977" s="39"/>
      <c r="B1977" s="40"/>
      <c r="C1977" s="41"/>
      <c r="D1977" s="201" t="s">
        <v>163</v>
      </c>
      <c r="E1977" s="41"/>
      <c r="F1977" s="202" t="s">
        <v>2682</v>
      </c>
      <c r="G1977" s="41"/>
      <c r="H1977" s="41"/>
      <c r="I1977" s="198"/>
      <c r="J1977" s="41"/>
      <c r="K1977" s="41"/>
      <c r="L1977" s="44"/>
      <c r="M1977" s="199"/>
      <c r="N1977" s="200"/>
      <c r="O1977" s="69"/>
      <c r="P1977" s="69"/>
      <c r="Q1977" s="69"/>
      <c r="R1977" s="69"/>
      <c r="S1977" s="69"/>
      <c r="T1977" s="70"/>
      <c r="U1977" s="39"/>
      <c r="V1977" s="39"/>
      <c r="W1977" s="39"/>
      <c r="X1977" s="39"/>
      <c r="Y1977" s="39"/>
      <c r="Z1977" s="39"/>
      <c r="AA1977" s="39"/>
      <c r="AB1977" s="39"/>
      <c r="AC1977" s="39"/>
      <c r="AD1977" s="39"/>
      <c r="AE1977" s="39"/>
      <c r="AT1977" s="21" t="s">
        <v>163</v>
      </c>
      <c r="AU1977" s="21" t="s">
        <v>88</v>
      </c>
    </row>
    <row r="1978" spans="1:65" s="13" customFormat="1" ht="11.25">
      <c r="B1978" s="208"/>
      <c r="C1978" s="209"/>
      <c r="D1978" s="201" t="s">
        <v>320</v>
      </c>
      <c r="E1978" s="210" t="s">
        <v>32</v>
      </c>
      <c r="F1978" s="211" t="s">
        <v>2683</v>
      </c>
      <c r="G1978" s="209"/>
      <c r="H1978" s="210" t="s">
        <v>32</v>
      </c>
      <c r="I1978" s="212"/>
      <c r="J1978" s="209"/>
      <c r="K1978" s="209"/>
      <c r="L1978" s="213"/>
      <c r="M1978" s="214"/>
      <c r="N1978" s="215"/>
      <c r="O1978" s="215"/>
      <c r="P1978" s="215"/>
      <c r="Q1978" s="215"/>
      <c r="R1978" s="215"/>
      <c r="S1978" s="215"/>
      <c r="T1978" s="216"/>
      <c r="AT1978" s="217" t="s">
        <v>320</v>
      </c>
      <c r="AU1978" s="217" t="s">
        <v>88</v>
      </c>
      <c r="AV1978" s="13" t="s">
        <v>86</v>
      </c>
      <c r="AW1978" s="13" t="s">
        <v>39</v>
      </c>
      <c r="AX1978" s="13" t="s">
        <v>78</v>
      </c>
      <c r="AY1978" s="217" t="s">
        <v>151</v>
      </c>
    </row>
    <row r="1979" spans="1:65" s="14" customFormat="1" ht="11.25">
      <c r="B1979" s="218"/>
      <c r="C1979" s="219"/>
      <c r="D1979" s="201" t="s">
        <v>320</v>
      </c>
      <c r="E1979" s="220" t="s">
        <v>32</v>
      </c>
      <c r="F1979" s="221" t="s">
        <v>2684</v>
      </c>
      <c r="G1979" s="219"/>
      <c r="H1979" s="222">
        <v>0.19900000000000001</v>
      </c>
      <c r="I1979" s="223"/>
      <c r="J1979" s="219"/>
      <c r="K1979" s="219"/>
      <c r="L1979" s="224"/>
      <c r="M1979" s="225"/>
      <c r="N1979" s="226"/>
      <c r="O1979" s="226"/>
      <c r="P1979" s="226"/>
      <c r="Q1979" s="226"/>
      <c r="R1979" s="226"/>
      <c r="S1979" s="226"/>
      <c r="T1979" s="227"/>
      <c r="AT1979" s="228" t="s">
        <v>320</v>
      </c>
      <c r="AU1979" s="228" t="s">
        <v>88</v>
      </c>
      <c r="AV1979" s="14" t="s">
        <v>88</v>
      </c>
      <c r="AW1979" s="14" t="s">
        <v>39</v>
      </c>
      <c r="AX1979" s="14" t="s">
        <v>78</v>
      </c>
      <c r="AY1979" s="228" t="s">
        <v>151</v>
      </c>
    </row>
    <row r="1980" spans="1:65" s="15" customFormat="1" ht="11.25">
      <c r="B1980" s="229"/>
      <c r="C1980" s="230"/>
      <c r="D1980" s="201" t="s">
        <v>320</v>
      </c>
      <c r="E1980" s="231" t="s">
        <v>32</v>
      </c>
      <c r="F1980" s="232" t="s">
        <v>323</v>
      </c>
      <c r="G1980" s="230"/>
      <c r="H1980" s="233">
        <v>0.19900000000000001</v>
      </c>
      <c r="I1980" s="234"/>
      <c r="J1980" s="230"/>
      <c r="K1980" s="230"/>
      <c r="L1980" s="235"/>
      <c r="M1980" s="236"/>
      <c r="N1980" s="237"/>
      <c r="O1980" s="237"/>
      <c r="P1980" s="237"/>
      <c r="Q1980" s="237"/>
      <c r="R1980" s="237"/>
      <c r="S1980" s="237"/>
      <c r="T1980" s="238"/>
      <c r="AT1980" s="239" t="s">
        <v>320</v>
      </c>
      <c r="AU1980" s="239" t="s">
        <v>88</v>
      </c>
      <c r="AV1980" s="15" t="s">
        <v>159</v>
      </c>
      <c r="AW1980" s="15" t="s">
        <v>39</v>
      </c>
      <c r="AX1980" s="15" t="s">
        <v>86</v>
      </c>
      <c r="AY1980" s="239" t="s">
        <v>151</v>
      </c>
    </row>
    <row r="1981" spans="1:65" s="14" customFormat="1" ht="11.25">
      <c r="B1981" s="218"/>
      <c r="C1981" s="219"/>
      <c r="D1981" s="201" t="s">
        <v>320</v>
      </c>
      <c r="E1981" s="219"/>
      <c r="F1981" s="221" t="s">
        <v>2685</v>
      </c>
      <c r="G1981" s="219"/>
      <c r="H1981" s="222">
        <v>0.219</v>
      </c>
      <c r="I1981" s="223"/>
      <c r="J1981" s="219"/>
      <c r="K1981" s="219"/>
      <c r="L1981" s="224"/>
      <c r="M1981" s="225"/>
      <c r="N1981" s="226"/>
      <c r="O1981" s="226"/>
      <c r="P1981" s="226"/>
      <c r="Q1981" s="226"/>
      <c r="R1981" s="226"/>
      <c r="S1981" s="226"/>
      <c r="T1981" s="227"/>
      <c r="AT1981" s="228" t="s">
        <v>320</v>
      </c>
      <c r="AU1981" s="228" t="s">
        <v>88</v>
      </c>
      <c r="AV1981" s="14" t="s">
        <v>88</v>
      </c>
      <c r="AW1981" s="14" t="s">
        <v>4</v>
      </c>
      <c r="AX1981" s="14" t="s">
        <v>86</v>
      </c>
      <c r="AY1981" s="228" t="s">
        <v>151</v>
      </c>
    </row>
    <row r="1982" spans="1:65" s="2" customFormat="1" ht="16.5" customHeight="1">
      <c r="A1982" s="39"/>
      <c r="B1982" s="40"/>
      <c r="C1982" s="251" t="s">
        <v>2686</v>
      </c>
      <c r="D1982" s="251" t="s">
        <v>445</v>
      </c>
      <c r="E1982" s="252" t="s">
        <v>2687</v>
      </c>
      <c r="F1982" s="253" t="s">
        <v>2688</v>
      </c>
      <c r="G1982" s="254" t="s">
        <v>428</v>
      </c>
      <c r="H1982" s="255">
        <v>2.9000000000000001E-2</v>
      </c>
      <c r="I1982" s="256"/>
      <c r="J1982" s="257">
        <f>ROUND(I1982*H1982,2)</f>
        <v>0</v>
      </c>
      <c r="K1982" s="253" t="s">
        <v>158</v>
      </c>
      <c r="L1982" s="258"/>
      <c r="M1982" s="259" t="s">
        <v>32</v>
      </c>
      <c r="N1982" s="260" t="s">
        <v>49</v>
      </c>
      <c r="O1982" s="69"/>
      <c r="P1982" s="192">
        <f>O1982*H1982</f>
        <v>0</v>
      </c>
      <c r="Q1982" s="192">
        <v>1</v>
      </c>
      <c r="R1982" s="192">
        <f>Q1982*H1982</f>
        <v>2.9000000000000001E-2</v>
      </c>
      <c r="S1982" s="192">
        <v>0</v>
      </c>
      <c r="T1982" s="193">
        <f>S1982*H1982</f>
        <v>0</v>
      </c>
      <c r="U1982" s="39"/>
      <c r="V1982" s="39"/>
      <c r="W1982" s="39"/>
      <c r="X1982" s="39"/>
      <c r="Y1982" s="39"/>
      <c r="Z1982" s="39"/>
      <c r="AA1982" s="39"/>
      <c r="AB1982" s="39"/>
      <c r="AC1982" s="39"/>
      <c r="AD1982" s="39"/>
      <c r="AE1982" s="39"/>
      <c r="AR1982" s="194" t="s">
        <v>539</v>
      </c>
      <c r="AT1982" s="194" t="s">
        <v>445</v>
      </c>
      <c r="AU1982" s="194" t="s">
        <v>88</v>
      </c>
      <c r="AY1982" s="21" t="s">
        <v>151</v>
      </c>
      <c r="BE1982" s="195">
        <f>IF(N1982="základní",J1982,0)</f>
        <v>0</v>
      </c>
      <c r="BF1982" s="195">
        <f>IF(N1982="snížená",J1982,0)</f>
        <v>0</v>
      </c>
      <c r="BG1982" s="195">
        <f>IF(N1982="zákl. přenesená",J1982,0)</f>
        <v>0</v>
      </c>
      <c r="BH1982" s="195">
        <f>IF(N1982="sníž. přenesená",J1982,0)</f>
        <v>0</v>
      </c>
      <c r="BI1982" s="195">
        <f>IF(N1982="nulová",J1982,0)</f>
        <v>0</v>
      </c>
      <c r="BJ1982" s="21" t="s">
        <v>86</v>
      </c>
      <c r="BK1982" s="195">
        <f>ROUND(I1982*H1982,2)</f>
        <v>0</v>
      </c>
      <c r="BL1982" s="21" t="s">
        <v>373</v>
      </c>
      <c r="BM1982" s="194" t="s">
        <v>2689</v>
      </c>
    </row>
    <row r="1983" spans="1:65" s="13" customFormat="1" ht="11.25">
      <c r="B1983" s="208"/>
      <c r="C1983" s="209"/>
      <c r="D1983" s="201" t="s">
        <v>320</v>
      </c>
      <c r="E1983" s="210" t="s">
        <v>32</v>
      </c>
      <c r="F1983" s="211" t="s">
        <v>2690</v>
      </c>
      <c r="G1983" s="209"/>
      <c r="H1983" s="210" t="s">
        <v>32</v>
      </c>
      <c r="I1983" s="212"/>
      <c r="J1983" s="209"/>
      <c r="K1983" s="209"/>
      <c r="L1983" s="213"/>
      <c r="M1983" s="214"/>
      <c r="N1983" s="215"/>
      <c r="O1983" s="215"/>
      <c r="P1983" s="215"/>
      <c r="Q1983" s="215"/>
      <c r="R1983" s="215"/>
      <c r="S1983" s="215"/>
      <c r="T1983" s="216"/>
      <c r="AT1983" s="217" t="s">
        <v>320</v>
      </c>
      <c r="AU1983" s="217" t="s">
        <v>88</v>
      </c>
      <c r="AV1983" s="13" t="s">
        <v>86</v>
      </c>
      <c r="AW1983" s="13" t="s">
        <v>39</v>
      </c>
      <c r="AX1983" s="13" t="s">
        <v>78</v>
      </c>
      <c r="AY1983" s="217" t="s">
        <v>151</v>
      </c>
    </row>
    <row r="1984" spans="1:65" s="14" customFormat="1" ht="11.25">
      <c r="B1984" s="218"/>
      <c r="C1984" s="219"/>
      <c r="D1984" s="201" t="s">
        <v>320</v>
      </c>
      <c r="E1984" s="220" t="s">
        <v>32</v>
      </c>
      <c r="F1984" s="221" t="s">
        <v>2691</v>
      </c>
      <c r="G1984" s="219"/>
      <c r="H1984" s="222">
        <v>2.5999999999999999E-2</v>
      </c>
      <c r="I1984" s="223"/>
      <c r="J1984" s="219"/>
      <c r="K1984" s="219"/>
      <c r="L1984" s="224"/>
      <c r="M1984" s="225"/>
      <c r="N1984" s="226"/>
      <c r="O1984" s="226"/>
      <c r="P1984" s="226"/>
      <c r="Q1984" s="226"/>
      <c r="R1984" s="226"/>
      <c r="S1984" s="226"/>
      <c r="T1984" s="227"/>
      <c r="AT1984" s="228" t="s">
        <v>320</v>
      </c>
      <c r="AU1984" s="228" t="s">
        <v>88</v>
      </c>
      <c r="AV1984" s="14" t="s">
        <v>88</v>
      </c>
      <c r="AW1984" s="14" t="s">
        <v>39</v>
      </c>
      <c r="AX1984" s="14" t="s">
        <v>78</v>
      </c>
      <c r="AY1984" s="228" t="s">
        <v>151</v>
      </c>
    </row>
    <row r="1985" spans="1:65" s="15" customFormat="1" ht="11.25">
      <c r="B1985" s="229"/>
      <c r="C1985" s="230"/>
      <c r="D1985" s="201" t="s">
        <v>320</v>
      </c>
      <c r="E1985" s="231" t="s">
        <v>32</v>
      </c>
      <c r="F1985" s="232" t="s">
        <v>323</v>
      </c>
      <c r="G1985" s="230"/>
      <c r="H1985" s="233">
        <v>2.5999999999999999E-2</v>
      </c>
      <c r="I1985" s="234"/>
      <c r="J1985" s="230"/>
      <c r="K1985" s="230"/>
      <c r="L1985" s="235"/>
      <c r="M1985" s="236"/>
      <c r="N1985" s="237"/>
      <c r="O1985" s="237"/>
      <c r="P1985" s="237"/>
      <c r="Q1985" s="237"/>
      <c r="R1985" s="237"/>
      <c r="S1985" s="237"/>
      <c r="T1985" s="238"/>
      <c r="AT1985" s="239" t="s">
        <v>320</v>
      </c>
      <c r="AU1985" s="239" t="s">
        <v>88</v>
      </c>
      <c r="AV1985" s="15" t="s">
        <v>159</v>
      </c>
      <c r="AW1985" s="15" t="s">
        <v>39</v>
      </c>
      <c r="AX1985" s="15" t="s">
        <v>86</v>
      </c>
      <c r="AY1985" s="239" t="s">
        <v>151</v>
      </c>
    </row>
    <row r="1986" spans="1:65" s="14" customFormat="1" ht="11.25">
      <c r="B1986" s="218"/>
      <c r="C1986" s="219"/>
      <c r="D1986" s="201" t="s">
        <v>320</v>
      </c>
      <c r="E1986" s="219"/>
      <c r="F1986" s="221" t="s">
        <v>2692</v>
      </c>
      <c r="G1986" s="219"/>
      <c r="H1986" s="222">
        <v>2.9000000000000001E-2</v>
      </c>
      <c r="I1986" s="223"/>
      <c r="J1986" s="219"/>
      <c r="K1986" s="219"/>
      <c r="L1986" s="224"/>
      <c r="M1986" s="225"/>
      <c r="N1986" s="226"/>
      <c r="O1986" s="226"/>
      <c r="P1986" s="226"/>
      <c r="Q1986" s="226"/>
      <c r="R1986" s="226"/>
      <c r="S1986" s="226"/>
      <c r="T1986" s="227"/>
      <c r="AT1986" s="228" t="s">
        <v>320</v>
      </c>
      <c r="AU1986" s="228" t="s">
        <v>88</v>
      </c>
      <c r="AV1986" s="14" t="s">
        <v>88</v>
      </c>
      <c r="AW1986" s="14" t="s">
        <v>4</v>
      </c>
      <c r="AX1986" s="14" t="s">
        <v>86</v>
      </c>
      <c r="AY1986" s="228" t="s">
        <v>151</v>
      </c>
    </row>
    <row r="1987" spans="1:65" s="2" customFormat="1" ht="16.5" customHeight="1">
      <c r="A1987" s="39"/>
      <c r="B1987" s="40"/>
      <c r="C1987" s="251" t="s">
        <v>2693</v>
      </c>
      <c r="D1987" s="251" t="s">
        <v>445</v>
      </c>
      <c r="E1987" s="252" t="s">
        <v>2694</v>
      </c>
      <c r="F1987" s="253" t="s">
        <v>2695</v>
      </c>
      <c r="G1987" s="254" t="s">
        <v>428</v>
      </c>
      <c r="H1987" s="255">
        <v>2E-3</v>
      </c>
      <c r="I1987" s="256"/>
      <c r="J1987" s="257">
        <f>ROUND(I1987*H1987,2)</f>
        <v>0</v>
      </c>
      <c r="K1987" s="253" t="s">
        <v>158</v>
      </c>
      <c r="L1987" s="258"/>
      <c r="M1987" s="259" t="s">
        <v>32</v>
      </c>
      <c r="N1987" s="260" t="s">
        <v>49</v>
      </c>
      <c r="O1987" s="69"/>
      <c r="P1987" s="192">
        <f>O1987*H1987</f>
        <v>0</v>
      </c>
      <c r="Q1987" s="192">
        <v>1</v>
      </c>
      <c r="R1987" s="192">
        <f>Q1987*H1987</f>
        <v>2E-3</v>
      </c>
      <c r="S1987" s="192">
        <v>0</v>
      </c>
      <c r="T1987" s="193">
        <f>S1987*H1987</f>
        <v>0</v>
      </c>
      <c r="U1987" s="39"/>
      <c r="V1987" s="39"/>
      <c r="W1987" s="39"/>
      <c r="X1987" s="39"/>
      <c r="Y1987" s="39"/>
      <c r="Z1987" s="39"/>
      <c r="AA1987" s="39"/>
      <c r="AB1987" s="39"/>
      <c r="AC1987" s="39"/>
      <c r="AD1987" s="39"/>
      <c r="AE1987" s="39"/>
      <c r="AR1987" s="194" t="s">
        <v>539</v>
      </c>
      <c r="AT1987" s="194" t="s">
        <v>445</v>
      </c>
      <c r="AU1987" s="194" t="s">
        <v>88</v>
      </c>
      <c r="AY1987" s="21" t="s">
        <v>151</v>
      </c>
      <c r="BE1987" s="195">
        <f>IF(N1987="základní",J1987,0)</f>
        <v>0</v>
      </c>
      <c r="BF1987" s="195">
        <f>IF(N1987="snížená",J1987,0)</f>
        <v>0</v>
      </c>
      <c r="BG1987" s="195">
        <f>IF(N1987="zákl. přenesená",J1987,0)</f>
        <v>0</v>
      </c>
      <c r="BH1987" s="195">
        <f>IF(N1987="sníž. přenesená",J1987,0)</f>
        <v>0</v>
      </c>
      <c r="BI1987" s="195">
        <f>IF(N1987="nulová",J1987,0)</f>
        <v>0</v>
      </c>
      <c r="BJ1987" s="21" t="s">
        <v>86</v>
      </c>
      <c r="BK1987" s="195">
        <f>ROUND(I1987*H1987,2)</f>
        <v>0</v>
      </c>
      <c r="BL1987" s="21" t="s">
        <v>373</v>
      </c>
      <c r="BM1987" s="194" t="s">
        <v>2696</v>
      </c>
    </row>
    <row r="1988" spans="1:65" s="13" customFormat="1" ht="11.25">
      <c r="B1988" s="208"/>
      <c r="C1988" s="209"/>
      <c r="D1988" s="201" t="s">
        <v>320</v>
      </c>
      <c r="E1988" s="210" t="s">
        <v>32</v>
      </c>
      <c r="F1988" s="211" t="s">
        <v>2697</v>
      </c>
      <c r="G1988" s="209"/>
      <c r="H1988" s="210" t="s">
        <v>32</v>
      </c>
      <c r="I1988" s="212"/>
      <c r="J1988" s="209"/>
      <c r="K1988" s="209"/>
      <c r="L1988" s="213"/>
      <c r="M1988" s="214"/>
      <c r="N1988" s="215"/>
      <c r="O1988" s="215"/>
      <c r="P1988" s="215"/>
      <c r="Q1988" s="215"/>
      <c r="R1988" s="215"/>
      <c r="S1988" s="215"/>
      <c r="T1988" s="216"/>
      <c r="AT1988" s="217" t="s">
        <v>320</v>
      </c>
      <c r="AU1988" s="217" t="s">
        <v>88</v>
      </c>
      <c r="AV1988" s="13" t="s">
        <v>86</v>
      </c>
      <c r="AW1988" s="13" t="s">
        <v>39</v>
      </c>
      <c r="AX1988" s="13" t="s">
        <v>78</v>
      </c>
      <c r="AY1988" s="217" t="s">
        <v>151</v>
      </c>
    </row>
    <row r="1989" spans="1:65" s="14" customFormat="1" ht="11.25">
      <c r="B1989" s="218"/>
      <c r="C1989" s="219"/>
      <c r="D1989" s="201" t="s">
        <v>320</v>
      </c>
      <c r="E1989" s="220" t="s">
        <v>32</v>
      </c>
      <c r="F1989" s="221" t="s">
        <v>2698</v>
      </c>
      <c r="G1989" s="219"/>
      <c r="H1989" s="222">
        <v>2E-3</v>
      </c>
      <c r="I1989" s="223"/>
      <c r="J1989" s="219"/>
      <c r="K1989" s="219"/>
      <c r="L1989" s="224"/>
      <c r="M1989" s="225"/>
      <c r="N1989" s="226"/>
      <c r="O1989" s="226"/>
      <c r="P1989" s="226"/>
      <c r="Q1989" s="226"/>
      <c r="R1989" s="226"/>
      <c r="S1989" s="226"/>
      <c r="T1989" s="227"/>
      <c r="AT1989" s="228" t="s">
        <v>320</v>
      </c>
      <c r="AU1989" s="228" t="s">
        <v>88</v>
      </c>
      <c r="AV1989" s="14" t="s">
        <v>88</v>
      </c>
      <c r="AW1989" s="14" t="s">
        <v>39</v>
      </c>
      <c r="AX1989" s="14" t="s">
        <v>78</v>
      </c>
      <c r="AY1989" s="228" t="s">
        <v>151</v>
      </c>
    </row>
    <row r="1990" spans="1:65" s="15" customFormat="1" ht="11.25">
      <c r="B1990" s="229"/>
      <c r="C1990" s="230"/>
      <c r="D1990" s="201" t="s">
        <v>320</v>
      </c>
      <c r="E1990" s="231" t="s">
        <v>32</v>
      </c>
      <c r="F1990" s="232" t="s">
        <v>323</v>
      </c>
      <c r="G1990" s="230"/>
      <c r="H1990" s="233">
        <v>2E-3</v>
      </c>
      <c r="I1990" s="234"/>
      <c r="J1990" s="230"/>
      <c r="K1990" s="230"/>
      <c r="L1990" s="235"/>
      <c r="M1990" s="236"/>
      <c r="N1990" s="237"/>
      <c r="O1990" s="237"/>
      <c r="P1990" s="237"/>
      <c r="Q1990" s="237"/>
      <c r="R1990" s="237"/>
      <c r="S1990" s="237"/>
      <c r="T1990" s="238"/>
      <c r="AT1990" s="239" t="s">
        <v>320</v>
      </c>
      <c r="AU1990" s="239" t="s">
        <v>88</v>
      </c>
      <c r="AV1990" s="15" t="s">
        <v>159</v>
      </c>
      <c r="AW1990" s="15" t="s">
        <v>39</v>
      </c>
      <c r="AX1990" s="15" t="s">
        <v>86</v>
      </c>
      <c r="AY1990" s="239" t="s">
        <v>151</v>
      </c>
    </row>
    <row r="1991" spans="1:65" s="14" customFormat="1" ht="11.25">
      <c r="B1991" s="218"/>
      <c r="C1991" s="219"/>
      <c r="D1991" s="201" t="s">
        <v>320</v>
      </c>
      <c r="E1991" s="219"/>
      <c r="F1991" s="221" t="s">
        <v>2699</v>
      </c>
      <c r="G1991" s="219"/>
      <c r="H1991" s="222">
        <v>2E-3</v>
      </c>
      <c r="I1991" s="223"/>
      <c r="J1991" s="219"/>
      <c r="K1991" s="219"/>
      <c r="L1991" s="224"/>
      <c r="M1991" s="225"/>
      <c r="N1991" s="226"/>
      <c r="O1991" s="226"/>
      <c r="P1991" s="226"/>
      <c r="Q1991" s="226"/>
      <c r="R1991" s="226"/>
      <c r="S1991" s="226"/>
      <c r="T1991" s="227"/>
      <c r="AT1991" s="228" t="s">
        <v>320</v>
      </c>
      <c r="AU1991" s="228" t="s">
        <v>88</v>
      </c>
      <c r="AV1991" s="14" t="s">
        <v>88</v>
      </c>
      <c r="AW1991" s="14" t="s">
        <v>4</v>
      </c>
      <c r="AX1991" s="14" t="s">
        <v>86</v>
      </c>
      <c r="AY1991" s="228" t="s">
        <v>151</v>
      </c>
    </row>
    <row r="1992" spans="1:65" s="2" customFormat="1" ht="16.5" customHeight="1">
      <c r="A1992" s="39"/>
      <c r="B1992" s="40"/>
      <c r="C1992" s="251" t="s">
        <v>2700</v>
      </c>
      <c r="D1992" s="251" t="s">
        <v>445</v>
      </c>
      <c r="E1992" s="252" t="s">
        <v>2701</v>
      </c>
      <c r="F1992" s="253" t="s">
        <v>2702</v>
      </c>
      <c r="G1992" s="254" t="s">
        <v>428</v>
      </c>
      <c r="H1992" s="255">
        <v>5.5E-2</v>
      </c>
      <c r="I1992" s="256"/>
      <c r="J1992" s="257">
        <f>ROUND(I1992*H1992,2)</f>
        <v>0</v>
      </c>
      <c r="K1992" s="253" t="s">
        <v>158</v>
      </c>
      <c r="L1992" s="258"/>
      <c r="M1992" s="259" t="s">
        <v>32</v>
      </c>
      <c r="N1992" s="260" t="s">
        <v>49</v>
      </c>
      <c r="O1992" s="69"/>
      <c r="P1992" s="192">
        <f>O1992*H1992</f>
        <v>0</v>
      </c>
      <c r="Q1992" s="192">
        <v>1</v>
      </c>
      <c r="R1992" s="192">
        <f>Q1992*H1992</f>
        <v>5.5E-2</v>
      </c>
      <c r="S1992" s="192">
        <v>0</v>
      </c>
      <c r="T1992" s="193">
        <f>S1992*H1992</f>
        <v>0</v>
      </c>
      <c r="U1992" s="39"/>
      <c r="V1992" s="39"/>
      <c r="W1992" s="39"/>
      <c r="X1992" s="39"/>
      <c r="Y1992" s="39"/>
      <c r="Z1992" s="39"/>
      <c r="AA1992" s="39"/>
      <c r="AB1992" s="39"/>
      <c r="AC1992" s="39"/>
      <c r="AD1992" s="39"/>
      <c r="AE1992" s="39"/>
      <c r="AR1992" s="194" t="s">
        <v>539</v>
      </c>
      <c r="AT1992" s="194" t="s">
        <v>445</v>
      </c>
      <c r="AU1992" s="194" t="s">
        <v>88</v>
      </c>
      <c r="AY1992" s="21" t="s">
        <v>151</v>
      </c>
      <c r="BE1992" s="195">
        <f>IF(N1992="základní",J1992,0)</f>
        <v>0</v>
      </c>
      <c r="BF1992" s="195">
        <f>IF(N1992="snížená",J1992,0)</f>
        <v>0</v>
      </c>
      <c r="BG1992" s="195">
        <f>IF(N1992="zákl. přenesená",J1992,0)</f>
        <v>0</v>
      </c>
      <c r="BH1992" s="195">
        <f>IF(N1992="sníž. přenesená",J1992,0)</f>
        <v>0</v>
      </c>
      <c r="BI1992" s="195">
        <f>IF(N1992="nulová",J1992,0)</f>
        <v>0</v>
      </c>
      <c r="BJ1992" s="21" t="s">
        <v>86</v>
      </c>
      <c r="BK1992" s="195">
        <f>ROUND(I1992*H1992,2)</f>
        <v>0</v>
      </c>
      <c r="BL1992" s="21" t="s">
        <v>373</v>
      </c>
      <c r="BM1992" s="194" t="s">
        <v>2703</v>
      </c>
    </row>
    <row r="1993" spans="1:65" s="13" customFormat="1" ht="11.25">
      <c r="B1993" s="208"/>
      <c r="C1993" s="209"/>
      <c r="D1993" s="201" t="s">
        <v>320</v>
      </c>
      <c r="E1993" s="210" t="s">
        <v>32</v>
      </c>
      <c r="F1993" s="211" t="s">
        <v>2704</v>
      </c>
      <c r="G1993" s="209"/>
      <c r="H1993" s="210" t="s">
        <v>32</v>
      </c>
      <c r="I1993" s="212"/>
      <c r="J1993" s="209"/>
      <c r="K1993" s="209"/>
      <c r="L1993" s="213"/>
      <c r="M1993" s="214"/>
      <c r="N1993" s="215"/>
      <c r="O1993" s="215"/>
      <c r="P1993" s="215"/>
      <c r="Q1993" s="215"/>
      <c r="R1993" s="215"/>
      <c r="S1993" s="215"/>
      <c r="T1993" s="216"/>
      <c r="AT1993" s="217" t="s">
        <v>320</v>
      </c>
      <c r="AU1993" s="217" t="s">
        <v>88</v>
      </c>
      <c r="AV1993" s="13" t="s">
        <v>86</v>
      </c>
      <c r="AW1993" s="13" t="s">
        <v>39</v>
      </c>
      <c r="AX1993" s="13" t="s">
        <v>78</v>
      </c>
      <c r="AY1993" s="217" t="s">
        <v>151</v>
      </c>
    </row>
    <row r="1994" spans="1:65" s="14" customFormat="1" ht="11.25">
      <c r="B1994" s="218"/>
      <c r="C1994" s="219"/>
      <c r="D1994" s="201" t="s">
        <v>320</v>
      </c>
      <c r="E1994" s="220" t="s">
        <v>32</v>
      </c>
      <c r="F1994" s="221" t="s">
        <v>2705</v>
      </c>
      <c r="G1994" s="219"/>
      <c r="H1994" s="222">
        <v>4.0000000000000001E-3</v>
      </c>
      <c r="I1994" s="223"/>
      <c r="J1994" s="219"/>
      <c r="K1994" s="219"/>
      <c r="L1994" s="224"/>
      <c r="M1994" s="225"/>
      <c r="N1994" s="226"/>
      <c r="O1994" s="226"/>
      <c r="P1994" s="226"/>
      <c r="Q1994" s="226"/>
      <c r="R1994" s="226"/>
      <c r="S1994" s="226"/>
      <c r="T1994" s="227"/>
      <c r="AT1994" s="228" t="s">
        <v>320</v>
      </c>
      <c r="AU1994" s="228" t="s">
        <v>88</v>
      </c>
      <c r="AV1994" s="14" t="s">
        <v>88</v>
      </c>
      <c r="AW1994" s="14" t="s">
        <v>39</v>
      </c>
      <c r="AX1994" s="14" t="s">
        <v>78</v>
      </c>
      <c r="AY1994" s="228" t="s">
        <v>151</v>
      </c>
    </row>
    <row r="1995" spans="1:65" s="13" customFormat="1" ht="11.25">
      <c r="B1995" s="208"/>
      <c r="C1995" s="209"/>
      <c r="D1995" s="201" t="s">
        <v>320</v>
      </c>
      <c r="E1995" s="210" t="s">
        <v>32</v>
      </c>
      <c r="F1995" s="211" t="s">
        <v>2706</v>
      </c>
      <c r="G1995" s="209"/>
      <c r="H1995" s="210" t="s">
        <v>32</v>
      </c>
      <c r="I1995" s="212"/>
      <c r="J1995" s="209"/>
      <c r="K1995" s="209"/>
      <c r="L1995" s="213"/>
      <c r="M1995" s="214"/>
      <c r="N1995" s="215"/>
      <c r="O1995" s="215"/>
      <c r="P1995" s="215"/>
      <c r="Q1995" s="215"/>
      <c r="R1995" s="215"/>
      <c r="S1995" s="215"/>
      <c r="T1995" s="216"/>
      <c r="AT1995" s="217" t="s">
        <v>320</v>
      </c>
      <c r="AU1995" s="217" t="s">
        <v>88</v>
      </c>
      <c r="AV1995" s="13" t="s">
        <v>86</v>
      </c>
      <c r="AW1995" s="13" t="s">
        <v>39</v>
      </c>
      <c r="AX1995" s="13" t="s">
        <v>78</v>
      </c>
      <c r="AY1995" s="217" t="s">
        <v>151</v>
      </c>
    </row>
    <row r="1996" spans="1:65" s="14" customFormat="1" ht="11.25">
      <c r="B1996" s="218"/>
      <c r="C1996" s="219"/>
      <c r="D1996" s="201" t="s">
        <v>320</v>
      </c>
      <c r="E1996" s="220" t="s">
        <v>32</v>
      </c>
      <c r="F1996" s="221" t="s">
        <v>2707</v>
      </c>
      <c r="G1996" s="219"/>
      <c r="H1996" s="222">
        <v>2E-3</v>
      </c>
      <c r="I1996" s="223"/>
      <c r="J1996" s="219"/>
      <c r="K1996" s="219"/>
      <c r="L1996" s="224"/>
      <c r="M1996" s="225"/>
      <c r="N1996" s="226"/>
      <c r="O1996" s="226"/>
      <c r="P1996" s="226"/>
      <c r="Q1996" s="226"/>
      <c r="R1996" s="226"/>
      <c r="S1996" s="226"/>
      <c r="T1996" s="227"/>
      <c r="AT1996" s="228" t="s">
        <v>320</v>
      </c>
      <c r="AU1996" s="228" t="s">
        <v>88</v>
      </c>
      <c r="AV1996" s="14" t="s">
        <v>88</v>
      </c>
      <c r="AW1996" s="14" t="s">
        <v>39</v>
      </c>
      <c r="AX1996" s="14" t="s">
        <v>78</v>
      </c>
      <c r="AY1996" s="228" t="s">
        <v>151</v>
      </c>
    </row>
    <row r="1997" spans="1:65" s="13" customFormat="1" ht="11.25">
      <c r="B1997" s="208"/>
      <c r="C1997" s="209"/>
      <c r="D1997" s="201" t="s">
        <v>320</v>
      </c>
      <c r="E1997" s="210" t="s">
        <v>32</v>
      </c>
      <c r="F1997" s="211" t="s">
        <v>2708</v>
      </c>
      <c r="G1997" s="209"/>
      <c r="H1997" s="210" t="s">
        <v>32</v>
      </c>
      <c r="I1997" s="212"/>
      <c r="J1997" s="209"/>
      <c r="K1997" s="209"/>
      <c r="L1997" s="213"/>
      <c r="M1997" s="214"/>
      <c r="N1997" s="215"/>
      <c r="O1997" s="215"/>
      <c r="P1997" s="215"/>
      <c r="Q1997" s="215"/>
      <c r="R1997" s="215"/>
      <c r="S1997" s="215"/>
      <c r="T1997" s="216"/>
      <c r="AT1997" s="217" t="s">
        <v>320</v>
      </c>
      <c r="AU1997" s="217" t="s">
        <v>88</v>
      </c>
      <c r="AV1997" s="13" t="s">
        <v>86</v>
      </c>
      <c r="AW1997" s="13" t="s">
        <v>39</v>
      </c>
      <c r="AX1997" s="13" t="s">
        <v>78</v>
      </c>
      <c r="AY1997" s="217" t="s">
        <v>151</v>
      </c>
    </row>
    <row r="1998" spans="1:65" s="14" customFormat="1" ht="11.25">
      <c r="B1998" s="218"/>
      <c r="C1998" s="219"/>
      <c r="D1998" s="201" t="s">
        <v>320</v>
      </c>
      <c r="E1998" s="220" t="s">
        <v>32</v>
      </c>
      <c r="F1998" s="221" t="s">
        <v>2709</v>
      </c>
      <c r="G1998" s="219"/>
      <c r="H1998" s="222">
        <v>7.0000000000000001E-3</v>
      </c>
      <c r="I1998" s="223"/>
      <c r="J1998" s="219"/>
      <c r="K1998" s="219"/>
      <c r="L1998" s="224"/>
      <c r="M1998" s="225"/>
      <c r="N1998" s="226"/>
      <c r="O1998" s="226"/>
      <c r="P1998" s="226"/>
      <c r="Q1998" s="226"/>
      <c r="R1998" s="226"/>
      <c r="S1998" s="226"/>
      <c r="T1998" s="227"/>
      <c r="AT1998" s="228" t="s">
        <v>320</v>
      </c>
      <c r="AU1998" s="228" t="s">
        <v>88</v>
      </c>
      <c r="AV1998" s="14" t="s">
        <v>88</v>
      </c>
      <c r="AW1998" s="14" t="s">
        <v>39</v>
      </c>
      <c r="AX1998" s="14" t="s">
        <v>78</v>
      </c>
      <c r="AY1998" s="228" t="s">
        <v>151</v>
      </c>
    </row>
    <row r="1999" spans="1:65" s="16" customFormat="1" ht="11.25">
      <c r="B1999" s="240"/>
      <c r="C1999" s="241"/>
      <c r="D1999" s="201" t="s">
        <v>320</v>
      </c>
      <c r="E1999" s="242" t="s">
        <v>32</v>
      </c>
      <c r="F1999" s="243" t="s">
        <v>440</v>
      </c>
      <c r="G1999" s="241"/>
      <c r="H1999" s="244">
        <v>1.2999999999999999E-2</v>
      </c>
      <c r="I1999" s="245"/>
      <c r="J1999" s="241"/>
      <c r="K1999" s="241"/>
      <c r="L1999" s="246"/>
      <c r="M1999" s="247"/>
      <c r="N1999" s="248"/>
      <c r="O1999" s="248"/>
      <c r="P1999" s="248"/>
      <c r="Q1999" s="248"/>
      <c r="R1999" s="248"/>
      <c r="S1999" s="248"/>
      <c r="T1999" s="249"/>
      <c r="AT1999" s="250" t="s">
        <v>320</v>
      </c>
      <c r="AU1999" s="250" t="s">
        <v>88</v>
      </c>
      <c r="AV1999" s="16" t="s">
        <v>170</v>
      </c>
      <c r="AW1999" s="16" t="s">
        <v>39</v>
      </c>
      <c r="AX1999" s="16" t="s">
        <v>78</v>
      </c>
      <c r="AY1999" s="250" t="s">
        <v>151</v>
      </c>
    </row>
    <row r="2000" spans="1:65" s="13" customFormat="1" ht="11.25">
      <c r="B2000" s="208"/>
      <c r="C2000" s="209"/>
      <c r="D2000" s="201" t="s">
        <v>320</v>
      </c>
      <c r="E2000" s="210" t="s">
        <v>32</v>
      </c>
      <c r="F2000" s="211" t="s">
        <v>2710</v>
      </c>
      <c r="G2000" s="209"/>
      <c r="H2000" s="210" t="s">
        <v>32</v>
      </c>
      <c r="I2000" s="212"/>
      <c r="J2000" s="209"/>
      <c r="K2000" s="209"/>
      <c r="L2000" s="213"/>
      <c r="M2000" s="214"/>
      <c r="N2000" s="215"/>
      <c r="O2000" s="215"/>
      <c r="P2000" s="215"/>
      <c r="Q2000" s="215"/>
      <c r="R2000" s="215"/>
      <c r="S2000" s="215"/>
      <c r="T2000" s="216"/>
      <c r="AT2000" s="217" t="s">
        <v>320</v>
      </c>
      <c r="AU2000" s="217" t="s">
        <v>88</v>
      </c>
      <c r="AV2000" s="13" t="s">
        <v>86</v>
      </c>
      <c r="AW2000" s="13" t="s">
        <v>39</v>
      </c>
      <c r="AX2000" s="13" t="s">
        <v>78</v>
      </c>
      <c r="AY2000" s="217" t="s">
        <v>151</v>
      </c>
    </row>
    <row r="2001" spans="1:65" s="13" customFormat="1" ht="11.25">
      <c r="B2001" s="208"/>
      <c r="C2001" s="209"/>
      <c r="D2001" s="201" t="s">
        <v>320</v>
      </c>
      <c r="E2001" s="210" t="s">
        <v>32</v>
      </c>
      <c r="F2001" s="211" t="s">
        <v>2670</v>
      </c>
      <c r="G2001" s="209"/>
      <c r="H2001" s="210" t="s">
        <v>32</v>
      </c>
      <c r="I2001" s="212"/>
      <c r="J2001" s="209"/>
      <c r="K2001" s="209"/>
      <c r="L2001" s="213"/>
      <c r="M2001" s="214"/>
      <c r="N2001" s="215"/>
      <c r="O2001" s="215"/>
      <c r="P2001" s="215"/>
      <c r="Q2001" s="215"/>
      <c r="R2001" s="215"/>
      <c r="S2001" s="215"/>
      <c r="T2001" s="216"/>
      <c r="AT2001" s="217" t="s">
        <v>320</v>
      </c>
      <c r="AU2001" s="217" t="s">
        <v>88</v>
      </c>
      <c r="AV2001" s="13" t="s">
        <v>86</v>
      </c>
      <c r="AW2001" s="13" t="s">
        <v>39</v>
      </c>
      <c r="AX2001" s="13" t="s">
        <v>78</v>
      </c>
      <c r="AY2001" s="217" t="s">
        <v>151</v>
      </c>
    </row>
    <row r="2002" spans="1:65" s="14" customFormat="1" ht="11.25">
      <c r="B2002" s="218"/>
      <c r="C2002" s="219"/>
      <c r="D2002" s="201" t="s">
        <v>320</v>
      </c>
      <c r="E2002" s="220" t="s">
        <v>32</v>
      </c>
      <c r="F2002" s="221" t="s">
        <v>2711</v>
      </c>
      <c r="G2002" s="219"/>
      <c r="H2002" s="222">
        <v>1.4999999999999999E-2</v>
      </c>
      <c r="I2002" s="223"/>
      <c r="J2002" s="219"/>
      <c r="K2002" s="219"/>
      <c r="L2002" s="224"/>
      <c r="M2002" s="225"/>
      <c r="N2002" s="226"/>
      <c r="O2002" s="226"/>
      <c r="P2002" s="226"/>
      <c r="Q2002" s="226"/>
      <c r="R2002" s="226"/>
      <c r="S2002" s="226"/>
      <c r="T2002" s="227"/>
      <c r="AT2002" s="228" t="s">
        <v>320</v>
      </c>
      <c r="AU2002" s="228" t="s">
        <v>88</v>
      </c>
      <c r="AV2002" s="14" t="s">
        <v>88</v>
      </c>
      <c r="AW2002" s="14" t="s">
        <v>39</v>
      </c>
      <c r="AX2002" s="14" t="s">
        <v>78</v>
      </c>
      <c r="AY2002" s="228" t="s">
        <v>151</v>
      </c>
    </row>
    <row r="2003" spans="1:65" s="13" customFormat="1" ht="11.25">
      <c r="B2003" s="208"/>
      <c r="C2003" s="209"/>
      <c r="D2003" s="201" t="s">
        <v>320</v>
      </c>
      <c r="E2003" s="210" t="s">
        <v>32</v>
      </c>
      <c r="F2003" s="211" t="s">
        <v>2672</v>
      </c>
      <c r="G2003" s="209"/>
      <c r="H2003" s="210" t="s">
        <v>32</v>
      </c>
      <c r="I2003" s="212"/>
      <c r="J2003" s="209"/>
      <c r="K2003" s="209"/>
      <c r="L2003" s="213"/>
      <c r="M2003" s="214"/>
      <c r="N2003" s="215"/>
      <c r="O2003" s="215"/>
      <c r="P2003" s="215"/>
      <c r="Q2003" s="215"/>
      <c r="R2003" s="215"/>
      <c r="S2003" s="215"/>
      <c r="T2003" s="216"/>
      <c r="AT2003" s="217" t="s">
        <v>320</v>
      </c>
      <c r="AU2003" s="217" t="s">
        <v>88</v>
      </c>
      <c r="AV2003" s="13" t="s">
        <v>86</v>
      </c>
      <c r="AW2003" s="13" t="s">
        <v>39</v>
      </c>
      <c r="AX2003" s="13" t="s">
        <v>78</v>
      </c>
      <c r="AY2003" s="217" t="s">
        <v>151</v>
      </c>
    </row>
    <row r="2004" spans="1:65" s="14" customFormat="1" ht="11.25">
      <c r="B2004" s="218"/>
      <c r="C2004" s="219"/>
      <c r="D2004" s="201" t="s">
        <v>320</v>
      </c>
      <c r="E2004" s="220" t="s">
        <v>32</v>
      </c>
      <c r="F2004" s="221" t="s">
        <v>2712</v>
      </c>
      <c r="G2004" s="219"/>
      <c r="H2004" s="222">
        <v>3.0000000000000001E-3</v>
      </c>
      <c r="I2004" s="223"/>
      <c r="J2004" s="219"/>
      <c r="K2004" s="219"/>
      <c r="L2004" s="224"/>
      <c r="M2004" s="225"/>
      <c r="N2004" s="226"/>
      <c r="O2004" s="226"/>
      <c r="P2004" s="226"/>
      <c r="Q2004" s="226"/>
      <c r="R2004" s="226"/>
      <c r="S2004" s="226"/>
      <c r="T2004" s="227"/>
      <c r="AT2004" s="228" t="s">
        <v>320</v>
      </c>
      <c r="AU2004" s="228" t="s">
        <v>88</v>
      </c>
      <c r="AV2004" s="14" t="s">
        <v>88</v>
      </c>
      <c r="AW2004" s="14" t="s">
        <v>39</v>
      </c>
      <c r="AX2004" s="14" t="s">
        <v>78</v>
      </c>
      <c r="AY2004" s="228" t="s">
        <v>151</v>
      </c>
    </row>
    <row r="2005" spans="1:65" s="13" customFormat="1" ht="11.25">
      <c r="B2005" s="208"/>
      <c r="C2005" s="209"/>
      <c r="D2005" s="201" t="s">
        <v>320</v>
      </c>
      <c r="E2005" s="210" t="s">
        <v>32</v>
      </c>
      <c r="F2005" s="211" t="s">
        <v>2674</v>
      </c>
      <c r="G2005" s="209"/>
      <c r="H2005" s="210" t="s">
        <v>32</v>
      </c>
      <c r="I2005" s="212"/>
      <c r="J2005" s="209"/>
      <c r="K2005" s="209"/>
      <c r="L2005" s="213"/>
      <c r="M2005" s="214"/>
      <c r="N2005" s="215"/>
      <c r="O2005" s="215"/>
      <c r="P2005" s="215"/>
      <c r="Q2005" s="215"/>
      <c r="R2005" s="215"/>
      <c r="S2005" s="215"/>
      <c r="T2005" s="216"/>
      <c r="AT2005" s="217" t="s">
        <v>320</v>
      </c>
      <c r="AU2005" s="217" t="s">
        <v>88</v>
      </c>
      <c r="AV2005" s="13" t="s">
        <v>86</v>
      </c>
      <c r="AW2005" s="13" t="s">
        <v>39</v>
      </c>
      <c r="AX2005" s="13" t="s">
        <v>78</v>
      </c>
      <c r="AY2005" s="217" t="s">
        <v>151</v>
      </c>
    </row>
    <row r="2006" spans="1:65" s="14" customFormat="1" ht="11.25">
      <c r="B2006" s="218"/>
      <c r="C2006" s="219"/>
      <c r="D2006" s="201" t="s">
        <v>320</v>
      </c>
      <c r="E2006" s="220" t="s">
        <v>32</v>
      </c>
      <c r="F2006" s="221" t="s">
        <v>2713</v>
      </c>
      <c r="G2006" s="219"/>
      <c r="H2006" s="222">
        <v>5.0000000000000001E-3</v>
      </c>
      <c r="I2006" s="223"/>
      <c r="J2006" s="219"/>
      <c r="K2006" s="219"/>
      <c r="L2006" s="224"/>
      <c r="M2006" s="225"/>
      <c r="N2006" s="226"/>
      <c r="O2006" s="226"/>
      <c r="P2006" s="226"/>
      <c r="Q2006" s="226"/>
      <c r="R2006" s="226"/>
      <c r="S2006" s="226"/>
      <c r="T2006" s="227"/>
      <c r="AT2006" s="228" t="s">
        <v>320</v>
      </c>
      <c r="AU2006" s="228" t="s">
        <v>88</v>
      </c>
      <c r="AV2006" s="14" t="s">
        <v>88</v>
      </c>
      <c r="AW2006" s="14" t="s">
        <v>39</v>
      </c>
      <c r="AX2006" s="14" t="s">
        <v>78</v>
      </c>
      <c r="AY2006" s="228" t="s">
        <v>151</v>
      </c>
    </row>
    <row r="2007" spans="1:65" s="13" customFormat="1" ht="11.25">
      <c r="B2007" s="208"/>
      <c r="C2007" s="209"/>
      <c r="D2007" s="201" t="s">
        <v>320</v>
      </c>
      <c r="E2007" s="210" t="s">
        <v>32</v>
      </c>
      <c r="F2007" s="211" t="s">
        <v>2676</v>
      </c>
      <c r="G2007" s="209"/>
      <c r="H2007" s="210" t="s">
        <v>32</v>
      </c>
      <c r="I2007" s="212"/>
      <c r="J2007" s="209"/>
      <c r="K2007" s="209"/>
      <c r="L2007" s="213"/>
      <c r="M2007" s="214"/>
      <c r="N2007" s="215"/>
      <c r="O2007" s="215"/>
      <c r="P2007" s="215"/>
      <c r="Q2007" s="215"/>
      <c r="R2007" s="215"/>
      <c r="S2007" s="215"/>
      <c r="T2007" s="216"/>
      <c r="AT2007" s="217" t="s">
        <v>320</v>
      </c>
      <c r="AU2007" s="217" t="s">
        <v>88</v>
      </c>
      <c r="AV2007" s="13" t="s">
        <v>86</v>
      </c>
      <c r="AW2007" s="13" t="s">
        <v>39</v>
      </c>
      <c r="AX2007" s="13" t="s">
        <v>78</v>
      </c>
      <c r="AY2007" s="217" t="s">
        <v>151</v>
      </c>
    </row>
    <row r="2008" spans="1:65" s="14" customFormat="1" ht="11.25">
      <c r="B2008" s="218"/>
      <c r="C2008" s="219"/>
      <c r="D2008" s="201" t="s">
        <v>320</v>
      </c>
      <c r="E2008" s="220" t="s">
        <v>32</v>
      </c>
      <c r="F2008" s="221" t="s">
        <v>2714</v>
      </c>
      <c r="G2008" s="219"/>
      <c r="H2008" s="222">
        <v>1.4E-2</v>
      </c>
      <c r="I2008" s="223"/>
      <c r="J2008" s="219"/>
      <c r="K2008" s="219"/>
      <c r="L2008" s="224"/>
      <c r="M2008" s="225"/>
      <c r="N2008" s="226"/>
      <c r="O2008" s="226"/>
      <c r="P2008" s="226"/>
      <c r="Q2008" s="226"/>
      <c r="R2008" s="226"/>
      <c r="S2008" s="226"/>
      <c r="T2008" s="227"/>
      <c r="AT2008" s="228" t="s">
        <v>320</v>
      </c>
      <c r="AU2008" s="228" t="s">
        <v>88</v>
      </c>
      <c r="AV2008" s="14" t="s">
        <v>88</v>
      </c>
      <c r="AW2008" s="14" t="s">
        <v>39</v>
      </c>
      <c r="AX2008" s="14" t="s">
        <v>78</v>
      </c>
      <c r="AY2008" s="228" t="s">
        <v>151</v>
      </c>
    </row>
    <row r="2009" spans="1:65" s="16" customFormat="1" ht="11.25">
      <c r="B2009" s="240"/>
      <c r="C2009" s="241"/>
      <c r="D2009" s="201" t="s">
        <v>320</v>
      </c>
      <c r="E2009" s="242" t="s">
        <v>32</v>
      </c>
      <c r="F2009" s="243" t="s">
        <v>440</v>
      </c>
      <c r="G2009" s="241"/>
      <c r="H2009" s="244">
        <v>3.6999999999999998E-2</v>
      </c>
      <c r="I2009" s="245"/>
      <c r="J2009" s="241"/>
      <c r="K2009" s="241"/>
      <c r="L2009" s="246"/>
      <c r="M2009" s="247"/>
      <c r="N2009" s="248"/>
      <c r="O2009" s="248"/>
      <c r="P2009" s="248"/>
      <c r="Q2009" s="248"/>
      <c r="R2009" s="248"/>
      <c r="S2009" s="248"/>
      <c r="T2009" s="249"/>
      <c r="AT2009" s="250" t="s">
        <v>320</v>
      </c>
      <c r="AU2009" s="250" t="s">
        <v>88</v>
      </c>
      <c r="AV2009" s="16" t="s">
        <v>170</v>
      </c>
      <c r="AW2009" s="16" t="s">
        <v>39</v>
      </c>
      <c r="AX2009" s="16" t="s">
        <v>78</v>
      </c>
      <c r="AY2009" s="250" t="s">
        <v>151</v>
      </c>
    </row>
    <row r="2010" spans="1:65" s="15" customFormat="1" ht="11.25">
      <c r="B2010" s="229"/>
      <c r="C2010" s="230"/>
      <c r="D2010" s="201" t="s">
        <v>320</v>
      </c>
      <c r="E2010" s="231" t="s">
        <v>32</v>
      </c>
      <c r="F2010" s="232" t="s">
        <v>323</v>
      </c>
      <c r="G2010" s="230"/>
      <c r="H2010" s="233">
        <v>0.05</v>
      </c>
      <c r="I2010" s="234"/>
      <c r="J2010" s="230"/>
      <c r="K2010" s="230"/>
      <c r="L2010" s="235"/>
      <c r="M2010" s="236"/>
      <c r="N2010" s="237"/>
      <c r="O2010" s="237"/>
      <c r="P2010" s="237"/>
      <c r="Q2010" s="237"/>
      <c r="R2010" s="237"/>
      <c r="S2010" s="237"/>
      <c r="T2010" s="238"/>
      <c r="AT2010" s="239" t="s">
        <v>320</v>
      </c>
      <c r="AU2010" s="239" t="s">
        <v>88</v>
      </c>
      <c r="AV2010" s="15" t="s">
        <v>159</v>
      </c>
      <c r="AW2010" s="15" t="s">
        <v>39</v>
      </c>
      <c r="AX2010" s="15" t="s">
        <v>86</v>
      </c>
      <c r="AY2010" s="239" t="s">
        <v>151</v>
      </c>
    </row>
    <row r="2011" spans="1:65" s="14" customFormat="1" ht="11.25">
      <c r="B2011" s="218"/>
      <c r="C2011" s="219"/>
      <c r="D2011" s="201" t="s">
        <v>320</v>
      </c>
      <c r="E2011" s="219"/>
      <c r="F2011" s="221" t="s">
        <v>2715</v>
      </c>
      <c r="G2011" s="219"/>
      <c r="H2011" s="222">
        <v>5.5E-2</v>
      </c>
      <c r="I2011" s="223"/>
      <c r="J2011" s="219"/>
      <c r="K2011" s="219"/>
      <c r="L2011" s="224"/>
      <c r="M2011" s="225"/>
      <c r="N2011" s="226"/>
      <c r="O2011" s="226"/>
      <c r="P2011" s="226"/>
      <c r="Q2011" s="226"/>
      <c r="R2011" s="226"/>
      <c r="S2011" s="226"/>
      <c r="T2011" s="227"/>
      <c r="AT2011" s="228" t="s">
        <v>320</v>
      </c>
      <c r="AU2011" s="228" t="s">
        <v>88</v>
      </c>
      <c r="AV2011" s="14" t="s">
        <v>88</v>
      </c>
      <c r="AW2011" s="14" t="s">
        <v>4</v>
      </c>
      <c r="AX2011" s="14" t="s">
        <v>86</v>
      </c>
      <c r="AY2011" s="228" t="s">
        <v>151</v>
      </c>
    </row>
    <row r="2012" spans="1:65" s="2" customFormat="1" ht="16.5" customHeight="1">
      <c r="A2012" s="39"/>
      <c r="B2012" s="40"/>
      <c r="C2012" s="251" t="s">
        <v>2716</v>
      </c>
      <c r="D2012" s="251" t="s">
        <v>445</v>
      </c>
      <c r="E2012" s="252" t="s">
        <v>2717</v>
      </c>
      <c r="F2012" s="253" t="s">
        <v>2718</v>
      </c>
      <c r="G2012" s="254" t="s">
        <v>428</v>
      </c>
      <c r="H2012" s="255">
        <v>8.9999999999999993E-3</v>
      </c>
      <c r="I2012" s="256"/>
      <c r="J2012" s="257">
        <f>ROUND(I2012*H2012,2)</f>
        <v>0</v>
      </c>
      <c r="K2012" s="253" t="s">
        <v>158</v>
      </c>
      <c r="L2012" s="258"/>
      <c r="M2012" s="259" t="s">
        <v>32</v>
      </c>
      <c r="N2012" s="260" t="s">
        <v>49</v>
      </c>
      <c r="O2012" s="69"/>
      <c r="P2012" s="192">
        <f>O2012*H2012</f>
        <v>0</v>
      </c>
      <c r="Q2012" s="192">
        <v>1</v>
      </c>
      <c r="R2012" s="192">
        <f>Q2012*H2012</f>
        <v>8.9999999999999993E-3</v>
      </c>
      <c r="S2012" s="192">
        <v>0</v>
      </c>
      <c r="T2012" s="193">
        <f>S2012*H2012</f>
        <v>0</v>
      </c>
      <c r="U2012" s="39"/>
      <c r="V2012" s="39"/>
      <c r="W2012" s="39"/>
      <c r="X2012" s="39"/>
      <c r="Y2012" s="39"/>
      <c r="Z2012" s="39"/>
      <c r="AA2012" s="39"/>
      <c r="AB2012" s="39"/>
      <c r="AC2012" s="39"/>
      <c r="AD2012" s="39"/>
      <c r="AE2012" s="39"/>
      <c r="AR2012" s="194" t="s">
        <v>539</v>
      </c>
      <c r="AT2012" s="194" t="s">
        <v>445</v>
      </c>
      <c r="AU2012" s="194" t="s">
        <v>88</v>
      </c>
      <c r="AY2012" s="21" t="s">
        <v>151</v>
      </c>
      <c r="BE2012" s="195">
        <f>IF(N2012="základní",J2012,0)</f>
        <v>0</v>
      </c>
      <c r="BF2012" s="195">
        <f>IF(N2012="snížená",J2012,0)</f>
        <v>0</v>
      </c>
      <c r="BG2012" s="195">
        <f>IF(N2012="zákl. přenesená",J2012,0)</f>
        <v>0</v>
      </c>
      <c r="BH2012" s="195">
        <f>IF(N2012="sníž. přenesená",J2012,0)</f>
        <v>0</v>
      </c>
      <c r="BI2012" s="195">
        <f>IF(N2012="nulová",J2012,0)</f>
        <v>0</v>
      </c>
      <c r="BJ2012" s="21" t="s">
        <v>86</v>
      </c>
      <c r="BK2012" s="195">
        <f>ROUND(I2012*H2012,2)</f>
        <v>0</v>
      </c>
      <c r="BL2012" s="21" t="s">
        <v>373</v>
      </c>
      <c r="BM2012" s="194" t="s">
        <v>2719</v>
      </c>
    </row>
    <row r="2013" spans="1:65" s="13" customFormat="1" ht="11.25">
      <c r="B2013" s="208"/>
      <c r="C2013" s="209"/>
      <c r="D2013" s="201" t="s">
        <v>320</v>
      </c>
      <c r="E2013" s="210" t="s">
        <v>32</v>
      </c>
      <c r="F2013" s="211" t="s">
        <v>2720</v>
      </c>
      <c r="G2013" s="209"/>
      <c r="H2013" s="210" t="s">
        <v>32</v>
      </c>
      <c r="I2013" s="212"/>
      <c r="J2013" s="209"/>
      <c r="K2013" s="209"/>
      <c r="L2013" s="213"/>
      <c r="M2013" s="214"/>
      <c r="N2013" s="215"/>
      <c r="O2013" s="215"/>
      <c r="P2013" s="215"/>
      <c r="Q2013" s="215"/>
      <c r="R2013" s="215"/>
      <c r="S2013" s="215"/>
      <c r="T2013" s="216"/>
      <c r="AT2013" s="217" t="s">
        <v>320</v>
      </c>
      <c r="AU2013" s="217" t="s">
        <v>88</v>
      </c>
      <c r="AV2013" s="13" t="s">
        <v>86</v>
      </c>
      <c r="AW2013" s="13" t="s">
        <v>39</v>
      </c>
      <c r="AX2013" s="13" t="s">
        <v>78</v>
      </c>
      <c r="AY2013" s="217" t="s">
        <v>151</v>
      </c>
    </row>
    <row r="2014" spans="1:65" s="14" customFormat="1" ht="11.25">
      <c r="B2014" s="218"/>
      <c r="C2014" s="219"/>
      <c r="D2014" s="201" t="s">
        <v>320</v>
      </c>
      <c r="E2014" s="220" t="s">
        <v>32</v>
      </c>
      <c r="F2014" s="221" t="s">
        <v>2721</v>
      </c>
      <c r="G2014" s="219"/>
      <c r="H2014" s="222">
        <v>8.0000000000000002E-3</v>
      </c>
      <c r="I2014" s="223"/>
      <c r="J2014" s="219"/>
      <c r="K2014" s="219"/>
      <c r="L2014" s="224"/>
      <c r="M2014" s="225"/>
      <c r="N2014" s="226"/>
      <c r="O2014" s="226"/>
      <c r="P2014" s="226"/>
      <c r="Q2014" s="226"/>
      <c r="R2014" s="226"/>
      <c r="S2014" s="226"/>
      <c r="T2014" s="227"/>
      <c r="AT2014" s="228" t="s">
        <v>320</v>
      </c>
      <c r="AU2014" s="228" t="s">
        <v>88</v>
      </c>
      <c r="AV2014" s="14" t="s">
        <v>88</v>
      </c>
      <c r="AW2014" s="14" t="s">
        <v>39</v>
      </c>
      <c r="AX2014" s="14" t="s">
        <v>78</v>
      </c>
      <c r="AY2014" s="228" t="s">
        <v>151</v>
      </c>
    </row>
    <row r="2015" spans="1:65" s="15" customFormat="1" ht="11.25">
      <c r="B2015" s="229"/>
      <c r="C2015" s="230"/>
      <c r="D2015" s="201" t="s">
        <v>320</v>
      </c>
      <c r="E2015" s="231" t="s">
        <v>32</v>
      </c>
      <c r="F2015" s="232" t="s">
        <v>323</v>
      </c>
      <c r="G2015" s="230"/>
      <c r="H2015" s="233">
        <v>8.0000000000000002E-3</v>
      </c>
      <c r="I2015" s="234"/>
      <c r="J2015" s="230"/>
      <c r="K2015" s="230"/>
      <c r="L2015" s="235"/>
      <c r="M2015" s="236"/>
      <c r="N2015" s="237"/>
      <c r="O2015" s="237"/>
      <c r="P2015" s="237"/>
      <c r="Q2015" s="237"/>
      <c r="R2015" s="237"/>
      <c r="S2015" s="237"/>
      <c r="T2015" s="238"/>
      <c r="AT2015" s="239" t="s">
        <v>320</v>
      </c>
      <c r="AU2015" s="239" t="s">
        <v>88</v>
      </c>
      <c r="AV2015" s="15" t="s">
        <v>159</v>
      </c>
      <c r="AW2015" s="15" t="s">
        <v>39</v>
      </c>
      <c r="AX2015" s="15" t="s">
        <v>86</v>
      </c>
      <c r="AY2015" s="239" t="s">
        <v>151</v>
      </c>
    </row>
    <row r="2016" spans="1:65" s="14" customFormat="1" ht="11.25">
      <c r="B2016" s="218"/>
      <c r="C2016" s="219"/>
      <c r="D2016" s="201" t="s">
        <v>320</v>
      </c>
      <c r="E2016" s="219"/>
      <c r="F2016" s="221" t="s">
        <v>2722</v>
      </c>
      <c r="G2016" s="219"/>
      <c r="H2016" s="222">
        <v>8.9999999999999993E-3</v>
      </c>
      <c r="I2016" s="223"/>
      <c r="J2016" s="219"/>
      <c r="K2016" s="219"/>
      <c r="L2016" s="224"/>
      <c r="M2016" s="225"/>
      <c r="N2016" s="226"/>
      <c r="O2016" s="226"/>
      <c r="P2016" s="226"/>
      <c r="Q2016" s="226"/>
      <c r="R2016" s="226"/>
      <c r="S2016" s="226"/>
      <c r="T2016" s="227"/>
      <c r="AT2016" s="228" t="s">
        <v>320</v>
      </c>
      <c r="AU2016" s="228" t="s">
        <v>88</v>
      </c>
      <c r="AV2016" s="14" t="s">
        <v>88</v>
      </c>
      <c r="AW2016" s="14" t="s">
        <v>4</v>
      </c>
      <c r="AX2016" s="14" t="s">
        <v>86</v>
      </c>
      <c r="AY2016" s="228" t="s">
        <v>151</v>
      </c>
    </row>
    <row r="2017" spans="1:65" s="2" customFormat="1" ht="24.2" customHeight="1">
      <c r="A2017" s="39"/>
      <c r="B2017" s="40"/>
      <c r="C2017" s="183" t="s">
        <v>2723</v>
      </c>
      <c r="D2017" s="183" t="s">
        <v>154</v>
      </c>
      <c r="E2017" s="184" t="s">
        <v>2724</v>
      </c>
      <c r="F2017" s="185" t="s">
        <v>2725</v>
      </c>
      <c r="G2017" s="186" t="s">
        <v>428</v>
      </c>
      <c r="H2017" s="187">
        <v>1.3069999999999999</v>
      </c>
      <c r="I2017" s="188"/>
      <c r="J2017" s="189">
        <f>ROUND(I2017*H2017,2)</f>
        <v>0</v>
      </c>
      <c r="K2017" s="185" t="s">
        <v>158</v>
      </c>
      <c r="L2017" s="44"/>
      <c r="M2017" s="190" t="s">
        <v>32</v>
      </c>
      <c r="N2017" s="191" t="s">
        <v>49</v>
      </c>
      <c r="O2017" s="69"/>
      <c r="P2017" s="192">
        <f>O2017*H2017</f>
        <v>0</v>
      </c>
      <c r="Q2017" s="192">
        <v>0</v>
      </c>
      <c r="R2017" s="192">
        <f>Q2017*H2017</f>
        <v>0</v>
      </c>
      <c r="S2017" s="192">
        <v>0</v>
      </c>
      <c r="T2017" s="193">
        <f>S2017*H2017</f>
        <v>0</v>
      </c>
      <c r="U2017" s="39"/>
      <c r="V2017" s="39"/>
      <c r="W2017" s="39"/>
      <c r="X2017" s="39"/>
      <c r="Y2017" s="39"/>
      <c r="Z2017" s="39"/>
      <c r="AA2017" s="39"/>
      <c r="AB2017" s="39"/>
      <c r="AC2017" s="39"/>
      <c r="AD2017" s="39"/>
      <c r="AE2017" s="39"/>
      <c r="AR2017" s="194" t="s">
        <v>373</v>
      </c>
      <c r="AT2017" s="194" t="s">
        <v>154</v>
      </c>
      <c r="AU2017" s="194" t="s">
        <v>88</v>
      </c>
      <c r="AY2017" s="21" t="s">
        <v>151</v>
      </c>
      <c r="BE2017" s="195">
        <f>IF(N2017="základní",J2017,0)</f>
        <v>0</v>
      </c>
      <c r="BF2017" s="195">
        <f>IF(N2017="snížená",J2017,0)</f>
        <v>0</v>
      </c>
      <c r="BG2017" s="195">
        <f>IF(N2017="zákl. přenesená",J2017,0)</f>
        <v>0</v>
      </c>
      <c r="BH2017" s="195">
        <f>IF(N2017="sníž. přenesená",J2017,0)</f>
        <v>0</v>
      </c>
      <c r="BI2017" s="195">
        <f>IF(N2017="nulová",J2017,0)</f>
        <v>0</v>
      </c>
      <c r="BJ2017" s="21" t="s">
        <v>86</v>
      </c>
      <c r="BK2017" s="195">
        <f>ROUND(I2017*H2017,2)</f>
        <v>0</v>
      </c>
      <c r="BL2017" s="21" t="s">
        <v>373</v>
      </c>
      <c r="BM2017" s="194" t="s">
        <v>2726</v>
      </c>
    </row>
    <row r="2018" spans="1:65" s="2" customFormat="1" ht="11.25">
      <c r="A2018" s="39"/>
      <c r="B2018" s="40"/>
      <c r="C2018" s="41"/>
      <c r="D2018" s="196" t="s">
        <v>161</v>
      </c>
      <c r="E2018" s="41"/>
      <c r="F2018" s="197" t="s">
        <v>2727</v>
      </c>
      <c r="G2018" s="41"/>
      <c r="H2018" s="41"/>
      <c r="I2018" s="198"/>
      <c r="J2018" s="41"/>
      <c r="K2018" s="41"/>
      <c r="L2018" s="44"/>
      <c r="M2018" s="199"/>
      <c r="N2018" s="200"/>
      <c r="O2018" s="69"/>
      <c r="P2018" s="69"/>
      <c r="Q2018" s="69"/>
      <c r="R2018" s="69"/>
      <c r="S2018" s="69"/>
      <c r="T2018" s="70"/>
      <c r="U2018" s="39"/>
      <c r="V2018" s="39"/>
      <c r="W2018" s="39"/>
      <c r="X2018" s="39"/>
      <c r="Y2018" s="39"/>
      <c r="Z2018" s="39"/>
      <c r="AA2018" s="39"/>
      <c r="AB2018" s="39"/>
      <c r="AC2018" s="39"/>
      <c r="AD2018" s="39"/>
      <c r="AE2018" s="39"/>
      <c r="AT2018" s="21" t="s">
        <v>161</v>
      </c>
      <c r="AU2018" s="21" t="s">
        <v>88</v>
      </c>
    </row>
    <row r="2019" spans="1:65" s="12" customFormat="1" ht="22.9" customHeight="1">
      <c r="B2019" s="167"/>
      <c r="C2019" s="168"/>
      <c r="D2019" s="169" t="s">
        <v>77</v>
      </c>
      <c r="E2019" s="181" t="s">
        <v>2728</v>
      </c>
      <c r="F2019" s="181" t="s">
        <v>2729</v>
      </c>
      <c r="G2019" s="168"/>
      <c r="H2019" s="168"/>
      <c r="I2019" s="171"/>
      <c r="J2019" s="182">
        <f>BK2019</f>
        <v>0</v>
      </c>
      <c r="K2019" s="168"/>
      <c r="L2019" s="173"/>
      <c r="M2019" s="174"/>
      <c r="N2019" s="175"/>
      <c r="O2019" s="175"/>
      <c r="P2019" s="176">
        <f>SUM(P2020:P2077)</f>
        <v>0</v>
      </c>
      <c r="Q2019" s="175"/>
      <c r="R2019" s="176">
        <f>SUM(R2020:R2077)</f>
        <v>0.96345731999999995</v>
      </c>
      <c r="S2019" s="175"/>
      <c r="T2019" s="177">
        <f>SUM(T2020:T2077)</f>
        <v>0</v>
      </c>
      <c r="AR2019" s="178" t="s">
        <v>88</v>
      </c>
      <c r="AT2019" s="179" t="s">
        <v>77</v>
      </c>
      <c r="AU2019" s="179" t="s">
        <v>86</v>
      </c>
      <c r="AY2019" s="178" t="s">
        <v>151</v>
      </c>
      <c r="BK2019" s="180">
        <f>SUM(BK2020:BK2077)</f>
        <v>0</v>
      </c>
    </row>
    <row r="2020" spans="1:65" s="2" customFormat="1" ht="16.5" customHeight="1">
      <c r="A2020" s="39"/>
      <c r="B2020" s="40"/>
      <c r="C2020" s="183" t="s">
        <v>2730</v>
      </c>
      <c r="D2020" s="183" t="s">
        <v>154</v>
      </c>
      <c r="E2020" s="184" t="s">
        <v>2731</v>
      </c>
      <c r="F2020" s="185" t="s">
        <v>2732</v>
      </c>
      <c r="G2020" s="186" t="s">
        <v>209</v>
      </c>
      <c r="H2020" s="187">
        <v>17.48</v>
      </c>
      <c r="I2020" s="188"/>
      <c r="J2020" s="189">
        <f>ROUND(I2020*H2020,2)</f>
        <v>0</v>
      </c>
      <c r="K2020" s="185" t="s">
        <v>158</v>
      </c>
      <c r="L2020" s="44"/>
      <c r="M2020" s="190" t="s">
        <v>32</v>
      </c>
      <c r="N2020" s="191" t="s">
        <v>49</v>
      </c>
      <c r="O2020" s="69"/>
      <c r="P2020" s="192">
        <f>O2020*H2020</f>
        <v>0</v>
      </c>
      <c r="Q2020" s="192">
        <v>2.9999999999999997E-4</v>
      </c>
      <c r="R2020" s="192">
        <f>Q2020*H2020</f>
        <v>5.2439999999999995E-3</v>
      </c>
      <c r="S2020" s="192">
        <v>0</v>
      </c>
      <c r="T2020" s="193">
        <f>S2020*H2020</f>
        <v>0</v>
      </c>
      <c r="U2020" s="39"/>
      <c r="V2020" s="39"/>
      <c r="W2020" s="39"/>
      <c r="X2020" s="39"/>
      <c r="Y2020" s="39"/>
      <c r="Z2020" s="39"/>
      <c r="AA2020" s="39"/>
      <c r="AB2020" s="39"/>
      <c r="AC2020" s="39"/>
      <c r="AD2020" s="39"/>
      <c r="AE2020" s="39"/>
      <c r="AR2020" s="194" t="s">
        <v>373</v>
      </c>
      <c r="AT2020" s="194" t="s">
        <v>154</v>
      </c>
      <c r="AU2020" s="194" t="s">
        <v>88</v>
      </c>
      <c r="AY2020" s="21" t="s">
        <v>151</v>
      </c>
      <c r="BE2020" s="195">
        <f>IF(N2020="základní",J2020,0)</f>
        <v>0</v>
      </c>
      <c r="BF2020" s="195">
        <f>IF(N2020="snížená",J2020,0)</f>
        <v>0</v>
      </c>
      <c r="BG2020" s="195">
        <f>IF(N2020="zákl. přenesená",J2020,0)</f>
        <v>0</v>
      </c>
      <c r="BH2020" s="195">
        <f>IF(N2020="sníž. přenesená",J2020,0)</f>
        <v>0</v>
      </c>
      <c r="BI2020" s="195">
        <f>IF(N2020="nulová",J2020,0)</f>
        <v>0</v>
      </c>
      <c r="BJ2020" s="21" t="s">
        <v>86</v>
      </c>
      <c r="BK2020" s="195">
        <f>ROUND(I2020*H2020,2)</f>
        <v>0</v>
      </c>
      <c r="BL2020" s="21" t="s">
        <v>373</v>
      </c>
      <c r="BM2020" s="194" t="s">
        <v>2733</v>
      </c>
    </row>
    <row r="2021" spans="1:65" s="2" customFormat="1" ht="11.25">
      <c r="A2021" s="39"/>
      <c r="B2021" s="40"/>
      <c r="C2021" s="41"/>
      <c r="D2021" s="196" t="s">
        <v>161</v>
      </c>
      <c r="E2021" s="41"/>
      <c r="F2021" s="197" t="s">
        <v>2734</v>
      </c>
      <c r="G2021" s="41"/>
      <c r="H2021" s="41"/>
      <c r="I2021" s="198"/>
      <c r="J2021" s="41"/>
      <c r="K2021" s="41"/>
      <c r="L2021" s="44"/>
      <c r="M2021" s="199"/>
      <c r="N2021" s="200"/>
      <c r="O2021" s="69"/>
      <c r="P2021" s="69"/>
      <c r="Q2021" s="69"/>
      <c r="R2021" s="69"/>
      <c r="S2021" s="69"/>
      <c r="T2021" s="70"/>
      <c r="U2021" s="39"/>
      <c r="V2021" s="39"/>
      <c r="W2021" s="39"/>
      <c r="X2021" s="39"/>
      <c r="Y2021" s="39"/>
      <c r="Z2021" s="39"/>
      <c r="AA2021" s="39"/>
      <c r="AB2021" s="39"/>
      <c r="AC2021" s="39"/>
      <c r="AD2021" s="39"/>
      <c r="AE2021" s="39"/>
      <c r="AT2021" s="21" t="s">
        <v>161</v>
      </c>
      <c r="AU2021" s="21" t="s">
        <v>88</v>
      </c>
    </row>
    <row r="2022" spans="1:65" s="13" customFormat="1" ht="11.25">
      <c r="B2022" s="208"/>
      <c r="C2022" s="209"/>
      <c r="D2022" s="201" t="s">
        <v>320</v>
      </c>
      <c r="E2022" s="210" t="s">
        <v>32</v>
      </c>
      <c r="F2022" s="211" t="s">
        <v>2735</v>
      </c>
      <c r="G2022" s="209"/>
      <c r="H2022" s="210" t="s">
        <v>32</v>
      </c>
      <c r="I2022" s="212"/>
      <c r="J2022" s="209"/>
      <c r="K2022" s="209"/>
      <c r="L2022" s="213"/>
      <c r="M2022" s="214"/>
      <c r="N2022" s="215"/>
      <c r="O2022" s="215"/>
      <c r="P2022" s="215"/>
      <c r="Q2022" s="215"/>
      <c r="R2022" s="215"/>
      <c r="S2022" s="215"/>
      <c r="T2022" s="216"/>
      <c r="AT2022" s="217" t="s">
        <v>320</v>
      </c>
      <c r="AU2022" s="217" t="s">
        <v>88</v>
      </c>
      <c r="AV2022" s="13" t="s">
        <v>86</v>
      </c>
      <c r="AW2022" s="13" t="s">
        <v>39</v>
      </c>
      <c r="AX2022" s="13" t="s">
        <v>78</v>
      </c>
      <c r="AY2022" s="217" t="s">
        <v>151</v>
      </c>
    </row>
    <row r="2023" spans="1:65" s="14" customFormat="1" ht="11.25">
      <c r="B2023" s="218"/>
      <c r="C2023" s="219"/>
      <c r="D2023" s="201" t="s">
        <v>320</v>
      </c>
      <c r="E2023" s="220" t="s">
        <v>32</v>
      </c>
      <c r="F2023" s="221" t="s">
        <v>2736</v>
      </c>
      <c r="G2023" s="219"/>
      <c r="H2023" s="222">
        <v>17.48</v>
      </c>
      <c r="I2023" s="223"/>
      <c r="J2023" s="219"/>
      <c r="K2023" s="219"/>
      <c r="L2023" s="224"/>
      <c r="M2023" s="225"/>
      <c r="N2023" s="226"/>
      <c r="O2023" s="226"/>
      <c r="P2023" s="226"/>
      <c r="Q2023" s="226"/>
      <c r="R2023" s="226"/>
      <c r="S2023" s="226"/>
      <c r="T2023" s="227"/>
      <c r="AT2023" s="228" t="s">
        <v>320</v>
      </c>
      <c r="AU2023" s="228" t="s">
        <v>88</v>
      </c>
      <c r="AV2023" s="14" t="s">
        <v>88</v>
      </c>
      <c r="AW2023" s="14" t="s">
        <v>39</v>
      </c>
      <c r="AX2023" s="14" t="s">
        <v>78</v>
      </c>
      <c r="AY2023" s="228" t="s">
        <v>151</v>
      </c>
    </row>
    <row r="2024" spans="1:65" s="15" customFormat="1" ht="11.25">
      <c r="B2024" s="229"/>
      <c r="C2024" s="230"/>
      <c r="D2024" s="201" t="s">
        <v>320</v>
      </c>
      <c r="E2024" s="231" t="s">
        <v>245</v>
      </c>
      <c r="F2024" s="232" t="s">
        <v>323</v>
      </c>
      <c r="G2024" s="230"/>
      <c r="H2024" s="233">
        <v>17.48</v>
      </c>
      <c r="I2024" s="234"/>
      <c r="J2024" s="230"/>
      <c r="K2024" s="230"/>
      <c r="L2024" s="235"/>
      <c r="M2024" s="236"/>
      <c r="N2024" s="237"/>
      <c r="O2024" s="237"/>
      <c r="P2024" s="237"/>
      <c r="Q2024" s="237"/>
      <c r="R2024" s="237"/>
      <c r="S2024" s="237"/>
      <c r="T2024" s="238"/>
      <c r="AT2024" s="239" t="s">
        <v>320</v>
      </c>
      <c r="AU2024" s="239" t="s">
        <v>88</v>
      </c>
      <c r="AV2024" s="15" t="s">
        <v>159</v>
      </c>
      <c r="AW2024" s="15" t="s">
        <v>39</v>
      </c>
      <c r="AX2024" s="15" t="s">
        <v>86</v>
      </c>
      <c r="AY2024" s="239" t="s">
        <v>151</v>
      </c>
    </row>
    <row r="2025" spans="1:65" s="2" customFormat="1" ht="24.2" customHeight="1">
      <c r="A2025" s="39"/>
      <c r="B2025" s="40"/>
      <c r="C2025" s="183" t="s">
        <v>2737</v>
      </c>
      <c r="D2025" s="183" t="s">
        <v>154</v>
      </c>
      <c r="E2025" s="184" t="s">
        <v>2738</v>
      </c>
      <c r="F2025" s="185" t="s">
        <v>2739</v>
      </c>
      <c r="G2025" s="186" t="s">
        <v>209</v>
      </c>
      <c r="H2025" s="187">
        <v>17.48</v>
      </c>
      <c r="I2025" s="188"/>
      <c r="J2025" s="189">
        <f>ROUND(I2025*H2025,2)</f>
        <v>0</v>
      </c>
      <c r="K2025" s="185" t="s">
        <v>158</v>
      </c>
      <c r="L2025" s="44"/>
      <c r="M2025" s="190" t="s">
        <v>32</v>
      </c>
      <c r="N2025" s="191" t="s">
        <v>49</v>
      </c>
      <c r="O2025" s="69"/>
      <c r="P2025" s="192">
        <f>O2025*H2025</f>
        <v>0</v>
      </c>
      <c r="Q2025" s="192">
        <v>1.4999999999999999E-2</v>
      </c>
      <c r="R2025" s="192">
        <f>Q2025*H2025</f>
        <v>0.26219999999999999</v>
      </c>
      <c r="S2025" s="192">
        <v>0</v>
      </c>
      <c r="T2025" s="193">
        <f>S2025*H2025</f>
        <v>0</v>
      </c>
      <c r="U2025" s="39"/>
      <c r="V2025" s="39"/>
      <c r="W2025" s="39"/>
      <c r="X2025" s="39"/>
      <c r="Y2025" s="39"/>
      <c r="Z2025" s="39"/>
      <c r="AA2025" s="39"/>
      <c r="AB2025" s="39"/>
      <c r="AC2025" s="39"/>
      <c r="AD2025" s="39"/>
      <c r="AE2025" s="39"/>
      <c r="AR2025" s="194" t="s">
        <v>373</v>
      </c>
      <c r="AT2025" s="194" t="s">
        <v>154</v>
      </c>
      <c r="AU2025" s="194" t="s">
        <v>88</v>
      </c>
      <c r="AY2025" s="21" t="s">
        <v>151</v>
      </c>
      <c r="BE2025" s="195">
        <f>IF(N2025="základní",J2025,0)</f>
        <v>0</v>
      </c>
      <c r="BF2025" s="195">
        <f>IF(N2025="snížená",J2025,0)</f>
        <v>0</v>
      </c>
      <c r="BG2025" s="195">
        <f>IF(N2025="zákl. přenesená",J2025,0)</f>
        <v>0</v>
      </c>
      <c r="BH2025" s="195">
        <f>IF(N2025="sníž. přenesená",J2025,0)</f>
        <v>0</v>
      </c>
      <c r="BI2025" s="195">
        <f>IF(N2025="nulová",J2025,0)</f>
        <v>0</v>
      </c>
      <c r="BJ2025" s="21" t="s">
        <v>86</v>
      </c>
      <c r="BK2025" s="195">
        <f>ROUND(I2025*H2025,2)</f>
        <v>0</v>
      </c>
      <c r="BL2025" s="21" t="s">
        <v>373</v>
      </c>
      <c r="BM2025" s="194" t="s">
        <v>2740</v>
      </c>
    </row>
    <row r="2026" spans="1:65" s="2" customFormat="1" ht="11.25">
      <c r="A2026" s="39"/>
      <c r="B2026" s="40"/>
      <c r="C2026" s="41"/>
      <c r="D2026" s="196" t="s">
        <v>161</v>
      </c>
      <c r="E2026" s="41"/>
      <c r="F2026" s="197" t="s">
        <v>2741</v>
      </c>
      <c r="G2026" s="41"/>
      <c r="H2026" s="41"/>
      <c r="I2026" s="198"/>
      <c r="J2026" s="41"/>
      <c r="K2026" s="41"/>
      <c r="L2026" s="44"/>
      <c r="M2026" s="199"/>
      <c r="N2026" s="200"/>
      <c r="O2026" s="69"/>
      <c r="P2026" s="69"/>
      <c r="Q2026" s="69"/>
      <c r="R2026" s="69"/>
      <c r="S2026" s="69"/>
      <c r="T2026" s="70"/>
      <c r="U2026" s="39"/>
      <c r="V2026" s="39"/>
      <c r="W2026" s="39"/>
      <c r="X2026" s="39"/>
      <c r="Y2026" s="39"/>
      <c r="Z2026" s="39"/>
      <c r="AA2026" s="39"/>
      <c r="AB2026" s="39"/>
      <c r="AC2026" s="39"/>
      <c r="AD2026" s="39"/>
      <c r="AE2026" s="39"/>
      <c r="AT2026" s="21" t="s">
        <v>161</v>
      </c>
      <c r="AU2026" s="21" t="s">
        <v>88</v>
      </c>
    </row>
    <row r="2027" spans="1:65" s="2" customFormat="1" ht="19.5">
      <c r="A2027" s="39"/>
      <c r="B2027" s="40"/>
      <c r="C2027" s="41"/>
      <c r="D2027" s="201" t="s">
        <v>163</v>
      </c>
      <c r="E2027" s="41"/>
      <c r="F2027" s="202" t="s">
        <v>2742</v>
      </c>
      <c r="G2027" s="41"/>
      <c r="H2027" s="41"/>
      <c r="I2027" s="198"/>
      <c r="J2027" s="41"/>
      <c r="K2027" s="41"/>
      <c r="L2027" s="44"/>
      <c r="M2027" s="199"/>
      <c r="N2027" s="200"/>
      <c r="O2027" s="69"/>
      <c r="P2027" s="69"/>
      <c r="Q2027" s="69"/>
      <c r="R2027" s="69"/>
      <c r="S2027" s="69"/>
      <c r="T2027" s="70"/>
      <c r="U2027" s="39"/>
      <c r="V2027" s="39"/>
      <c r="W2027" s="39"/>
      <c r="X2027" s="39"/>
      <c r="Y2027" s="39"/>
      <c r="Z2027" s="39"/>
      <c r="AA2027" s="39"/>
      <c r="AB2027" s="39"/>
      <c r="AC2027" s="39"/>
      <c r="AD2027" s="39"/>
      <c r="AE2027" s="39"/>
      <c r="AT2027" s="21" t="s">
        <v>163</v>
      </c>
      <c r="AU2027" s="21" t="s">
        <v>88</v>
      </c>
    </row>
    <row r="2028" spans="1:65" s="14" customFormat="1" ht="11.25">
      <c r="B2028" s="218"/>
      <c r="C2028" s="219"/>
      <c r="D2028" s="201" t="s">
        <v>320</v>
      </c>
      <c r="E2028" s="220" t="s">
        <v>32</v>
      </c>
      <c r="F2028" s="221" t="s">
        <v>245</v>
      </c>
      <c r="G2028" s="219"/>
      <c r="H2028" s="222">
        <v>17.48</v>
      </c>
      <c r="I2028" s="223"/>
      <c r="J2028" s="219"/>
      <c r="K2028" s="219"/>
      <c r="L2028" s="224"/>
      <c r="M2028" s="225"/>
      <c r="N2028" s="226"/>
      <c r="O2028" s="226"/>
      <c r="P2028" s="226"/>
      <c r="Q2028" s="226"/>
      <c r="R2028" s="226"/>
      <c r="S2028" s="226"/>
      <c r="T2028" s="227"/>
      <c r="AT2028" s="228" t="s">
        <v>320</v>
      </c>
      <c r="AU2028" s="228" t="s">
        <v>88</v>
      </c>
      <c r="AV2028" s="14" t="s">
        <v>88</v>
      </c>
      <c r="AW2028" s="14" t="s">
        <v>39</v>
      </c>
      <c r="AX2028" s="14" t="s">
        <v>86</v>
      </c>
      <c r="AY2028" s="228" t="s">
        <v>151</v>
      </c>
    </row>
    <row r="2029" spans="1:65" s="2" customFormat="1" ht="24.2" customHeight="1">
      <c r="A2029" s="39"/>
      <c r="B2029" s="40"/>
      <c r="C2029" s="183" t="s">
        <v>2743</v>
      </c>
      <c r="D2029" s="183" t="s">
        <v>154</v>
      </c>
      <c r="E2029" s="184" t="s">
        <v>2744</v>
      </c>
      <c r="F2029" s="185" t="s">
        <v>2745</v>
      </c>
      <c r="G2029" s="186" t="s">
        <v>213</v>
      </c>
      <c r="H2029" s="187">
        <v>12.53</v>
      </c>
      <c r="I2029" s="188"/>
      <c r="J2029" s="189">
        <f>ROUND(I2029*H2029,2)</f>
        <v>0</v>
      </c>
      <c r="K2029" s="185" t="s">
        <v>158</v>
      </c>
      <c r="L2029" s="44"/>
      <c r="M2029" s="190" t="s">
        <v>32</v>
      </c>
      <c r="N2029" s="191" t="s">
        <v>49</v>
      </c>
      <c r="O2029" s="69"/>
      <c r="P2029" s="192">
        <f>O2029*H2029</f>
        <v>0</v>
      </c>
      <c r="Q2029" s="192">
        <v>5.8E-4</v>
      </c>
      <c r="R2029" s="192">
        <f>Q2029*H2029</f>
        <v>7.2673999999999994E-3</v>
      </c>
      <c r="S2029" s="192">
        <v>0</v>
      </c>
      <c r="T2029" s="193">
        <f>S2029*H2029</f>
        <v>0</v>
      </c>
      <c r="U2029" s="39"/>
      <c r="V2029" s="39"/>
      <c r="W2029" s="39"/>
      <c r="X2029" s="39"/>
      <c r="Y2029" s="39"/>
      <c r="Z2029" s="39"/>
      <c r="AA2029" s="39"/>
      <c r="AB2029" s="39"/>
      <c r="AC2029" s="39"/>
      <c r="AD2029" s="39"/>
      <c r="AE2029" s="39"/>
      <c r="AR2029" s="194" t="s">
        <v>373</v>
      </c>
      <c r="AT2029" s="194" t="s">
        <v>154</v>
      </c>
      <c r="AU2029" s="194" t="s">
        <v>88</v>
      </c>
      <c r="AY2029" s="21" t="s">
        <v>151</v>
      </c>
      <c r="BE2029" s="195">
        <f>IF(N2029="základní",J2029,0)</f>
        <v>0</v>
      </c>
      <c r="BF2029" s="195">
        <f>IF(N2029="snížená",J2029,0)</f>
        <v>0</v>
      </c>
      <c r="BG2029" s="195">
        <f>IF(N2029="zákl. přenesená",J2029,0)</f>
        <v>0</v>
      </c>
      <c r="BH2029" s="195">
        <f>IF(N2029="sníž. přenesená",J2029,0)</f>
        <v>0</v>
      </c>
      <c r="BI2029" s="195">
        <f>IF(N2029="nulová",J2029,0)</f>
        <v>0</v>
      </c>
      <c r="BJ2029" s="21" t="s">
        <v>86</v>
      </c>
      <c r="BK2029" s="195">
        <f>ROUND(I2029*H2029,2)</f>
        <v>0</v>
      </c>
      <c r="BL2029" s="21" t="s">
        <v>373</v>
      </c>
      <c r="BM2029" s="194" t="s">
        <v>2746</v>
      </c>
    </row>
    <row r="2030" spans="1:65" s="2" customFormat="1" ht="11.25">
      <c r="A2030" s="39"/>
      <c r="B2030" s="40"/>
      <c r="C2030" s="41"/>
      <c r="D2030" s="196" t="s">
        <v>161</v>
      </c>
      <c r="E2030" s="41"/>
      <c r="F2030" s="197" t="s">
        <v>2747</v>
      </c>
      <c r="G2030" s="41"/>
      <c r="H2030" s="41"/>
      <c r="I2030" s="198"/>
      <c r="J2030" s="41"/>
      <c r="K2030" s="41"/>
      <c r="L2030" s="44"/>
      <c r="M2030" s="199"/>
      <c r="N2030" s="200"/>
      <c r="O2030" s="69"/>
      <c r="P2030" s="69"/>
      <c r="Q2030" s="69"/>
      <c r="R2030" s="69"/>
      <c r="S2030" s="69"/>
      <c r="T2030" s="70"/>
      <c r="U2030" s="39"/>
      <c r="V2030" s="39"/>
      <c r="W2030" s="39"/>
      <c r="X2030" s="39"/>
      <c r="Y2030" s="39"/>
      <c r="Z2030" s="39"/>
      <c r="AA2030" s="39"/>
      <c r="AB2030" s="39"/>
      <c r="AC2030" s="39"/>
      <c r="AD2030" s="39"/>
      <c r="AE2030" s="39"/>
      <c r="AT2030" s="21" t="s">
        <v>161</v>
      </c>
      <c r="AU2030" s="21" t="s">
        <v>88</v>
      </c>
    </row>
    <row r="2031" spans="1:65" s="2" customFormat="1" ht="19.5">
      <c r="A2031" s="39"/>
      <c r="B2031" s="40"/>
      <c r="C2031" s="41"/>
      <c r="D2031" s="201" t="s">
        <v>163</v>
      </c>
      <c r="E2031" s="41"/>
      <c r="F2031" s="202" t="s">
        <v>2748</v>
      </c>
      <c r="G2031" s="41"/>
      <c r="H2031" s="41"/>
      <c r="I2031" s="198"/>
      <c r="J2031" s="41"/>
      <c r="K2031" s="41"/>
      <c r="L2031" s="44"/>
      <c r="M2031" s="199"/>
      <c r="N2031" s="200"/>
      <c r="O2031" s="69"/>
      <c r="P2031" s="69"/>
      <c r="Q2031" s="69"/>
      <c r="R2031" s="69"/>
      <c r="S2031" s="69"/>
      <c r="T2031" s="70"/>
      <c r="U2031" s="39"/>
      <c r="V2031" s="39"/>
      <c r="W2031" s="39"/>
      <c r="X2031" s="39"/>
      <c r="Y2031" s="39"/>
      <c r="Z2031" s="39"/>
      <c r="AA2031" s="39"/>
      <c r="AB2031" s="39"/>
      <c r="AC2031" s="39"/>
      <c r="AD2031" s="39"/>
      <c r="AE2031" s="39"/>
      <c r="AT2031" s="21" t="s">
        <v>163</v>
      </c>
      <c r="AU2031" s="21" t="s">
        <v>88</v>
      </c>
    </row>
    <row r="2032" spans="1:65" s="13" customFormat="1" ht="11.25">
      <c r="B2032" s="208"/>
      <c r="C2032" s="209"/>
      <c r="D2032" s="201" t="s">
        <v>320</v>
      </c>
      <c r="E2032" s="210" t="s">
        <v>32</v>
      </c>
      <c r="F2032" s="211" t="s">
        <v>2749</v>
      </c>
      <c r="G2032" s="209"/>
      <c r="H2032" s="210" t="s">
        <v>32</v>
      </c>
      <c r="I2032" s="212"/>
      <c r="J2032" s="209"/>
      <c r="K2032" s="209"/>
      <c r="L2032" s="213"/>
      <c r="M2032" s="214"/>
      <c r="N2032" s="215"/>
      <c r="O2032" s="215"/>
      <c r="P2032" s="215"/>
      <c r="Q2032" s="215"/>
      <c r="R2032" s="215"/>
      <c r="S2032" s="215"/>
      <c r="T2032" s="216"/>
      <c r="AT2032" s="217" t="s">
        <v>320</v>
      </c>
      <c r="AU2032" s="217" t="s">
        <v>88</v>
      </c>
      <c r="AV2032" s="13" t="s">
        <v>86</v>
      </c>
      <c r="AW2032" s="13" t="s">
        <v>39</v>
      </c>
      <c r="AX2032" s="13" t="s">
        <v>78</v>
      </c>
      <c r="AY2032" s="217" t="s">
        <v>151</v>
      </c>
    </row>
    <row r="2033" spans="1:65" s="13" customFormat="1" ht="11.25">
      <c r="B2033" s="208"/>
      <c r="C2033" s="209"/>
      <c r="D2033" s="201" t="s">
        <v>320</v>
      </c>
      <c r="E2033" s="210" t="s">
        <v>32</v>
      </c>
      <c r="F2033" s="211" t="s">
        <v>2750</v>
      </c>
      <c r="G2033" s="209"/>
      <c r="H2033" s="210" t="s">
        <v>32</v>
      </c>
      <c r="I2033" s="212"/>
      <c r="J2033" s="209"/>
      <c r="K2033" s="209"/>
      <c r="L2033" s="213"/>
      <c r="M2033" s="214"/>
      <c r="N2033" s="215"/>
      <c r="O2033" s="215"/>
      <c r="P2033" s="215"/>
      <c r="Q2033" s="215"/>
      <c r="R2033" s="215"/>
      <c r="S2033" s="215"/>
      <c r="T2033" s="216"/>
      <c r="AT2033" s="217" t="s">
        <v>320</v>
      </c>
      <c r="AU2033" s="217" t="s">
        <v>88</v>
      </c>
      <c r="AV2033" s="13" t="s">
        <v>86</v>
      </c>
      <c r="AW2033" s="13" t="s">
        <v>39</v>
      </c>
      <c r="AX2033" s="13" t="s">
        <v>78</v>
      </c>
      <c r="AY2033" s="217" t="s">
        <v>151</v>
      </c>
    </row>
    <row r="2034" spans="1:65" s="14" customFormat="1" ht="11.25">
      <c r="B2034" s="218"/>
      <c r="C2034" s="219"/>
      <c r="D2034" s="201" t="s">
        <v>320</v>
      </c>
      <c r="E2034" s="220" t="s">
        <v>32</v>
      </c>
      <c r="F2034" s="221" t="s">
        <v>2751</v>
      </c>
      <c r="G2034" s="219"/>
      <c r="H2034" s="222">
        <v>8.4499999999999993</v>
      </c>
      <c r="I2034" s="223"/>
      <c r="J2034" s="219"/>
      <c r="K2034" s="219"/>
      <c r="L2034" s="224"/>
      <c r="M2034" s="225"/>
      <c r="N2034" s="226"/>
      <c r="O2034" s="226"/>
      <c r="P2034" s="226"/>
      <c r="Q2034" s="226"/>
      <c r="R2034" s="226"/>
      <c r="S2034" s="226"/>
      <c r="T2034" s="227"/>
      <c r="AT2034" s="228" t="s">
        <v>320</v>
      </c>
      <c r="AU2034" s="228" t="s">
        <v>88</v>
      </c>
      <c r="AV2034" s="14" t="s">
        <v>88</v>
      </c>
      <c r="AW2034" s="14" t="s">
        <v>39</v>
      </c>
      <c r="AX2034" s="14" t="s">
        <v>78</v>
      </c>
      <c r="AY2034" s="228" t="s">
        <v>151</v>
      </c>
    </row>
    <row r="2035" spans="1:65" s="13" customFormat="1" ht="11.25">
      <c r="B2035" s="208"/>
      <c r="C2035" s="209"/>
      <c r="D2035" s="201" t="s">
        <v>320</v>
      </c>
      <c r="E2035" s="210" t="s">
        <v>32</v>
      </c>
      <c r="F2035" s="211" t="s">
        <v>712</v>
      </c>
      <c r="G2035" s="209"/>
      <c r="H2035" s="210" t="s">
        <v>32</v>
      </c>
      <c r="I2035" s="212"/>
      <c r="J2035" s="209"/>
      <c r="K2035" s="209"/>
      <c r="L2035" s="213"/>
      <c r="M2035" s="214"/>
      <c r="N2035" s="215"/>
      <c r="O2035" s="215"/>
      <c r="P2035" s="215"/>
      <c r="Q2035" s="215"/>
      <c r="R2035" s="215"/>
      <c r="S2035" s="215"/>
      <c r="T2035" s="216"/>
      <c r="AT2035" s="217" t="s">
        <v>320</v>
      </c>
      <c r="AU2035" s="217" t="s">
        <v>88</v>
      </c>
      <c r="AV2035" s="13" t="s">
        <v>86</v>
      </c>
      <c r="AW2035" s="13" t="s">
        <v>39</v>
      </c>
      <c r="AX2035" s="13" t="s">
        <v>78</v>
      </c>
      <c r="AY2035" s="217" t="s">
        <v>151</v>
      </c>
    </row>
    <row r="2036" spans="1:65" s="14" customFormat="1" ht="11.25">
      <c r="B2036" s="218"/>
      <c r="C2036" s="219"/>
      <c r="D2036" s="201" t="s">
        <v>320</v>
      </c>
      <c r="E2036" s="220" t="s">
        <v>32</v>
      </c>
      <c r="F2036" s="221" t="s">
        <v>2752</v>
      </c>
      <c r="G2036" s="219"/>
      <c r="H2036" s="222">
        <v>4.08</v>
      </c>
      <c r="I2036" s="223"/>
      <c r="J2036" s="219"/>
      <c r="K2036" s="219"/>
      <c r="L2036" s="224"/>
      <c r="M2036" s="225"/>
      <c r="N2036" s="226"/>
      <c r="O2036" s="226"/>
      <c r="P2036" s="226"/>
      <c r="Q2036" s="226"/>
      <c r="R2036" s="226"/>
      <c r="S2036" s="226"/>
      <c r="T2036" s="227"/>
      <c r="AT2036" s="228" t="s">
        <v>320</v>
      </c>
      <c r="AU2036" s="228" t="s">
        <v>88</v>
      </c>
      <c r="AV2036" s="14" t="s">
        <v>88</v>
      </c>
      <c r="AW2036" s="14" t="s">
        <v>39</v>
      </c>
      <c r="AX2036" s="14" t="s">
        <v>78</v>
      </c>
      <c r="AY2036" s="228" t="s">
        <v>151</v>
      </c>
    </row>
    <row r="2037" spans="1:65" s="15" customFormat="1" ht="11.25">
      <c r="B2037" s="229"/>
      <c r="C2037" s="230"/>
      <c r="D2037" s="201" t="s">
        <v>320</v>
      </c>
      <c r="E2037" s="231" t="s">
        <v>32</v>
      </c>
      <c r="F2037" s="232" t="s">
        <v>323</v>
      </c>
      <c r="G2037" s="230"/>
      <c r="H2037" s="233">
        <v>12.53</v>
      </c>
      <c r="I2037" s="234"/>
      <c r="J2037" s="230"/>
      <c r="K2037" s="230"/>
      <c r="L2037" s="235"/>
      <c r="M2037" s="236"/>
      <c r="N2037" s="237"/>
      <c r="O2037" s="237"/>
      <c r="P2037" s="237"/>
      <c r="Q2037" s="237"/>
      <c r="R2037" s="237"/>
      <c r="S2037" s="237"/>
      <c r="T2037" s="238"/>
      <c r="AT2037" s="239" t="s">
        <v>320</v>
      </c>
      <c r="AU2037" s="239" t="s">
        <v>88</v>
      </c>
      <c r="AV2037" s="15" t="s">
        <v>159</v>
      </c>
      <c r="AW2037" s="15" t="s">
        <v>39</v>
      </c>
      <c r="AX2037" s="15" t="s">
        <v>86</v>
      </c>
      <c r="AY2037" s="239" t="s">
        <v>151</v>
      </c>
    </row>
    <row r="2038" spans="1:65" s="2" customFormat="1" ht="16.5" customHeight="1">
      <c r="A2038" s="39"/>
      <c r="B2038" s="40"/>
      <c r="C2038" s="251" t="s">
        <v>2753</v>
      </c>
      <c r="D2038" s="251" t="s">
        <v>445</v>
      </c>
      <c r="E2038" s="252" t="s">
        <v>2754</v>
      </c>
      <c r="F2038" s="253" t="s">
        <v>2755</v>
      </c>
      <c r="G2038" s="254" t="s">
        <v>213</v>
      </c>
      <c r="H2038" s="255">
        <v>13.782999999999999</v>
      </c>
      <c r="I2038" s="256"/>
      <c r="J2038" s="257">
        <f>ROUND(I2038*H2038,2)</f>
        <v>0</v>
      </c>
      <c r="K2038" s="253" t="s">
        <v>158</v>
      </c>
      <c r="L2038" s="258"/>
      <c r="M2038" s="259" t="s">
        <v>32</v>
      </c>
      <c r="N2038" s="260" t="s">
        <v>49</v>
      </c>
      <c r="O2038" s="69"/>
      <c r="P2038" s="192">
        <f>O2038*H2038</f>
        <v>0</v>
      </c>
      <c r="Q2038" s="192">
        <v>2.64E-3</v>
      </c>
      <c r="R2038" s="192">
        <f>Q2038*H2038</f>
        <v>3.6387119999999995E-2</v>
      </c>
      <c r="S2038" s="192">
        <v>0</v>
      </c>
      <c r="T2038" s="193">
        <f>S2038*H2038</f>
        <v>0</v>
      </c>
      <c r="U2038" s="39"/>
      <c r="V2038" s="39"/>
      <c r="W2038" s="39"/>
      <c r="X2038" s="39"/>
      <c r="Y2038" s="39"/>
      <c r="Z2038" s="39"/>
      <c r="AA2038" s="39"/>
      <c r="AB2038" s="39"/>
      <c r="AC2038" s="39"/>
      <c r="AD2038" s="39"/>
      <c r="AE2038" s="39"/>
      <c r="AR2038" s="194" t="s">
        <v>539</v>
      </c>
      <c r="AT2038" s="194" t="s">
        <v>445</v>
      </c>
      <c r="AU2038" s="194" t="s">
        <v>88</v>
      </c>
      <c r="AY2038" s="21" t="s">
        <v>151</v>
      </c>
      <c r="BE2038" s="195">
        <f>IF(N2038="základní",J2038,0)</f>
        <v>0</v>
      </c>
      <c r="BF2038" s="195">
        <f>IF(N2038="snížená",J2038,0)</f>
        <v>0</v>
      </c>
      <c r="BG2038" s="195">
        <f>IF(N2038="zákl. přenesená",J2038,0)</f>
        <v>0</v>
      </c>
      <c r="BH2038" s="195">
        <f>IF(N2038="sníž. přenesená",J2038,0)</f>
        <v>0</v>
      </c>
      <c r="BI2038" s="195">
        <f>IF(N2038="nulová",J2038,0)</f>
        <v>0</v>
      </c>
      <c r="BJ2038" s="21" t="s">
        <v>86</v>
      </c>
      <c r="BK2038" s="195">
        <f>ROUND(I2038*H2038,2)</f>
        <v>0</v>
      </c>
      <c r="BL2038" s="21" t="s">
        <v>373</v>
      </c>
      <c r="BM2038" s="194" t="s">
        <v>2756</v>
      </c>
    </row>
    <row r="2039" spans="1:65" s="2" customFormat="1" ht="29.25">
      <c r="A2039" s="39"/>
      <c r="B2039" s="40"/>
      <c r="C2039" s="41"/>
      <c r="D2039" s="201" t="s">
        <v>163</v>
      </c>
      <c r="E2039" s="41"/>
      <c r="F2039" s="202" t="s">
        <v>2757</v>
      </c>
      <c r="G2039" s="41"/>
      <c r="H2039" s="41"/>
      <c r="I2039" s="198"/>
      <c r="J2039" s="41"/>
      <c r="K2039" s="41"/>
      <c r="L2039" s="44"/>
      <c r="M2039" s="199"/>
      <c r="N2039" s="200"/>
      <c r="O2039" s="69"/>
      <c r="P2039" s="69"/>
      <c r="Q2039" s="69"/>
      <c r="R2039" s="69"/>
      <c r="S2039" s="69"/>
      <c r="T2039" s="70"/>
      <c r="U2039" s="39"/>
      <c r="V2039" s="39"/>
      <c r="W2039" s="39"/>
      <c r="X2039" s="39"/>
      <c r="Y2039" s="39"/>
      <c r="Z2039" s="39"/>
      <c r="AA2039" s="39"/>
      <c r="AB2039" s="39"/>
      <c r="AC2039" s="39"/>
      <c r="AD2039" s="39"/>
      <c r="AE2039" s="39"/>
      <c r="AT2039" s="21" t="s">
        <v>163</v>
      </c>
      <c r="AU2039" s="21" t="s">
        <v>88</v>
      </c>
    </row>
    <row r="2040" spans="1:65" s="14" customFormat="1" ht="11.25">
      <c r="B2040" s="218"/>
      <c r="C2040" s="219"/>
      <c r="D2040" s="201" t="s">
        <v>320</v>
      </c>
      <c r="E2040" s="219"/>
      <c r="F2040" s="221" t="s">
        <v>2758</v>
      </c>
      <c r="G2040" s="219"/>
      <c r="H2040" s="222">
        <v>13.782999999999999</v>
      </c>
      <c r="I2040" s="223"/>
      <c r="J2040" s="219"/>
      <c r="K2040" s="219"/>
      <c r="L2040" s="224"/>
      <c r="M2040" s="225"/>
      <c r="N2040" s="226"/>
      <c r="O2040" s="226"/>
      <c r="P2040" s="226"/>
      <c r="Q2040" s="226"/>
      <c r="R2040" s="226"/>
      <c r="S2040" s="226"/>
      <c r="T2040" s="227"/>
      <c r="AT2040" s="228" t="s">
        <v>320</v>
      </c>
      <c r="AU2040" s="228" t="s">
        <v>88</v>
      </c>
      <c r="AV2040" s="14" t="s">
        <v>88</v>
      </c>
      <c r="AW2040" s="14" t="s">
        <v>4</v>
      </c>
      <c r="AX2040" s="14" t="s">
        <v>86</v>
      </c>
      <c r="AY2040" s="228" t="s">
        <v>151</v>
      </c>
    </row>
    <row r="2041" spans="1:65" s="2" customFormat="1" ht="24.2" customHeight="1">
      <c r="A2041" s="39"/>
      <c r="B2041" s="40"/>
      <c r="C2041" s="183" t="s">
        <v>2759</v>
      </c>
      <c r="D2041" s="183" t="s">
        <v>154</v>
      </c>
      <c r="E2041" s="184" t="s">
        <v>2760</v>
      </c>
      <c r="F2041" s="185" t="s">
        <v>2761</v>
      </c>
      <c r="G2041" s="186" t="s">
        <v>209</v>
      </c>
      <c r="H2041" s="187">
        <v>17.48</v>
      </c>
      <c r="I2041" s="188"/>
      <c r="J2041" s="189">
        <f>ROUND(I2041*H2041,2)</f>
        <v>0</v>
      </c>
      <c r="K2041" s="185" t="s">
        <v>158</v>
      </c>
      <c r="L2041" s="44"/>
      <c r="M2041" s="190" t="s">
        <v>32</v>
      </c>
      <c r="N2041" s="191" t="s">
        <v>49</v>
      </c>
      <c r="O2041" s="69"/>
      <c r="P2041" s="192">
        <f>O2041*H2041</f>
        <v>0</v>
      </c>
      <c r="Q2041" s="192">
        <v>9.0900000000000009E-3</v>
      </c>
      <c r="R2041" s="192">
        <f>Q2041*H2041</f>
        <v>0.15889320000000001</v>
      </c>
      <c r="S2041" s="192">
        <v>0</v>
      </c>
      <c r="T2041" s="193">
        <f>S2041*H2041</f>
        <v>0</v>
      </c>
      <c r="U2041" s="39"/>
      <c r="V2041" s="39"/>
      <c r="W2041" s="39"/>
      <c r="X2041" s="39"/>
      <c r="Y2041" s="39"/>
      <c r="Z2041" s="39"/>
      <c r="AA2041" s="39"/>
      <c r="AB2041" s="39"/>
      <c r="AC2041" s="39"/>
      <c r="AD2041" s="39"/>
      <c r="AE2041" s="39"/>
      <c r="AR2041" s="194" t="s">
        <v>373</v>
      </c>
      <c r="AT2041" s="194" t="s">
        <v>154</v>
      </c>
      <c r="AU2041" s="194" t="s">
        <v>88</v>
      </c>
      <c r="AY2041" s="21" t="s">
        <v>151</v>
      </c>
      <c r="BE2041" s="195">
        <f>IF(N2041="základní",J2041,0)</f>
        <v>0</v>
      </c>
      <c r="BF2041" s="195">
        <f>IF(N2041="snížená",J2041,0)</f>
        <v>0</v>
      </c>
      <c r="BG2041" s="195">
        <f>IF(N2041="zákl. přenesená",J2041,0)</f>
        <v>0</v>
      </c>
      <c r="BH2041" s="195">
        <f>IF(N2041="sníž. přenesená",J2041,0)</f>
        <v>0</v>
      </c>
      <c r="BI2041" s="195">
        <f>IF(N2041="nulová",J2041,0)</f>
        <v>0</v>
      </c>
      <c r="BJ2041" s="21" t="s">
        <v>86</v>
      </c>
      <c r="BK2041" s="195">
        <f>ROUND(I2041*H2041,2)</f>
        <v>0</v>
      </c>
      <c r="BL2041" s="21" t="s">
        <v>373</v>
      </c>
      <c r="BM2041" s="194" t="s">
        <v>2762</v>
      </c>
    </row>
    <row r="2042" spans="1:65" s="2" customFormat="1" ht="11.25">
      <c r="A2042" s="39"/>
      <c r="B2042" s="40"/>
      <c r="C2042" s="41"/>
      <c r="D2042" s="196" t="s">
        <v>161</v>
      </c>
      <c r="E2042" s="41"/>
      <c r="F2042" s="197" t="s">
        <v>2763</v>
      </c>
      <c r="G2042" s="41"/>
      <c r="H2042" s="41"/>
      <c r="I2042" s="198"/>
      <c r="J2042" s="41"/>
      <c r="K2042" s="41"/>
      <c r="L2042" s="44"/>
      <c r="M2042" s="199"/>
      <c r="N2042" s="200"/>
      <c r="O2042" s="69"/>
      <c r="P2042" s="69"/>
      <c r="Q2042" s="69"/>
      <c r="R2042" s="69"/>
      <c r="S2042" s="69"/>
      <c r="T2042" s="70"/>
      <c r="U2042" s="39"/>
      <c r="V2042" s="39"/>
      <c r="W2042" s="39"/>
      <c r="X2042" s="39"/>
      <c r="Y2042" s="39"/>
      <c r="Z2042" s="39"/>
      <c r="AA2042" s="39"/>
      <c r="AB2042" s="39"/>
      <c r="AC2042" s="39"/>
      <c r="AD2042" s="39"/>
      <c r="AE2042" s="39"/>
      <c r="AT2042" s="21" t="s">
        <v>161</v>
      </c>
      <c r="AU2042" s="21" t="s">
        <v>88</v>
      </c>
    </row>
    <row r="2043" spans="1:65" s="2" customFormat="1" ht="19.5">
      <c r="A2043" s="39"/>
      <c r="B2043" s="40"/>
      <c r="C2043" s="41"/>
      <c r="D2043" s="201" t="s">
        <v>163</v>
      </c>
      <c r="E2043" s="41"/>
      <c r="F2043" s="202" t="s">
        <v>2764</v>
      </c>
      <c r="G2043" s="41"/>
      <c r="H2043" s="41"/>
      <c r="I2043" s="198"/>
      <c r="J2043" s="41"/>
      <c r="K2043" s="41"/>
      <c r="L2043" s="44"/>
      <c r="M2043" s="199"/>
      <c r="N2043" s="200"/>
      <c r="O2043" s="69"/>
      <c r="P2043" s="69"/>
      <c r="Q2043" s="69"/>
      <c r="R2043" s="69"/>
      <c r="S2043" s="69"/>
      <c r="T2043" s="70"/>
      <c r="U2043" s="39"/>
      <c r="V2043" s="39"/>
      <c r="W2043" s="39"/>
      <c r="X2043" s="39"/>
      <c r="Y2043" s="39"/>
      <c r="Z2043" s="39"/>
      <c r="AA2043" s="39"/>
      <c r="AB2043" s="39"/>
      <c r="AC2043" s="39"/>
      <c r="AD2043" s="39"/>
      <c r="AE2043" s="39"/>
      <c r="AT2043" s="21" t="s">
        <v>163</v>
      </c>
      <c r="AU2043" s="21" t="s">
        <v>88</v>
      </c>
    </row>
    <row r="2044" spans="1:65" s="14" customFormat="1" ht="11.25">
      <c r="B2044" s="218"/>
      <c r="C2044" s="219"/>
      <c r="D2044" s="201" t="s">
        <v>320</v>
      </c>
      <c r="E2044" s="220" t="s">
        <v>32</v>
      </c>
      <c r="F2044" s="221" t="s">
        <v>245</v>
      </c>
      <c r="G2044" s="219"/>
      <c r="H2044" s="222">
        <v>17.48</v>
      </c>
      <c r="I2044" s="223"/>
      <c r="J2044" s="219"/>
      <c r="K2044" s="219"/>
      <c r="L2044" s="224"/>
      <c r="M2044" s="225"/>
      <c r="N2044" s="226"/>
      <c r="O2044" s="226"/>
      <c r="P2044" s="226"/>
      <c r="Q2044" s="226"/>
      <c r="R2044" s="226"/>
      <c r="S2044" s="226"/>
      <c r="T2044" s="227"/>
      <c r="AT2044" s="228" t="s">
        <v>320</v>
      </c>
      <c r="AU2044" s="228" t="s">
        <v>88</v>
      </c>
      <c r="AV2044" s="14" t="s">
        <v>88</v>
      </c>
      <c r="AW2044" s="14" t="s">
        <v>39</v>
      </c>
      <c r="AX2044" s="14" t="s">
        <v>86</v>
      </c>
      <c r="AY2044" s="228" t="s">
        <v>151</v>
      </c>
    </row>
    <row r="2045" spans="1:65" s="2" customFormat="1" ht="21.75" customHeight="1">
      <c r="A2045" s="39"/>
      <c r="B2045" s="40"/>
      <c r="C2045" s="251" t="s">
        <v>2765</v>
      </c>
      <c r="D2045" s="251" t="s">
        <v>445</v>
      </c>
      <c r="E2045" s="252" t="s">
        <v>2766</v>
      </c>
      <c r="F2045" s="253" t="s">
        <v>2767</v>
      </c>
      <c r="G2045" s="254" t="s">
        <v>209</v>
      </c>
      <c r="H2045" s="255">
        <v>20.102</v>
      </c>
      <c r="I2045" s="256"/>
      <c r="J2045" s="257">
        <f>ROUND(I2045*H2045,2)</f>
        <v>0</v>
      </c>
      <c r="K2045" s="253" t="s">
        <v>158</v>
      </c>
      <c r="L2045" s="258"/>
      <c r="M2045" s="259" t="s">
        <v>32</v>
      </c>
      <c r="N2045" s="260" t="s">
        <v>49</v>
      </c>
      <c r="O2045" s="69"/>
      <c r="P2045" s="192">
        <f>O2045*H2045</f>
        <v>0</v>
      </c>
      <c r="Q2045" s="192">
        <v>2.1999999999999999E-2</v>
      </c>
      <c r="R2045" s="192">
        <f>Q2045*H2045</f>
        <v>0.44224399999999997</v>
      </c>
      <c r="S2045" s="192">
        <v>0</v>
      </c>
      <c r="T2045" s="193">
        <f>S2045*H2045</f>
        <v>0</v>
      </c>
      <c r="U2045" s="39"/>
      <c r="V2045" s="39"/>
      <c r="W2045" s="39"/>
      <c r="X2045" s="39"/>
      <c r="Y2045" s="39"/>
      <c r="Z2045" s="39"/>
      <c r="AA2045" s="39"/>
      <c r="AB2045" s="39"/>
      <c r="AC2045" s="39"/>
      <c r="AD2045" s="39"/>
      <c r="AE2045" s="39"/>
      <c r="AR2045" s="194" t="s">
        <v>539</v>
      </c>
      <c r="AT2045" s="194" t="s">
        <v>445</v>
      </c>
      <c r="AU2045" s="194" t="s">
        <v>88</v>
      </c>
      <c r="AY2045" s="21" t="s">
        <v>151</v>
      </c>
      <c r="BE2045" s="195">
        <f>IF(N2045="základní",J2045,0)</f>
        <v>0</v>
      </c>
      <c r="BF2045" s="195">
        <f>IF(N2045="snížená",J2045,0)</f>
        <v>0</v>
      </c>
      <c r="BG2045" s="195">
        <f>IF(N2045="zákl. přenesená",J2045,0)</f>
        <v>0</v>
      </c>
      <c r="BH2045" s="195">
        <f>IF(N2045="sníž. přenesená",J2045,0)</f>
        <v>0</v>
      </c>
      <c r="BI2045" s="195">
        <f>IF(N2045="nulová",J2045,0)</f>
        <v>0</v>
      </c>
      <c r="BJ2045" s="21" t="s">
        <v>86</v>
      </c>
      <c r="BK2045" s="195">
        <f>ROUND(I2045*H2045,2)</f>
        <v>0</v>
      </c>
      <c r="BL2045" s="21" t="s">
        <v>373</v>
      </c>
      <c r="BM2045" s="194" t="s">
        <v>2768</v>
      </c>
    </row>
    <row r="2046" spans="1:65" s="2" customFormat="1" ht="29.25">
      <c r="A2046" s="39"/>
      <c r="B2046" s="40"/>
      <c r="C2046" s="41"/>
      <c r="D2046" s="201" t="s">
        <v>163</v>
      </c>
      <c r="E2046" s="41"/>
      <c r="F2046" s="202" t="s">
        <v>2769</v>
      </c>
      <c r="G2046" s="41"/>
      <c r="H2046" s="41"/>
      <c r="I2046" s="198"/>
      <c r="J2046" s="41"/>
      <c r="K2046" s="41"/>
      <c r="L2046" s="44"/>
      <c r="M2046" s="199"/>
      <c r="N2046" s="200"/>
      <c r="O2046" s="69"/>
      <c r="P2046" s="69"/>
      <c r="Q2046" s="69"/>
      <c r="R2046" s="69"/>
      <c r="S2046" s="69"/>
      <c r="T2046" s="70"/>
      <c r="U2046" s="39"/>
      <c r="V2046" s="39"/>
      <c r="W2046" s="39"/>
      <c r="X2046" s="39"/>
      <c r="Y2046" s="39"/>
      <c r="Z2046" s="39"/>
      <c r="AA2046" s="39"/>
      <c r="AB2046" s="39"/>
      <c r="AC2046" s="39"/>
      <c r="AD2046" s="39"/>
      <c r="AE2046" s="39"/>
      <c r="AT2046" s="21" t="s">
        <v>163</v>
      </c>
      <c r="AU2046" s="21" t="s">
        <v>88</v>
      </c>
    </row>
    <row r="2047" spans="1:65" s="14" customFormat="1" ht="11.25">
      <c r="B2047" s="218"/>
      <c r="C2047" s="219"/>
      <c r="D2047" s="201" t="s">
        <v>320</v>
      </c>
      <c r="E2047" s="219"/>
      <c r="F2047" s="221" t="s">
        <v>2770</v>
      </c>
      <c r="G2047" s="219"/>
      <c r="H2047" s="222">
        <v>20.102</v>
      </c>
      <c r="I2047" s="223"/>
      <c r="J2047" s="219"/>
      <c r="K2047" s="219"/>
      <c r="L2047" s="224"/>
      <c r="M2047" s="225"/>
      <c r="N2047" s="226"/>
      <c r="O2047" s="226"/>
      <c r="P2047" s="226"/>
      <c r="Q2047" s="226"/>
      <c r="R2047" s="226"/>
      <c r="S2047" s="226"/>
      <c r="T2047" s="227"/>
      <c r="AT2047" s="228" t="s">
        <v>320</v>
      </c>
      <c r="AU2047" s="228" t="s">
        <v>88</v>
      </c>
      <c r="AV2047" s="14" t="s">
        <v>88</v>
      </c>
      <c r="AW2047" s="14" t="s">
        <v>4</v>
      </c>
      <c r="AX2047" s="14" t="s">
        <v>86</v>
      </c>
      <c r="AY2047" s="228" t="s">
        <v>151</v>
      </c>
    </row>
    <row r="2048" spans="1:65" s="2" customFormat="1" ht="16.5" customHeight="1">
      <c r="A2048" s="39"/>
      <c r="B2048" s="40"/>
      <c r="C2048" s="183" t="s">
        <v>2771</v>
      </c>
      <c r="D2048" s="183" t="s">
        <v>154</v>
      </c>
      <c r="E2048" s="184" t="s">
        <v>2772</v>
      </c>
      <c r="F2048" s="185" t="s">
        <v>2773</v>
      </c>
      <c r="G2048" s="186" t="s">
        <v>209</v>
      </c>
      <c r="H2048" s="187">
        <v>14.692</v>
      </c>
      <c r="I2048" s="188"/>
      <c r="J2048" s="189">
        <f>ROUND(I2048*H2048,2)</f>
        <v>0</v>
      </c>
      <c r="K2048" s="185" t="s">
        <v>158</v>
      </c>
      <c r="L2048" s="44"/>
      <c r="M2048" s="190" t="s">
        <v>32</v>
      </c>
      <c r="N2048" s="191" t="s">
        <v>49</v>
      </c>
      <c r="O2048" s="69"/>
      <c r="P2048" s="192">
        <f>O2048*H2048</f>
        <v>0</v>
      </c>
      <c r="Q2048" s="192">
        <v>1.5E-3</v>
      </c>
      <c r="R2048" s="192">
        <f>Q2048*H2048</f>
        <v>2.2038000000000002E-2</v>
      </c>
      <c r="S2048" s="192">
        <v>0</v>
      </c>
      <c r="T2048" s="193">
        <f>S2048*H2048</f>
        <v>0</v>
      </c>
      <c r="U2048" s="39"/>
      <c r="V2048" s="39"/>
      <c r="W2048" s="39"/>
      <c r="X2048" s="39"/>
      <c r="Y2048" s="39"/>
      <c r="Z2048" s="39"/>
      <c r="AA2048" s="39"/>
      <c r="AB2048" s="39"/>
      <c r="AC2048" s="39"/>
      <c r="AD2048" s="39"/>
      <c r="AE2048" s="39"/>
      <c r="AR2048" s="194" t="s">
        <v>373</v>
      </c>
      <c r="AT2048" s="194" t="s">
        <v>154</v>
      </c>
      <c r="AU2048" s="194" t="s">
        <v>88</v>
      </c>
      <c r="AY2048" s="21" t="s">
        <v>151</v>
      </c>
      <c r="BE2048" s="195">
        <f>IF(N2048="základní",J2048,0)</f>
        <v>0</v>
      </c>
      <c r="BF2048" s="195">
        <f>IF(N2048="snížená",J2048,0)</f>
        <v>0</v>
      </c>
      <c r="BG2048" s="195">
        <f>IF(N2048="zákl. přenesená",J2048,0)</f>
        <v>0</v>
      </c>
      <c r="BH2048" s="195">
        <f>IF(N2048="sníž. přenesená",J2048,0)</f>
        <v>0</v>
      </c>
      <c r="BI2048" s="195">
        <f>IF(N2048="nulová",J2048,0)</f>
        <v>0</v>
      </c>
      <c r="BJ2048" s="21" t="s">
        <v>86</v>
      </c>
      <c r="BK2048" s="195">
        <f>ROUND(I2048*H2048,2)</f>
        <v>0</v>
      </c>
      <c r="BL2048" s="21" t="s">
        <v>373</v>
      </c>
      <c r="BM2048" s="194" t="s">
        <v>2774</v>
      </c>
    </row>
    <row r="2049" spans="1:65" s="2" customFormat="1" ht="11.25">
      <c r="A2049" s="39"/>
      <c r="B2049" s="40"/>
      <c r="C2049" s="41"/>
      <c r="D2049" s="196" t="s">
        <v>161</v>
      </c>
      <c r="E2049" s="41"/>
      <c r="F2049" s="197" t="s">
        <v>2775</v>
      </c>
      <c r="G2049" s="41"/>
      <c r="H2049" s="41"/>
      <c r="I2049" s="198"/>
      <c r="J2049" s="41"/>
      <c r="K2049" s="41"/>
      <c r="L2049" s="44"/>
      <c r="M2049" s="199"/>
      <c r="N2049" s="200"/>
      <c r="O2049" s="69"/>
      <c r="P2049" s="69"/>
      <c r="Q2049" s="69"/>
      <c r="R2049" s="69"/>
      <c r="S2049" s="69"/>
      <c r="T2049" s="70"/>
      <c r="U2049" s="39"/>
      <c r="V2049" s="39"/>
      <c r="W2049" s="39"/>
      <c r="X2049" s="39"/>
      <c r="Y2049" s="39"/>
      <c r="Z2049" s="39"/>
      <c r="AA2049" s="39"/>
      <c r="AB2049" s="39"/>
      <c r="AC2049" s="39"/>
      <c r="AD2049" s="39"/>
      <c r="AE2049" s="39"/>
      <c r="AT2049" s="21" t="s">
        <v>161</v>
      </c>
      <c r="AU2049" s="21" t="s">
        <v>88</v>
      </c>
    </row>
    <row r="2050" spans="1:65" s="2" customFormat="1" ht="19.5">
      <c r="A2050" s="39"/>
      <c r="B2050" s="40"/>
      <c r="C2050" s="41"/>
      <c r="D2050" s="201" t="s">
        <v>163</v>
      </c>
      <c r="E2050" s="41"/>
      <c r="F2050" s="202" t="s">
        <v>2776</v>
      </c>
      <c r="G2050" s="41"/>
      <c r="H2050" s="41"/>
      <c r="I2050" s="198"/>
      <c r="J2050" s="41"/>
      <c r="K2050" s="41"/>
      <c r="L2050" s="44"/>
      <c r="M2050" s="199"/>
      <c r="N2050" s="200"/>
      <c r="O2050" s="69"/>
      <c r="P2050" s="69"/>
      <c r="Q2050" s="69"/>
      <c r="R2050" s="69"/>
      <c r="S2050" s="69"/>
      <c r="T2050" s="70"/>
      <c r="U2050" s="39"/>
      <c r="V2050" s="39"/>
      <c r="W2050" s="39"/>
      <c r="X2050" s="39"/>
      <c r="Y2050" s="39"/>
      <c r="Z2050" s="39"/>
      <c r="AA2050" s="39"/>
      <c r="AB2050" s="39"/>
      <c r="AC2050" s="39"/>
      <c r="AD2050" s="39"/>
      <c r="AE2050" s="39"/>
      <c r="AT2050" s="21" t="s">
        <v>163</v>
      </c>
      <c r="AU2050" s="21" t="s">
        <v>88</v>
      </c>
    </row>
    <row r="2051" spans="1:65" s="13" customFormat="1" ht="11.25">
      <c r="B2051" s="208"/>
      <c r="C2051" s="209"/>
      <c r="D2051" s="201" t="s">
        <v>320</v>
      </c>
      <c r="E2051" s="210" t="s">
        <v>32</v>
      </c>
      <c r="F2051" s="211" t="s">
        <v>2777</v>
      </c>
      <c r="G2051" s="209"/>
      <c r="H2051" s="210" t="s">
        <v>32</v>
      </c>
      <c r="I2051" s="212"/>
      <c r="J2051" s="209"/>
      <c r="K2051" s="209"/>
      <c r="L2051" s="213"/>
      <c r="M2051" s="214"/>
      <c r="N2051" s="215"/>
      <c r="O2051" s="215"/>
      <c r="P2051" s="215"/>
      <c r="Q2051" s="215"/>
      <c r="R2051" s="215"/>
      <c r="S2051" s="215"/>
      <c r="T2051" s="216"/>
      <c r="AT2051" s="217" t="s">
        <v>320</v>
      </c>
      <c r="AU2051" s="217" t="s">
        <v>88</v>
      </c>
      <c r="AV2051" s="13" t="s">
        <v>86</v>
      </c>
      <c r="AW2051" s="13" t="s">
        <v>39</v>
      </c>
      <c r="AX2051" s="13" t="s">
        <v>78</v>
      </c>
      <c r="AY2051" s="217" t="s">
        <v>151</v>
      </c>
    </row>
    <row r="2052" spans="1:65" s="14" customFormat="1" ht="11.25">
      <c r="B2052" s="218"/>
      <c r="C2052" s="219"/>
      <c r="D2052" s="201" t="s">
        <v>320</v>
      </c>
      <c r="E2052" s="220" t="s">
        <v>32</v>
      </c>
      <c r="F2052" s="221" t="s">
        <v>2778</v>
      </c>
      <c r="G2052" s="219"/>
      <c r="H2052" s="222">
        <v>12.35</v>
      </c>
      <c r="I2052" s="223"/>
      <c r="J2052" s="219"/>
      <c r="K2052" s="219"/>
      <c r="L2052" s="224"/>
      <c r="M2052" s="225"/>
      <c r="N2052" s="226"/>
      <c r="O2052" s="226"/>
      <c r="P2052" s="226"/>
      <c r="Q2052" s="226"/>
      <c r="R2052" s="226"/>
      <c r="S2052" s="226"/>
      <c r="T2052" s="227"/>
      <c r="AT2052" s="228" t="s">
        <v>320</v>
      </c>
      <c r="AU2052" s="228" t="s">
        <v>88</v>
      </c>
      <c r="AV2052" s="14" t="s">
        <v>88</v>
      </c>
      <c r="AW2052" s="14" t="s">
        <v>39</v>
      </c>
      <c r="AX2052" s="14" t="s">
        <v>78</v>
      </c>
      <c r="AY2052" s="228" t="s">
        <v>151</v>
      </c>
    </row>
    <row r="2053" spans="1:65" s="14" customFormat="1" ht="11.25">
      <c r="B2053" s="218"/>
      <c r="C2053" s="219"/>
      <c r="D2053" s="201" t="s">
        <v>320</v>
      </c>
      <c r="E2053" s="220" t="s">
        <v>32</v>
      </c>
      <c r="F2053" s="221" t="s">
        <v>2779</v>
      </c>
      <c r="G2053" s="219"/>
      <c r="H2053" s="222">
        <v>2.3420000000000001</v>
      </c>
      <c r="I2053" s="223"/>
      <c r="J2053" s="219"/>
      <c r="K2053" s="219"/>
      <c r="L2053" s="224"/>
      <c r="M2053" s="225"/>
      <c r="N2053" s="226"/>
      <c r="O2053" s="226"/>
      <c r="P2053" s="226"/>
      <c r="Q2053" s="226"/>
      <c r="R2053" s="226"/>
      <c r="S2053" s="226"/>
      <c r="T2053" s="227"/>
      <c r="AT2053" s="228" t="s">
        <v>320</v>
      </c>
      <c r="AU2053" s="228" t="s">
        <v>88</v>
      </c>
      <c r="AV2053" s="14" t="s">
        <v>88</v>
      </c>
      <c r="AW2053" s="14" t="s">
        <v>39</v>
      </c>
      <c r="AX2053" s="14" t="s">
        <v>78</v>
      </c>
      <c r="AY2053" s="228" t="s">
        <v>151</v>
      </c>
    </row>
    <row r="2054" spans="1:65" s="15" customFormat="1" ht="11.25">
      <c r="B2054" s="229"/>
      <c r="C2054" s="230"/>
      <c r="D2054" s="201" t="s">
        <v>320</v>
      </c>
      <c r="E2054" s="231" t="s">
        <v>32</v>
      </c>
      <c r="F2054" s="232" t="s">
        <v>323</v>
      </c>
      <c r="G2054" s="230"/>
      <c r="H2054" s="233">
        <v>14.692</v>
      </c>
      <c r="I2054" s="234"/>
      <c r="J2054" s="230"/>
      <c r="K2054" s="230"/>
      <c r="L2054" s="235"/>
      <c r="M2054" s="236"/>
      <c r="N2054" s="237"/>
      <c r="O2054" s="237"/>
      <c r="P2054" s="237"/>
      <c r="Q2054" s="237"/>
      <c r="R2054" s="237"/>
      <c r="S2054" s="237"/>
      <c r="T2054" s="238"/>
      <c r="AT2054" s="239" t="s">
        <v>320</v>
      </c>
      <c r="AU2054" s="239" t="s">
        <v>88</v>
      </c>
      <c r="AV2054" s="15" t="s">
        <v>159</v>
      </c>
      <c r="AW2054" s="15" t="s">
        <v>39</v>
      </c>
      <c r="AX2054" s="15" t="s">
        <v>86</v>
      </c>
      <c r="AY2054" s="239" t="s">
        <v>151</v>
      </c>
    </row>
    <row r="2055" spans="1:65" s="2" customFormat="1" ht="16.5" customHeight="1">
      <c r="A2055" s="39"/>
      <c r="B2055" s="40"/>
      <c r="C2055" s="183" t="s">
        <v>2780</v>
      </c>
      <c r="D2055" s="183" t="s">
        <v>154</v>
      </c>
      <c r="E2055" s="184" t="s">
        <v>2781</v>
      </c>
      <c r="F2055" s="185" t="s">
        <v>2782</v>
      </c>
      <c r="G2055" s="186" t="s">
        <v>657</v>
      </c>
      <c r="H2055" s="187">
        <v>9</v>
      </c>
      <c r="I2055" s="188"/>
      <c r="J2055" s="189">
        <f>ROUND(I2055*H2055,2)</f>
        <v>0</v>
      </c>
      <c r="K2055" s="185" t="s">
        <v>158</v>
      </c>
      <c r="L2055" s="44"/>
      <c r="M2055" s="190" t="s">
        <v>32</v>
      </c>
      <c r="N2055" s="191" t="s">
        <v>49</v>
      </c>
      <c r="O2055" s="69"/>
      <c r="P2055" s="192">
        <f>O2055*H2055</f>
        <v>0</v>
      </c>
      <c r="Q2055" s="192">
        <v>2.1000000000000001E-4</v>
      </c>
      <c r="R2055" s="192">
        <f>Q2055*H2055</f>
        <v>1.8900000000000002E-3</v>
      </c>
      <c r="S2055" s="192">
        <v>0</v>
      </c>
      <c r="T2055" s="193">
        <f>S2055*H2055</f>
        <v>0</v>
      </c>
      <c r="U2055" s="39"/>
      <c r="V2055" s="39"/>
      <c r="W2055" s="39"/>
      <c r="X2055" s="39"/>
      <c r="Y2055" s="39"/>
      <c r="Z2055" s="39"/>
      <c r="AA2055" s="39"/>
      <c r="AB2055" s="39"/>
      <c r="AC2055" s="39"/>
      <c r="AD2055" s="39"/>
      <c r="AE2055" s="39"/>
      <c r="AR2055" s="194" t="s">
        <v>373</v>
      </c>
      <c r="AT2055" s="194" t="s">
        <v>154</v>
      </c>
      <c r="AU2055" s="194" t="s">
        <v>88</v>
      </c>
      <c r="AY2055" s="21" t="s">
        <v>151</v>
      </c>
      <c r="BE2055" s="195">
        <f>IF(N2055="základní",J2055,0)</f>
        <v>0</v>
      </c>
      <c r="BF2055" s="195">
        <f>IF(N2055="snížená",J2055,0)</f>
        <v>0</v>
      </c>
      <c r="BG2055" s="195">
        <f>IF(N2055="zákl. přenesená",J2055,0)</f>
        <v>0</v>
      </c>
      <c r="BH2055" s="195">
        <f>IF(N2055="sníž. přenesená",J2055,0)</f>
        <v>0</v>
      </c>
      <c r="BI2055" s="195">
        <f>IF(N2055="nulová",J2055,0)</f>
        <v>0</v>
      </c>
      <c r="BJ2055" s="21" t="s">
        <v>86</v>
      </c>
      <c r="BK2055" s="195">
        <f>ROUND(I2055*H2055,2)</f>
        <v>0</v>
      </c>
      <c r="BL2055" s="21" t="s">
        <v>373</v>
      </c>
      <c r="BM2055" s="194" t="s">
        <v>2783</v>
      </c>
    </row>
    <row r="2056" spans="1:65" s="2" customFormat="1" ht="11.25">
      <c r="A2056" s="39"/>
      <c r="B2056" s="40"/>
      <c r="C2056" s="41"/>
      <c r="D2056" s="196" t="s">
        <v>161</v>
      </c>
      <c r="E2056" s="41"/>
      <c r="F2056" s="197" t="s">
        <v>2784</v>
      </c>
      <c r="G2056" s="41"/>
      <c r="H2056" s="41"/>
      <c r="I2056" s="198"/>
      <c r="J2056" s="41"/>
      <c r="K2056" s="41"/>
      <c r="L2056" s="44"/>
      <c r="M2056" s="199"/>
      <c r="N2056" s="200"/>
      <c r="O2056" s="69"/>
      <c r="P2056" s="69"/>
      <c r="Q2056" s="69"/>
      <c r="R2056" s="69"/>
      <c r="S2056" s="69"/>
      <c r="T2056" s="70"/>
      <c r="U2056" s="39"/>
      <c r="V2056" s="39"/>
      <c r="W2056" s="39"/>
      <c r="X2056" s="39"/>
      <c r="Y2056" s="39"/>
      <c r="Z2056" s="39"/>
      <c r="AA2056" s="39"/>
      <c r="AB2056" s="39"/>
      <c r="AC2056" s="39"/>
      <c r="AD2056" s="39"/>
      <c r="AE2056" s="39"/>
      <c r="AT2056" s="21" t="s">
        <v>161</v>
      </c>
      <c r="AU2056" s="21" t="s">
        <v>88</v>
      </c>
    </row>
    <row r="2057" spans="1:65" s="13" customFormat="1" ht="11.25">
      <c r="B2057" s="208"/>
      <c r="C2057" s="209"/>
      <c r="D2057" s="201" t="s">
        <v>320</v>
      </c>
      <c r="E2057" s="210" t="s">
        <v>32</v>
      </c>
      <c r="F2057" s="211" t="s">
        <v>704</v>
      </c>
      <c r="G2057" s="209"/>
      <c r="H2057" s="210" t="s">
        <v>32</v>
      </c>
      <c r="I2057" s="212"/>
      <c r="J2057" s="209"/>
      <c r="K2057" s="209"/>
      <c r="L2057" s="213"/>
      <c r="M2057" s="214"/>
      <c r="N2057" s="215"/>
      <c r="O2057" s="215"/>
      <c r="P2057" s="215"/>
      <c r="Q2057" s="215"/>
      <c r="R2057" s="215"/>
      <c r="S2057" s="215"/>
      <c r="T2057" s="216"/>
      <c r="AT2057" s="217" t="s">
        <v>320</v>
      </c>
      <c r="AU2057" s="217" t="s">
        <v>88</v>
      </c>
      <c r="AV2057" s="13" t="s">
        <v>86</v>
      </c>
      <c r="AW2057" s="13" t="s">
        <v>39</v>
      </c>
      <c r="AX2057" s="13" t="s">
        <v>78</v>
      </c>
      <c r="AY2057" s="217" t="s">
        <v>151</v>
      </c>
    </row>
    <row r="2058" spans="1:65" s="14" customFormat="1" ht="11.25">
      <c r="B2058" s="218"/>
      <c r="C2058" s="219"/>
      <c r="D2058" s="201" t="s">
        <v>320</v>
      </c>
      <c r="E2058" s="220" t="s">
        <v>32</v>
      </c>
      <c r="F2058" s="221" t="s">
        <v>2785</v>
      </c>
      <c r="G2058" s="219"/>
      <c r="H2058" s="222">
        <v>5</v>
      </c>
      <c r="I2058" s="223"/>
      <c r="J2058" s="219"/>
      <c r="K2058" s="219"/>
      <c r="L2058" s="224"/>
      <c r="M2058" s="225"/>
      <c r="N2058" s="226"/>
      <c r="O2058" s="226"/>
      <c r="P2058" s="226"/>
      <c r="Q2058" s="226"/>
      <c r="R2058" s="226"/>
      <c r="S2058" s="226"/>
      <c r="T2058" s="227"/>
      <c r="AT2058" s="228" t="s">
        <v>320</v>
      </c>
      <c r="AU2058" s="228" t="s">
        <v>88</v>
      </c>
      <c r="AV2058" s="14" t="s">
        <v>88</v>
      </c>
      <c r="AW2058" s="14" t="s">
        <v>39</v>
      </c>
      <c r="AX2058" s="14" t="s">
        <v>78</v>
      </c>
      <c r="AY2058" s="228" t="s">
        <v>151</v>
      </c>
    </row>
    <row r="2059" spans="1:65" s="13" customFormat="1" ht="11.25">
      <c r="B2059" s="208"/>
      <c r="C2059" s="209"/>
      <c r="D2059" s="201" t="s">
        <v>320</v>
      </c>
      <c r="E2059" s="210" t="s">
        <v>32</v>
      </c>
      <c r="F2059" s="211" t="s">
        <v>712</v>
      </c>
      <c r="G2059" s="209"/>
      <c r="H2059" s="210" t="s">
        <v>32</v>
      </c>
      <c r="I2059" s="212"/>
      <c r="J2059" s="209"/>
      <c r="K2059" s="209"/>
      <c r="L2059" s="213"/>
      <c r="M2059" s="214"/>
      <c r="N2059" s="215"/>
      <c r="O2059" s="215"/>
      <c r="P2059" s="215"/>
      <c r="Q2059" s="215"/>
      <c r="R2059" s="215"/>
      <c r="S2059" s="215"/>
      <c r="T2059" s="216"/>
      <c r="AT2059" s="217" t="s">
        <v>320</v>
      </c>
      <c r="AU2059" s="217" t="s">
        <v>88</v>
      </c>
      <c r="AV2059" s="13" t="s">
        <v>86</v>
      </c>
      <c r="AW2059" s="13" t="s">
        <v>39</v>
      </c>
      <c r="AX2059" s="13" t="s">
        <v>78</v>
      </c>
      <c r="AY2059" s="217" t="s">
        <v>151</v>
      </c>
    </row>
    <row r="2060" spans="1:65" s="14" customFormat="1" ht="11.25">
      <c r="B2060" s="218"/>
      <c r="C2060" s="219"/>
      <c r="D2060" s="201" t="s">
        <v>320</v>
      </c>
      <c r="E2060" s="220" t="s">
        <v>32</v>
      </c>
      <c r="F2060" s="221" t="s">
        <v>1660</v>
      </c>
      <c r="G2060" s="219"/>
      <c r="H2060" s="222">
        <v>4</v>
      </c>
      <c r="I2060" s="223"/>
      <c r="J2060" s="219"/>
      <c r="K2060" s="219"/>
      <c r="L2060" s="224"/>
      <c r="M2060" s="225"/>
      <c r="N2060" s="226"/>
      <c r="O2060" s="226"/>
      <c r="P2060" s="226"/>
      <c r="Q2060" s="226"/>
      <c r="R2060" s="226"/>
      <c r="S2060" s="226"/>
      <c r="T2060" s="227"/>
      <c r="AT2060" s="228" t="s">
        <v>320</v>
      </c>
      <c r="AU2060" s="228" t="s">
        <v>88</v>
      </c>
      <c r="AV2060" s="14" t="s">
        <v>88</v>
      </c>
      <c r="AW2060" s="14" t="s">
        <v>39</v>
      </c>
      <c r="AX2060" s="14" t="s">
        <v>78</v>
      </c>
      <c r="AY2060" s="228" t="s">
        <v>151</v>
      </c>
    </row>
    <row r="2061" spans="1:65" s="15" customFormat="1" ht="11.25">
      <c r="B2061" s="229"/>
      <c r="C2061" s="230"/>
      <c r="D2061" s="201" t="s">
        <v>320</v>
      </c>
      <c r="E2061" s="231" t="s">
        <v>32</v>
      </c>
      <c r="F2061" s="232" t="s">
        <v>323</v>
      </c>
      <c r="G2061" s="230"/>
      <c r="H2061" s="233">
        <v>9</v>
      </c>
      <c r="I2061" s="234"/>
      <c r="J2061" s="230"/>
      <c r="K2061" s="230"/>
      <c r="L2061" s="235"/>
      <c r="M2061" s="236"/>
      <c r="N2061" s="237"/>
      <c r="O2061" s="237"/>
      <c r="P2061" s="237"/>
      <c r="Q2061" s="237"/>
      <c r="R2061" s="237"/>
      <c r="S2061" s="237"/>
      <c r="T2061" s="238"/>
      <c r="AT2061" s="239" t="s">
        <v>320</v>
      </c>
      <c r="AU2061" s="239" t="s">
        <v>88</v>
      </c>
      <c r="AV2061" s="15" t="s">
        <v>159</v>
      </c>
      <c r="AW2061" s="15" t="s">
        <v>39</v>
      </c>
      <c r="AX2061" s="15" t="s">
        <v>86</v>
      </c>
      <c r="AY2061" s="239" t="s">
        <v>151</v>
      </c>
    </row>
    <row r="2062" spans="1:65" s="2" customFormat="1" ht="16.5" customHeight="1">
      <c r="A2062" s="39"/>
      <c r="B2062" s="40"/>
      <c r="C2062" s="183" t="s">
        <v>2786</v>
      </c>
      <c r="D2062" s="183" t="s">
        <v>154</v>
      </c>
      <c r="E2062" s="184" t="s">
        <v>2787</v>
      </c>
      <c r="F2062" s="185" t="s">
        <v>2788</v>
      </c>
      <c r="G2062" s="186" t="s">
        <v>657</v>
      </c>
      <c r="H2062" s="187">
        <v>1</v>
      </c>
      <c r="I2062" s="188"/>
      <c r="J2062" s="189">
        <f>ROUND(I2062*H2062,2)</f>
        <v>0</v>
      </c>
      <c r="K2062" s="185" t="s">
        <v>158</v>
      </c>
      <c r="L2062" s="44"/>
      <c r="M2062" s="190" t="s">
        <v>32</v>
      </c>
      <c r="N2062" s="191" t="s">
        <v>49</v>
      </c>
      <c r="O2062" s="69"/>
      <c r="P2062" s="192">
        <f>O2062*H2062</f>
        <v>0</v>
      </c>
      <c r="Q2062" s="192">
        <v>2.0000000000000001E-4</v>
      </c>
      <c r="R2062" s="192">
        <f>Q2062*H2062</f>
        <v>2.0000000000000001E-4</v>
      </c>
      <c r="S2062" s="192">
        <v>0</v>
      </c>
      <c r="T2062" s="193">
        <f>S2062*H2062</f>
        <v>0</v>
      </c>
      <c r="U2062" s="39"/>
      <c r="V2062" s="39"/>
      <c r="W2062" s="39"/>
      <c r="X2062" s="39"/>
      <c r="Y2062" s="39"/>
      <c r="Z2062" s="39"/>
      <c r="AA2062" s="39"/>
      <c r="AB2062" s="39"/>
      <c r="AC2062" s="39"/>
      <c r="AD2062" s="39"/>
      <c r="AE2062" s="39"/>
      <c r="AR2062" s="194" t="s">
        <v>373</v>
      </c>
      <c r="AT2062" s="194" t="s">
        <v>154</v>
      </c>
      <c r="AU2062" s="194" t="s">
        <v>88</v>
      </c>
      <c r="AY2062" s="21" t="s">
        <v>151</v>
      </c>
      <c r="BE2062" s="195">
        <f>IF(N2062="základní",J2062,0)</f>
        <v>0</v>
      </c>
      <c r="BF2062" s="195">
        <f>IF(N2062="snížená",J2062,0)</f>
        <v>0</v>
      </c>
      <c r="BG2062" s="195">
        <f>IF(N2062="zákl. přenesená",J2062,0)</f>
        <v>0</v>
      </c>
      <c r="BH2062" s="195">
        <f>IF(N2062="sníž. přenesená",J2062,0)</f>
        <v>0</v>
      </c>
      <c r="BI2062" s="195">
        <f>IF(N2062="nulová",J2062,0)</f>
        <v>0</v>
      </c>
      <c r="BJ2062" s="21" t="s">
        <v>86</v>
      </c>
      <c r="BK2062" s="195">
        <f>ROUND(I2062*H2062,2)</f>
        <v>0</v>
      </c>
      <c r="BL2062" s="21" t="s">
        <v>373</v>
      </c>
      <c r="BM2062" s="194" t="s">
        <v>2789</v>
      </c>
    </row>
    <row r="2063" spans="1:65" s="2" customFormat="1" ht="11.25">
      <c r="A2063" s="39"/>
      <c r="B2063" s="40"/>
      <c r="C2063" s="41"/>
      <c r="D2063" s="196" t="s">
        <v>161</v>
      </c>
      <c r="E2063" s="41"/>
      <c r="F2063" s="197" t="s">
        <v>2790</v>
      </c>
      <c r="G2063" s="41"/>
      <c r="H2063" s="41"/>
      <c r="I2063" s="198"/>
      <c r="J2063" s="41"/>
      <c r="K2063" s="41"/>
      <c r="L2063" s="44"/>
      <c r="M2063" s="199"/>
      <c r="N2063" s="200"/>
      <c r="O2063" s="69"/>
      <c r="P2063" s="69"/>
      <c r="Q2063" s="69"/>
      <c r="R2063" s="69"/>
      <c r="S2063" s="69"/>
      <c r="T2063" s="70"/>
      <c r="U2063" s="39"/>
      <c r="V2063" s="39"/>
      <c r="W2063" s="39"/>
      <c r="X2063" s="39"/>
      <c r="Y2063" s="39"/>
      <c r="Z2063" s="39"/>
      <c r="AA2063" s="39"/>
      <c r="AB2063" s="39"/>
      <c r="AC2063" s="39"/>
      <c r="AD2063" s="39"/>
      <c r="AE2063" s="39"/>
      <c r="AT2063" s="21" t="s">
        <v>161</v>
      </c>
      <c r="AU2063" s="21" t="s">
        <v>88</v>
      </c>
    </row>
    <row r="2064" spans="1:65" s="13" customFormat="1" ht="11.25">
      <c r="B2064" s="208"/>
      <c r="C2064" s="209"/>
      <c r="D2064" s="201" t="s">
        <v>320</v>
      </c>
      <c r="E2064" s="210" t="s">
        <v>32</v>
      </c>
      <c r="F2064" s="211" t="s">
        <v>704</v>
      </c>
      <c r="G2064" s="209"/>
      <c r="H2064" s="210" t="s">
        <v>32</v>
      </c>
      <c r="I2064" s="212"/>
      <c r="J2064" s="209"/>
      <c r="K2064" s="209"/>
      <c r="L2064" s="213"/>
      <c r="M2064" s="214"/>
      <c r="N2064" s="215"/>
      <c r="O2064" s="215"/>
      <c r="P2064" s="215"/>
      <c r="Q2064" s="215"/>
      <c r="R2064" s="215"/>
      <c r="S2064" s="215"/>
      <c r="T2064" s="216"/>
      <c r="AT2064" s="217" t="s">
        <v>320</v>
      </c>
      <c r="AU2064" s="217" t="s">
        <v>88</v>
      </c>
      <c r="AV2064" s="13" t="s">
        <v>86</v>
      </c>
      <c r="AW2064" s="13" t="s">
        <v>39</v>
      </c>
      <c r="AX2064" s="13" t="s">
        <v>78</v>
      </c>
      <c r="AY2064" s="217" t="s">
        <v>151</v>
      </c>
    </row>
    <row r="2065" spans="1:65" s="14" customFormat="1" ht="11.25">
      <c r="B2065" s="218"/>
      <c r="C2065" s="219"/>
      <c r="D2065" s="201" t="s">
        <v>320</v>
      </c>
      <c r="E2065" s="220" t="s">
        <v>32</v>
      </c>
      <c r="F2065" s="221" t="s">
        <v>661</v>
      </c>
      <c r="G2065" s="219"/>
      <c r="H2065" s="222">
        <v>1</v>
      </c>
      <c r="I2065" s="223"/>
      <c r="J2065" s="219"/>
      <c r="K2065" s="219"/>
      <c r="L2065" s="224"/>
      <c r="M2065" s="225"/>
      <c r="N2065" s="226"/>
      <c r="O2065" s="226"/>
      <c r="P2065" s="226"/>
      <c r="Q2065" s="226"/>
      <c r="R2065" s="226"/>
      <c r="S2065" s="226"/>
      <c r="T2065" s="227"/>
      <c r="AT2065" s="228" t="s">
        <v>320</v>
      </c>
      <c r="AU2065" s="228" t="s">
        <v>88</v>
      </c>
      <c r="AV2065" s="14" t="s">
        <v>88</v>
      </c>
      <c r="AW2065" s="14" t="s">
        <v>39</v>
      </c>
      <c r="AX2065" s="14" t="s">
        <v>78</v>
      </c>
      <c r="AY2065" s="228" t="s">
        <v>151</v>
      </c>
    </row>
    <row r="2066" spans="1:65" s="13" customFormat="1" ht="11.25">
      <c r="B2066" s="208"/>
      <c r="C2066" s="209"/>
      <c r="D2066" s="201" t="s">
        <v>320</v>
      </c>
      <c r="E2066" s="210" t="s">
        <v>32</v>
      </c>
      <c r="F2066" s="211" t="s">
        <v>712</v>
      </c>
      <c r="G2066" s="209"/>
      <c r="H2066" s="210" t="s">
        <v>32</v>
      </c>
      <c r="I2066" s="212"/>
      <c r="J2066" s="209"/>
      <c r="K2066" s="209"/>
      <c r="L2066" s="213"/>
      <c r="M2066" s="214"/>
      <c r="N2066" s="215"/>
      <c r="O2066" s="215"/>
      <c r="P2066" s="215"/>
      <c r="Q2066" s="215"/>
      <c r="R2066" s="215"/>
      <c r="S2066" s="215"/>
      <c r="T2066" s="216"/>
      <c r="AT2066" s="217" t="s">
        <v>320</v>
      </c>
      <c r="AU2066" s="217" t="s">
        <v>88</v>
      </c>
      <c r="AV2066" s="13" t="s">
        <v>86</v>
      </c>
      <c r="AW2066" s="13" t="s">
        <v>39</v>
      </c>
      <c r="AX2066" s="13" t="s">
        <v>78</v>
      </c>
      <c r="AY2066" s="217" t="s">
        <v>151</v>
      </c>
    </row>
    <row r="2067" spans="1:65" s="14" customFormat="1" ht="11.25">
      <c r="B2067" s="218"/>
      <c r="C2067" s="219"/>
      <c r="D2067" s="201" t="s">
        <v>320</v>
      </c>
      <c r="E2067" s="220" t="s">
        <v>32</v>
      </c>
      <c r="F2067" s="221" t="s">
        <v>2791</v>
      </c>
      <c r="G2067" s="219"/>
      <c r="H2067" s="222">
        <v>0</v>
      </c>
      <c r="I2067" s="223"/>
      <c r="J2067" s="219"/>
      <c r="K2067" s="219"/>
      <c r="L2067" s="224"/>
      <c r="M2067" s="225"/>
      <c r="N2067" s="226"/>
      <c r="O2067" s="226"/>
      <c r="P2067" s="226"/>
      <c r="Q2067" s="226"/>
      <c r="R2067" s="226"/>
      <c r="S2067" s="226"/>
      <c r="T2067" s="227"/>
      <c r="AT2067" s="228" t="s">
        <v>320</v>
      </c>
      <c r="AU2067" s="228" t="s">
        <v>88</v>
      </c>
      <c r="AV2067" s="14" t="s">
        <v>88</v>
      </c>
      <c r="AW2067" s="14" t="s">
        <v>39</v>
      </c>
      <c r="AX2067" s="14" t="s">
        <v>78</v>
      </c>
      <c r="AY2067" s="228" t="s">
        <v>151</v>
      </c>
    </row>
    <row r="2068" spans="1:65" s="15" customFormat="1" ht="11.25">
      <c r="B2068" s="229"/>
      <c r="C2068" s="230"/>
      <c r="D2068" s="201" t="s">
        <v>320</v>
      </c>
      <c r="E2068" s="231" t="s">
        <v>32</v>
      </c>
      <c r="F2068" s="232" t="s">
        <v>323</v>
      </c>
      <c r="G2068" s="230"/>
      <c r="H2068" s="233">
        <v>1</v>
      </c>
      <c r="I2068" s="234"/>
      <c r="J2068" s="230"/>
      <c r="K2068" s="230"/>
      <c r="L2068" s="235"/>
      <c r="M2068" s="236"/>
      <c r="N2068" s="237"/>
      <c r="O2068" s="237"/>
      <c r="P2068" s="237"/>
      <c r="Q2068" s="237"/>
      <c r="R2068" s="237"/>
      <c r="S2068" s="237"/>
      <c r="T2068" s="238"/>
      <c r="AT2068" s="239" t="s">
        <v>320</v>
      </c>
      <c r="AU2068" s="239" t="s">
        <v>88</v>
      </c>
      <c r="AV2068" s="15" t="s">
        <v>159</v>
      </c>
      <c r="AW2068" s="15" t="s">
        <v>39</v>
      </c>
      <c r="AX2068" s="15" t="s">
        <v>86</v>
      </c>
      <c r="AY2068" s="239" t="s">
        <v>151</v>
      </c>
    </row>
    <row r="2069" spans="1:65" s="2" customFormat="1" ht="16.5" customHeight="1">
      <c r="A2069" s="39"/>
      <c r="B2069" s="40"/>
      <c r="C2069" s="183" t="s">
        <v>2792</v>
      </c>
      <c r="D2069" s="183" t="s">
        <v>154</v>
      </c>
      <c r="E2069" s="184" t="s">
        <v>2793</v>
      </c>
      <c r="F2069" s="185" t="s">
        <v>2794</v>
      </c>
      <c r="G2069" s="186" t="s">
        <v>213</v>
      </c>
      <c r="H2069" s="187">
        <v>19.079999999999998</v>
      </c>
      <c r="I2069" s="188"/>
      <c r="J2069" s="189">
        <f>ROUND(I2069*H2069,2)</f>
        <v>0</v>
      </c>
      <c r="K2069" s="185" t="s">
        <v>158</v>
      </c>
      <c r="L2069" s="44"/>
      <c r="M2069" s="190" t="s">
        <v>32</v>
      </c>
      <c r="N2069" s="191" t="s">
        <v>49</v>
      </c>
      <c r="O2069" s="69"/>
      <c r="P2069" s="192">
        <f>O2069*H2069</f>
        <v>0</v>
      </c>
      <c r="Q2069" s="192">
        <v>1.42E-3</v>
      </c>
      <c r="R2069" s="192">
        <f>Q2069*H2069</f>
        <v>2.7093599999999999E-2</v>
      </c>
      <c r="S2069" s="192">
        <v>0</v>
      </c>
      <c r="T2069" s="193">
        <f>S2069*H2069</f>
        <v>0</v>
      </c>
      <c r="U2069" s="39"/>
      <c r="V2069" s="39"/>
      <c r="W2069" s="39"/>
      <c r="X2069" s="39"/>
      <c r="Y2069" s="39"/>
      <c r="Z2069" s="39"/>
      <c r="AA2069" s="39"/>
      <c r="AB2069" s="39"/>
      <c r="AC2069" s="39"/>
      <c r="AD2069" s="39"/>
      <c r="AE2069" s="39"/>
      <c r="AR2069" s="194" t="s">
        <v>373</v>
      </c>
      <c r="AT2069" s="194" t="s">
        <v>154</v>
      </c>
      <c r="AU2069" s="194" t="s">
        <v>88</v>
      </c>
      <c r="AY2069" s="21" t="s">
        <v>151</v>
      </c>
      <c r="BE2069" s="195">
        <f>IF(N2069="základní",J2069,0)</f>
        <v>0</v>
      </c>
      <c r="BF2069" s="195">
        <f>IF(N2069="snížená",J2069,0)</f>
        <v>0</v>
      </c>
      <c r="BG2069" s="195">
        <f>IF(N2069="zákl. přenesená",J2069,0)</f>
        <v>0</v>
      </c>
      <c r="BH2069" s="195">
        <f>IF(N2069="sníž. přenesená",J2069,0)</f>
        <v>0</v>
      </c>
      <c r="BI2069" s="195">
        <f>IF(N2069="nulová",J2069,0)</f>
        <v>0</v>
      </c>
      <c r="BJ2069" s="21" t="s">
        <v>86</v>
      </c>
      <c r="BK2069" s="195">
        <f>ROUND(I2069*H2069,2)</f>
        <v>0</v>
      </c>
      <c r="BL2069" s="21" t="s">
        <v>373</v>
      </c>
      <c r="BM2069" s="194" t="s">
        <v>2795</v>
      </c>
    </row>
    <row r="2070" spans="1:65" s="2" customFormat="1" ht="11.25">
      <c r="A2070" s="39"/>
      <c r="B2070" s="40"/>
      <c r="C2070" s="41"/>
      <c r="D2070" s="196" t="s">
        <v>161</v>
      </c>
      <c r="E2070" s="41"/>
      <c r="F2070" s="197" t="s">
        <v>2796</v>
      </c>
      <c r="G2070" s="41"/>
      <c r="H2070" s="41"/>
      <c r="I2070" s="198"/>
      <c r="J2070" s="41"/>
      <c r="K2070" s="41"/>
      <c r="L2070" s="44"/>
      <c r="M2070" s="199"/>
      <c r="N2070" s="200"/>
      <c r="O2070" s="69"/>
      <c r="P2070" s="69"/>
      <c r="Q2070" s="69"/>
      <c r="R2070" s="69"/>
      <c r="S2070" s="69"/>
      <c r="T2070" s="70"/>
      <c r="U2070" s="39"/>
      <c r="V2070" s="39"/>
      <c r="W2070" s="39"/>
      <c r="X2070" s="39"/>
      <c r="Y2070" s="39"/>
      <c r="Z2070" s="39"/>
      <c r="AA2070" s="39"/>
      <c r="AB2070" s="39"/>
      <c r="AC2070" s="39"/>
      <c r="AD2070" s="39"/>
      <c r="AE2070" s="39"/>
      <c r="AT2070" s="21" t="s">
        <v>161</v>
      </c>
      <c r="AU2070" s="21" t="s">
        <v>88</v>
      </c>
    </row>
    <row r="2071" spans="1:65" s="13" customFormat="1" ht="11.25">
      <c r="B2071" s="208"/>
      <c r="C2071" s="209"/>
      <c r="D2071" s="201" t="s">
        <v>320</v>
      </c>
      <c r="E2071" s="210" t="s">
        <v>32</v>
      </c>
      <c r="F2071" s="211" t="s">
        <v>704</v>
      </c>
      <c r="G2071" s="209"/>
      <c r="H2071" s="210" t="s">
        <v>32</v>
      </c>
      <c r="I2071" s="212"/>
      <c r="J2071" s="209"/>
      <c r="K2071" s="209"/>
      <c r="L2071" s="213"/>
      <c r="M2071" s="214"/>
      <c r="N2071" s="215"/>
      <c r="O2071" s="215"/>
      <c r="P2071" s="215"/>
      <c r="Q2071" s="215"/>
      <c r="R2071" s="215"/>
      <c r="S2071" s="215"/>
      <c r="T2071" s="216"/>
      <c r="AT2071" s="217" t="s">
        <v>320</v>
      </c>
      <c r="AU2071" s="217" t="s">
        <v>88</v>
      </c>
      <c r="AV2071" s="13" t="s">
        <v>86</v>
      </c>
      <c r="AW2071" s="13" t="s">
        <v>39</v>
      </c>
      <c r="AX2071" s="13" t="s">
        <v>78</v>
      </c>
      <c r="AY2071" s="217" t="s">
        <v>151</v>
      </c>
    </row>
    <row r="2072" spans="1:65" s="14" customFormat="1" ht="11.25">
      <c r="B2072" s="218"/>
      <c r="C2072" s="219"/>
      <c r="D2072" s="201" t="s">
        <v>320</v>
      </c>
      <c r="E2072" s="220" t="s">
        <v>32</v>
      </c>
      <c r="F2072" s="221" t="s">
        <v>2797</v>
      </c>
      <c r="G2072" s="219"/>
      <c r="H2072" s="222">
        <v>9.69</v>
      </c>
      <c r="I2072" s="223"/>
      <c r="J2072" s="219"/>
      <c r="K2072" s="219"/>
      <c r="L2072" s="224"/>
      <c r="M2072" s="225"/>
      <c r="N2072" s="226"/>
      <c r="O2072" s="226"/>
      <c r="P2072" s="226"/>
      <c r="Q2072" s="226"/>
      <c r="R2072" s="226"/>
      <c r="S2072" s="226"/>
      <c r="T2072" s="227"/>
      <c r="AT2072" s="228" t="s">
        <v>320</v>
      </c>
      <c r="AU2072" s="228" t="s">
        <v>88</v>
      </c>
      <c r="AV2072" s="14" t="s">
        <v>88</v>
      </c>
      <c r="AW2072" s="14" t="s">
        <v>39</v>
      </c>
      <c r="AX2072" s="14" t="s">
        <v>78</v>
      </c>
      <c r="AY2072" s="228" t="s">
        <v>151</v>
      </c>
    </row>
    <row r="2073" spans="1:65" s="13" customFormat="1" ht="11.25">
      <c r="B2073" s="208"/>
      <c r="C2073" s="209"/>
      <c r="D2073" s="201" t="s">
        <v>320</v>
      </c>
      <c r="E2073" s="210" t="s">
        <v>32</v>
      </c>
      <c r="F2073" s="211" t="s">
        <v>712</v>
      </c>
      <c r="G2073" s="209"/>
      <c r="H2073" s="210" t="s">
        <v>32</v>
      </c>
      <c r="I2073" s="212"/>
      <c r="J2073" s="209"/>
      <c r="K2073" s="209"/>
      <c r="L2073" s="213"/>
      <c r="M2073" s="214"/>
      <c r="N2073" s="215"/>
      <c r="O2073" s="215"/>
      <c r="P2073" s="215"/>
      <c r="Q2073" s="215"/>
      <c r="R2073" s="215"/>
      <c r="S2073" s="215"/>
      <c r="T2073" s="216"/>
      <c r="AT2073" s="217" t="s">
        <v>320</v>
      </c>
      <c r="AU2073" s="217" t="s">
        <v>88</v>
      </c>
      <c r="AV2073" s="13" t="s">
        <v>86</v>
      </c>
      <c r="AW2073" s="13" t="s">
        <v>39</v>
      </c>
      <c r="AX2073" s="13" t="s">
        <v>78</v>
      </c>
      <c r="AY2073" s="217" t="s">
        <v>151</v>
      </c>
    </row>
    <row r="2074" spans="1:65" s="14" customFormat="1" ht="11.25">
      <c r="B2074" s="218"/>
      <c r="C2074" s="219"/>
      <c r="D2074" s="201" t="s">
        <v>320</v>
      </c>
      <c r="E2074" s="220" t="s">
        <v>32</v>
      </c>
      <c r="F2074" s="221" t="s">
        <v>2798</v>
      </c>
      <c r="G2074" s="219"/>
      <c r="H2074" s="222">
        <v>9.39</v>
      </c>
      <c r="I2074" s="223"/>
      <c r="J2074" s="219"/>
      <c r="K2074" s="219"/>
      <c r="L2074" s="224"/>
      <c r="M2074" s="225"/>
      <c r="N2074" s="226"/>
      <c r="O2074" s="226"/>
      <c r="P2074" s="226"/>
      <c r="Q2074" s="226"/>
      <c r="R2074" s="226"/>
      <c r="S2074" s="226"/>
      <c r="T2074" s="227"/>
      <c r="AT2074" s="228" t="s">
        <v>320</v>
      </c>
      <c r="AU2074" s="228" t="s">
        <v>88</v>
      </c>
      <c r="AV2074" s="14" t="s">
        <v>88</v>
      </c>
      <c r="AW2074" s="14" t="s">
        <v>39</v>
      </c>
      <c r="AX2074" s="14" t="s">
        <v>78</v>
      </c>
      <c r="AY2074" s="228" t="s">
        <v>151</v>
      </c>
    </row>
    <row r="2075" spans="1:65" s="15" customFormat="1" ht="11.25">
      <c r="B2075" s="229"/>
      <c r="C2075" s="230"/>
      <c r="D2075" s="201" t="s">
        <v>320</v>
      </c>
      <c r="E2075" s="231" t="s">
        <v>32</v>
      </c>
      <c r="F2075" s="232" t="s">
        <v>323</v>
      </c>
      <c r="G2075" s="230"/>
      <c r="H2075" s="233">
        <v>19.079999999999998</v>
      </c>
      <c r="I2075" s="234"/>
      <c r="J2075" s="230"/>
      <c r="K2075" s="230"/>
      <c r="L2075" s="235"/>
      <c r="M2075" s="236"/>
      <c r="N2075" s="237"/>
      <c r="O2075" s="237"/>
      <c r="P2075" s="237"/>
      <c r="Q2075" s="237"/>
      <c r="R2075" s="237"/>
      <c r="S2075" s="237"/>
      <c r="T2075" s="238"/>
      <c r="AT2075" s="239" t="s">
        <v>320</v>
      </c>
      <c r="AU2075" s="239" t="s">
        <v>88</v>
      </c>
      <c r="AV2075" s="15" t="s">
        <v>159</v>
      </c>
      <c r="AW2075" s="15" t="s">
        <v>39</v>
      </c>
      <c r="AX2075" s="15" t="s">
        <v>86</v>
      </c>
      <c r="AY2075" s="239" t="s">
        <v>151</v>
      </c>
    </row>
    <row r="2076" spans="1:65" s="2" customFormat="1" ht="24.2" customHeight="1">
      <c r="A2076" s="39"/>
      <c r="B2076" s="40"/>
      <c r="C2076" s="183" t="s">
        <v>2799</v>
      </c>
      <c r="D2076" s="183" t="s">
        <v>154</v>
      </c>
      <c r="E2076" s="184" t="s">
        <v>2800</v>
      </c>
      <c r="F2076" s="185" t="s">
        <v>2801</v>
      </c>
      <c r="G2076" s="186" t="s">
        <v>428</v>
      </c>
      <c r="H2076" s="187">
        <v>0.96299999999999997</v>
      </c>
      <c r="I2076" s="188"/>
      <c r="J2076" s="189">
        <f>ROUND(I2076*H2076,2)</f>
        <v>0</v>
      </c>
      <c r="K2076" s="185" t="s">
        <v>158</v>
      </c>
      <c r="L2076" s="44"/>
      <c r="M2076" s="190" t="s">
        <v>32</v>
      </c>
      <c r="N2076" s="191" t="s">
        <v>49</v>
      </c>
      <c r="O2076" s="69"/>
      <c r="P2076" s="192">
        <f>O2076*H2076</f>
        <v>0</v>
      </c>
      <c r="Q2076" s="192">
        <v>0</v>
      </c>
      <c r="R2076" s="192">
        <f>Q2076*H2076</f>
        <v>0</v>
      </c>
      <c r="S2076" s="192">
        <v>0</v>
      </c>
      <c r="T2076" s="193">
        <f>S2076*H2076</f>
        <v>0</v>
      </c>
      <c r="U2076" s="39"/>
      <c r="V2076" s="39"/>
      <c r="W2076" s="39"/>
      <c r="X2076" s="39"/>
      <c r="Y2076" s="39"/>
      <c r="Z2076" s="39"/>
      <c r="AA2076" s="39"/>
      <c r="AB2076" s="39"/>
      <c r="AC2076" s="39"/>
      <c r="AD2076" s="39"/>
      <c r="AE2076" s="39"/>
      <c r="AR2076" s="194" t="s">
        <v>373</v>
      </c>
      <c r="AT2076" s="194" t="s">
        <v>154</v>
      </c>
      <c r="AU2076" s="194" t="s">
        <v>88</v>
      </c>
      <c r="AY2076" s="21" t="s">
        <v>151</v>
      </c>
      <c r="BE2076" s="195">
        <f>IF(N2076="základní",J2076,0)</f>
        <v>0</v>
      </c>
      <c r="BF2076" s="195">
        <f>IF(N2076="snížená",J2076,0)</f>
        <v>0</v>
      </c>
      <c r="BG2076" s="195">
        <f>IF(N2076="zákl. přenesená",J2076,0)</f>
        <v>0</v>
      </c>
      <c r="BH2076" s="195">
        <f>IF(N2076="sníž. přenesená",J2076,0)</f>
        <v>0</v>
      </c>
      <c r="BI2076" s="195">
        <f>IF(N2076="nulová",J2076,0)</f>
        <v>0</v>
      </c>
      <c r="BJ2076" s="21" t="s">
        <v>86</v>
      </c>
      <c r="BK2076" s="195">
        <f>ROUND(I2076*H2076,2)</f>
        <v>0</v>
      </c>
      <c r="BL2076" s="21" t="s">
        <v>373</v>
      </c>
      <c r="BM2076" s="194" t="s">
        <v>2802</v>
      </c>
    </row>
    <row r="2077" spans="1:65" s="2" customFormat="1" ht="11.25">
      <c r="A2077" s="39"/>
      <c r="B2077" s="40"/>
      <c r="C2077" s="41"/>
      <c r="D2077" s="196" t="s">
        <v>161</v>
      </c>
      <c r="E2077" s="41"/>
      <c r="F2077" s="197" t="s">
        <v>2803</v>
      </c>
      <c r="G2077" s="41"/>
      <c r="H2077" s="41"/>
      <c r="I2077" s="198"/>
      <c r="J2077" s="41"/>
      <c r="K2077" s="41"/>
      <c r="L2077" s="44"/>
      <c r="M2077" s="199"/>
      <c r="N2077" s="200"/>
      <c r="O2077" s="69"/>
      <c r="P2077" s="69"/>
      <c r="Q2077" s="69"/>
      <c r="R2077" s="69"/>
      <c r="S2077" s="69"/>
      <c r="T2077" s="70"/>
      <c r="U2077" s="39"/>
      <c r="V2077" s="39"/>
      <c r="W2077" s="39"/>
      <c r="X2077" s="39"/>
      <c r="Y2077" s="39"/>
      <c r="Z2077" s="39"/>
      <c r="AA2077" s="39"/>
      <c r="AB2077" s="39"/>
      <c r="AC2077" s="39"/>
      <c r="AD2077" s="39"/>
      <c r="AE2077" s="39"/>
      <c r="AT2077" s="21" t="s">
        <v>161</v>
      </c>
      <c r="AU2077" s="21" t="s">
        <v>88</v>
      </c>
    </row>
    <row r="2078" spans="1:65" s="12" customFormat="1" ht="22.9" customHeight="1">
      <c r="B2078" s="167"/>
      <c r="C2078" s="168"/>
      <c r="D2078" s="169" t="s">
        <v>77</v>
      </c>
      <c r="E2078" s="181" t="s">
        <v>2804</v>
      </c>
      <c r="F2078" s="181" t="s">
        <v>2805</v>
      </c>
      <c r="G2078" s="168"/>
      <c r="H2078" s="168"/>
      <c r="I2078" s="171"/>
      <c r="J2078" s="182">
        <f>BK2078</f>
        <v>0</v>
      </c>
      <c r="K2078" s="168"/>
      <c r="L2078" s="173"/>
      <c r="M2078" s="174"/>
      <c r="N2078" s="175"/>
      <c r="O2078" s="175"/>
      <c r="P2078" s="176">
        <f>SUM(P2079:P2088)</f>
        <v>0</v>
      </c>
      <c r="Q2078" s="175"/>
      <c r="R2078" s="176">
        <f>SUM(R2079:R2088)</f>
        <v>5.938520000000001E-3</v>
      </c>
      <c r="S2078" s="175"/>
      <c r="T2078" s="177">
        <f>SUM(T2079:T2088)</f>
        <v>0</v>
      </c>
      <c r="AR2078" s="178" t="s">
        <v>88</v>
      </c>
      <c r="AT2078" s="179" t="s">
        <v>77</v>
      </c>
      <c r="AU2078" s="179" t="s">
        <v>86</v>
      </c>
      <c r="AY2078" s="178" t="s">
        <v>151</v>
      </c>
      <c r="BK2078" s="180">
        <f>SUM(BK2079:BK2088)</f>
        <v>0</v>
      </c>
    </row>
    <row r="2079" spans="1:65" s="2" customFormat="1" ht="16.5" customHeight="1">
      <c r="A2079" s="39"/>
      <c r="B2079" s="40"/>
      <c r="C2079" s="183" t="s">
        <v>2806</v>
      </c>
      <c r="D2079" s="183" t="s">
        <v>154</v>
      </c>
      <c r="E2079" s="184" t="s">
        <v>2807</v>
      </c>
      <c r="F2079" s="185" t="s">
        <v>2808</v>
      </c>
      <c r="G2079" s="186" t="s">
        <v>213</v>
      </c>
      <c r="H2079" s="187">
        <v>16.7</v>
      </c>
      <c r="I2079" s="188"/>
      <c r="J2079" s="189">
        <f>ROUND(I2079*H2079,2)</f>
        <v>0</v>
      </c>
      <c r="K2079" s="185" t="s">
        <v>158</v>
      </c>
      <c r="L2079" s="44"/>
      <c r="M2079" s="190" t="s">
        <v>32</v>
      </c>
      <c r="N2079" s="191" t="s">
        <v>49</v>
      </c>
      <c r="O2079" s="69"/>
      <c r="P2079" s="192">
        <f>O2079*H2079</f>
        <v>0</v>
      </c>
      <c r="Q2079" s="192">
        <v>1.0000000000000001E-5</v>
      </c>
      <c r="R2079" s="192">
        <f>Q2079*H2079</f>
        <v>1.6699999999999999E-4</v>
      </c>
      <c r="S2079" s="192">
        <v>0</v>
      </c>
      <c r="T2079" s="193">
        <f>S2079*H2079</f>
        <v>0</v>
      </c>
      <c r="U2079" s="39"/>
      <c r="V2079" s="39"/>
      <c r="W2079" s="39"/>
      <c r="X2079" s="39"/>
      <c r="Y2079" s="39"/>
      <c r="Z2079" s="39"/>
      <c r="AA2079" s="39"/>
      <c r="AB2079" s="39"/>
      <c r="AC2079" s="39"/>
      <c r="AD2079" s="39"/>
      <c r="AE2079" s="39"/>
      <c r="AR2079" s="194" t="s">
        <v>373</v>
      </c>
      <c r="AT2079" s="194" t="s">
        <v>154</v>
      </c>
      <c r="AU2079" s="194" t="s">
        <v>88</v>
      </c>
      <c r="AY2079" s="21" t="s">
        <v>151</v>
      </c>
      <c r="BE2079" s="195">
        <f>IF(N2079="základní",J2079,0)</f>
        <v>0</v>
      </c>
      <c r="BF2079" s="195">
        <f>IF(N2079="snížená",J2079,0)</f>
        <v>0</v>
      </c>
      <c r="BG2079" s="195">
        <f>IF(N2079="zákl. přenesená",J2079,0)</f>
        <v>0</v>
      </c>
      <c r="BH2079" s="195">
        <f>IF(N2079="sníž. přenesená",J2079,0)</f>
        <v>0</v>
      </c>
      <c r="BI2079" s="195">
        <f>IF(N2079="nulová",J2079,0)</f>
        <v>0</v>
      </c>
      <c r="BJ2079" s="21" t="s">
        <v>86</v>
      </c>
      <c r="BK2079" s="195">
        <f>ROUND(I2079*H2079,2)</f>
        <v>0</v>
      </c>
      <c r="BL2079" s="21" t="s">
        <v>373</v>
      </c>
      <c r="BM2079" s="194" t="s">
        <v>2809</v>
      </c>
    </row>
    <row r="2080" spans="1:65" s="2" customFormat="1" ht="11.25">
      <c r="A2080" s="39"/>
      <c r="B2080" s="40"/>
      <c r="C2080" s="41"/>
      <c r="D2080" s="196" t="s">
        <v>161</v>
      </c>
      <c r="E2080" s="41"/>
      <c r="F2080" s="197" t="s">
        <v>2810</v>
      </c>
      <c r="G2080" s="41"/>
      <c r="H2080" s="41"/>
      <c r="I2080" s="198"/>
      <c r="J2080" s="41"/>
      <c r="K2080" s="41"/>
      <c r="L2080" s="44"/>
      <c r="M2080" s="199"/>
      <c r="N2080" s="200"/>
      <c r="O2080" s="69"/>
      <c r="P2080" s="69"/>
      <c r="Q2080" s="69"/>
      <c r="R2080" s="69"/>
      <c r="S2080" s="69"/>
      <c r="T2080" s="70"/>
      <c r="U2080" s="39"/>
      <c r="V2080" s="39"/>
      <c r="W2080" s="39"/>
      <c r="X2080" s="39"/>
      <c r="Y2080" s="39"/>
      <c r="Z2080" s="39"/>
      <c r="AA2080" s="39"/>
      <c r="AB2080" s="39"/>
      <c r="AC2080" s="39"/>
      <c r="AD2080" s="39"/>
      <c r="AE2080" s="39"/>
      <c r="AT2080" s="21" t="s">
        <v>161</v>
      </c>
      <c r="AU2080" s="21" t="s">
        <v>88</v>
      </c>
    </row>
    <row r="2081" spans="1:65" s="13" customFormat="1" ht="11.25">
      <c r="B2081" s="208"/>
      <c r="C2081" s="209"/>
      <c r="D2081" s="201" t="s">
        <v>320</v>
      </c>
      <c r="E2081" s="210" t="s">
        <v>32</v>
      </c>
      <c r="F2081" s="211" t="s">
        <v>2811</v>
      </c>
      <c r="G2081" s="209"/>
      <c r="H2081" s="210" t="s">
        <v>32</v>
      </c>
      <c r="I2081" s="212"/>
      <c r="J2081" s="209"/>
      <c r="K2081" s="209"/>
      <c r="L2081" s="213"/>
      <c r="M2081" s="214"/>
      <c r="N2081" s="215"/>
      <c r="O2081" s="215"/>
      <c r="P2081" s="215"/>
      <c r="Q2081" s="215"/>
      <c r="R2081" s="215"/>
      <c r="S2081" s="215"/>
      <c r="T2081" s="216"/>
      <c r="AT2081" s="217" t="s">
        <v>320</v>
      </c>
      <c r="AU2081" s="217" t="s">
        <v>88</v>
      </c>
      <c r="AV2081" s="13" t="s">
        <v>86</v>
      </c>
      <c r="AW2081" s="13" t="s">
        <v>39</v>
      </c>
      <c r="AX2081" s="13" t="s">
        <v>78</v>
      </c>
      <c r="AY2081" s="217" t="s">
        <v>151</v>
      </c>
    </row>
    <row r="2082" spans="1:65" s="14" customFormat="1" ht="11.25">
      <c r="B2082" s="218"/>
      <c r="C2082" s="219"/>
      <c r="D2082" s="201" t="s">
        <v>320</v>
      </c>
      <c r="E2082" s="220" t="s">
        <v>32</v>
      </c>
      <c r="F2082" s="221" t="s">
        <v>2812</v>
      </c>
      <c r="G2082" s="219"/>
      <c r="H2082" s="222">
        <v>16.7</v>
      </c>
      <c r="I2082" s="223"/>
      <c r="J2082" s="219"/>
      <c r="K2082" s="219"/>
      <c r="L2082" s="224"/>
      <c r="M2082" s="225"/>
      <c r="N2082" s="226"/>
      <c r="O2082" s="226"/>
      <c r="P2082" s="226"/>
      <c r="Q2082" s="226"/>
      <c r="R2082" s="226"/>
      <c r="S2082" s="226"/>
      <c r="T2082" s="227"/>
      <c r="AT2082" s="228" t="s">
        <v>320</v>
      </c>
      <c r="AU2082" s="228" t="s">
        <v>88</v>
      </c>
      <c r="AV2082" s="14" t="s">
        <v>88</v>
      </c>
      <c r="AW2082" s="14" t="s">
        <v>39</v>
      </c>
      <c r="AX2082" s="14" t="s">
        <v>78</v>
      </c>
      <c r="AY2082" s="228" t="s">
        <v>151</v>
      </c>
    </row>
    <row r="2083" spans="1:65" s="15" customFormat="1" ht="11.25">
      <c r="B2083" s="229"/>
      <c r="C2083" s="230"/>
      <c r="D2083" s="201" t="s">
        <v>320</v>
      </c>
      <c r="E2083" s="231" t="s">
        <v>32</v>
      </c>
      <c r="F2083" s="232" t="s">
        <v>323</v>
      </c>
      <c r="G2083" s="230"/>
      <c r="H2083" s="233">
        <v>16.7</v>
      </c>
      <c r="I2083" s="234"/>
      <c r="J2083" s="230"/>
      <c r="K2083" s="230"/>
      <c r="L2083" s="235"/>
      <c r="M2083" s="236"/>
      <c r="N2083" s="237"/>
      <c r="O2083" s="237"/>
      <c r="P2083" s="237"/>
      <c r="Q2083" s="237"/>
      <c r="R2083" s="237"/>
      <c r="S2083" s="237"/>
      <c r="T2083" s="238"/>
      <c r="AT2083" s="239" t="s">
        <v>320</v>
      </c>
      <c r="AU2083" s="239" t="s">
        <v>88</v>
      </c>
      <c r="AV2083" s="15" t="s">
        <v>159</v>
      </c>
      <c r="AW2083" s="15" t="s">
        <v>39</v>
      </c>
      <c r="AX2083" s="15" t="s">
        <v>86</v>
      </c>
      <c r="AY2083" s="239" t="s">
        <v>151</v>
      </c>
    </row>
    <row r="2084" spans="1:65" s="2" customFormat="1" ht="16.5" customHeight="1">
      <c r="A2084" s="39"/>
      <c r="B2084" s="40"/>
      <c r="C2084" s="251" t="s">
        <v>2813</v>
      </c>
      <c r="D2084" s="251" t="s">
        <v>445</v>
      </c>
      <c r="E2084" s="252" t="s">
        <v>2814</v>
      </c>
      <c r="F2084" s="253" t="s">
        <v>2815</v>
      </c>
      <c r="G2084" s="254" t="s">
        <v>213</v>
      </c>
      <c r="H2084" s="255">
        <v>18.036000000000001</v>
      </c>
      <c r="I2084" s="256"/>
      <c r="J2084" s="257">
        <f>ROUND(I2084*H2084,2)</f>
        <v>0</v>
      </c>
      <c r="K2084" s="253" t="s">
        <v>158</v>
      </c>
      <c r="L2084" s="258"/>
      <c r="M2084" s="259" t="s">
        <v>32</v>
      </c>
      <c r="N2084" s="260" t="s">
        <v>49</v>
      </c>
      <c r="O2084" s="69"/>
      <c r="P2084" s="192">
        <f>O2084*H2084</f>
        <v>0</v>
      </c>
      <c r="Q2084" s="192">
        <v>3.2000000000000003E-4</v>
      </c>
      <c r="R2084" s="192">
        <f>Q2084*H2084</f>
        <v>5.7715200000000013E-3</v>
      </c>
      <c r="S2084" s="192">
        <v>0</v>
      </c>
      <c r="T2084" s="193">
        <f>S2084*H2084</f>
        <v>0</v>
      </c>
      <c r="U2084" s="39"/>
      <c r="V2084" s="39"/>
      <c r="W2084" s="39"/>
      <c r="X2084" s="39"/>
      <c r="Y2084" s="39"/>
      <c r="Z2084" s="39"/>
      <c r="AA2084" s="39"/>
      <c r="AB2084" s="39"/>
      <c r="AC2084" s="39"/>
      <c r="AD2084" s="39"/>
      <c r="AE2084" s="39"/>
      <c r="AR2084" s="194" t="s">
        <v>539</v>
      </c>
      <c r="AT2084" s="194" t="s">
        <v>445</v>
      </c>
      <c r="AU2084" s="194" t="s">
        <v>88</v>
      </c>
      <c r="AY2084" s="21" t="s">
        <v>151</v>
      </c>
      <c r="BE2084" s="195">
        <f>IF(N2084="základní",J2084,0)</f>
        <v>0</v>
      </c>
      <c r="BF2084" s="195">
        <f>IF(N2084="snížená",J2084,0)</f>
        <v>0</v>
      </c>
      <c r="BG2084" s="195">
        <f>IF(N2084="zákl. přenesená",J2084,0)</f>
        <v>0</v>
      </c>
      <c r="BH2084" s="195">
        <f>IF(N2084="sníž. přenesená",J2084,0)</f>
        <v>0</v>
      </c>
      <c r="BI2084" s="195">
        <f>IF(N2084="nulová",J2084,0)</f>
        <v>0</v>
      </c>
      <c r="BJ2084" s="21" t="s">
        <v>86</v>
      </c>
      <c r="BK2084" s="195">
        <f>ROUND(I2084*H2084,2)</f>
        <v>0</v>
      </c>
      <c r="BL2084" s="21" t="s">
        <v>373</v>
      </c>
      <c r="BM2084" s="194" t="s">
        <v>2816</v>
      </c>
    </row>
    <row r="2085" spans="1:65" s="2" customFormat="1" ht="19.5">
      <c r="A2085" s="39"/>
      <c r="B2085" s="40"/>
      <c r="C2085" s="41"/>
      <c r="D2085" s="201" t="s">
        <v>163</v>
      </c>
      <c r="E2085" s="41"/>
      <c r="F2085" s="202" t="s">
        <v>2817</v>
      </c>
      <c r="G2085" s="41"/>
      <c r="H2085" s="41"/>
      <c r="I2085" s="198"/>
      <c r="J2085" s="41"/>
      <c r="K2085" s="41"/>
      <c r="L2085" s="44"/>
      <c r="M2085" s="199"/>
      <c r="N2085" s="200"/>
      <c r="O2085" s="69"/>
      <c r="P2085" s="69"/>
      <c r="Q2085" s="69"/>
      <c r="R2085" s="69"/>
      <c r="S2085" s="69"/>
      <c r="T2085" s="70"/>
      <c r="U2085" s="39"/>
      <c r="V2085" s="39"/>
      <c r="W2085" s="39"/>
      <c r="X2085" s="39"/>
      <c r="Y2085" s="39"/>
      <c r="Z2085" s="39"/>
      <c r="AA2085" s="39"/>
      <c r="AB2085" s="39"/>
      <c r="AC2085" s="39"/>
      <c r="AD2085" s="39"/>
      <c r="AE2085" s="39"/>
      <c r="AT2085" s="21" t="s">
        <v>163</v>
      </c>
      <c r="AU2085" s="21" t="s">
        <v>88</v>
      </c>
    </row>
    <row r="2086" spans="1:65" s="14" customFormat="1" ht="11.25">
      <c r="B2086" s="218"/>
      <c r="C2086" s="219"/>
      <c r="D2086" s="201" t="s">
        <v>320</v>
      </c>
      <c r="E2086" s="219"/>
      <c r="F2086" s="221" t="s">
        <v>2818</v>
      </c>
      <c r="G2086" s="219"/>
      <c r="H2086" s="222">
        <v>18.036000000000001</v>
      </c>
      <c r="I2086" s="223"/>
      <c r="J2086" s="219"/>
      <c r="K2086" s="219"/>
      <c r="L2086" s="224"/>
      <c r="M2086" s="225"/>
      <c r="N2086" s="226"/>
      <c r="O2086" s="226"/>
      <c r="P2086" s="226"/>
      <c r="Q2086" s="226"/>
      <c r="R2086" s="226"/>
      <c r="S2086" s="226"/>
      <c r="T2086" s="227"/>
      <c r="AT2086" s="228" t="s">
        <v>320</v>
      </c>
      <c r="AU2086" s="228" t="s">
        <v>88</v>
      </c>
      <c r="AV2086" s="14" t="s">
        <v>88</v>
      </c>
      <c r="AW2086" s="14" t="s">
        <v>4</v>
      </c>
      <c r="AX2086" s="14" t="s">
        <v>86</v>
      </c>
      <c r="AY2086" s="228" t="s">
        <v>151</v>
      </c>
    </row>
    <row r="2087" spans="1:65" s="2" customFormat="1" ht="24.2" customHeight="1">
      <c r="A2087" s="39"/>
      <c r="B2087" s="40"/>
      <c r="C2087" s="183" t="s">
        <v>2819</v>
      </c>
      <c r="D2087" s="183" t="s">
        <v>154</v>
      </c>
      <c r="E2087" s="184" t="s">
        <v>2820</v>
      </c>
      <c r="F2087" s="185" t="s">
        <v>2821</v>
      </c>
      <c r="G2087" s="186" t="s">
        <v>428</v>
      </c>
      <c r="H2087" s="187">
        <v>6.0000000000000001E-3</v>
      </c>
      <c r="I2087" s="188"/>
      <c r="J2087" s="189">
        <f>ROUND(I2087*H2087,2)</f>
        <v>0</v>
      </c>
      <c r="K2087" s="185" t="s">
        <v>158</v>
      </c>
      <c r="L2087" s="44"/>
      <c r="M2087" s="190" t="s">
        <v>32</v>
      </c>
      <c r="N2087" s="191" t="s">
        <v>49</v>
      </c>
      <c r="O2087" s="69"/>
      <c r="P2087" s="192">
        <f>O2087*H2087</f>
        <v>0</v>
      </c>
      <c r="Q2087" s="192">
        <v>0</v>
      </c>
      <c r="R2087" s="192">
        <f>Q2087*H2087</f>
        <v>0</v>
      </c>
      <c r="S2087" s="192">
        <v>0</v>
      </c>
      <c r="T2087" s="193">
        <f>S2087*H2087</f>
        <v>0</v>
      </c>
      <c r="U2087" s="39"/>
      <c r="V2087" s="39"/>
      <c r="W2087" s="39"/>
      <c r="X2087" s="39"/>
      <c r="Y2087" s="39"/>
      <c r="Z2087" s="39"/>
      <c r="AA2087" s="39"/>
      <c r="AB2087" s="39"/>
      <c r="AC2087" s="39"/>
      <c r="AD2087" s="39"/>
      <c r="AE2087" s="39"/>
      <c r="AR2087" s="194" t="s">
        <v>373</v>
      </c>
      <c r="AT2087" s="194" t="s">
        <v>154</v>
      </c>
      <c r="AU2087" s="194" t="s">
        <v>88</v>
      </c>
      <c r="AY2087" s="21" t="s">
        <v>151</v>
      </c>
      <c r="BE2087" s="195">
        <f>IF(N2087="základní",J2087,0)</f>
        <v>0</v>
      </c>
      <c r="BF2087" s="195">
        <f>IF(N2087="snížená",J2087,0)</f>
        <v>0</v>
      </c>
      <c r="BG2087" s="195">
        <f>IF(N2087="zákl. přenesená",J2087,0)</f>
        <v>0</v>
      </c>
      <c r="BH2087" s="195">
        <f>IF(N2087="sníž. přenesená",J2087,0)</f>
        <v>0</v>
      </c>
      <c r="BI2087" s="195">
        <f>IF(N2087="nulová",J2087,0)</f>
        <v>0</v>
      </c>
      <c r="BJ2087" s="21" t="s">
        <v>86</v>
      </c>
      <c r="BK2087" s="195">
        <f>ROUND(I2087*H2087,2)</f>
        <v>0</v>
      </c>
      <c r="BL2087" s="21" t="s">
        <v>373</v>
      </c>
      <c r="BM2087" s="194" t="s">
        <v>2822</v>
      </c>
    </row>
    <row r="2088" spans="1:65" s="2" customFormat="1" ht="11.25">
      <c r="A2088" s="39"/>
      <c r="B2088" s="40"/>
      <c r="C2088" s="41"/>
      <c r="D2088" s="196" t="s">
        <v>161</v>
      </c>
      <c r="E2088" s="41"/>
      <c r="F2088" s="197" t="s">
        <v>2823</v>
      </c>
      <c r="G2088" s="41"/>
      <c r="H2088" s="41"/>
      <c r="I2088" s="198"/>
      <c r="J2088" s="41"/>
      <c r="K2088" s="41"/>
      <c r="L2088" s="44"/>
      <c r="M2088" s="199"/>
      <c r="N2088" s="200"/>
      <c r="O2088" s="69"/>
      <c r="P2088" s="69"/>
      <c r="Q2088" s="69"/>
      <c r="R2088" s="69"/>
      <c r="S2088" s="69"/>
      <c r="T2088" s="70"/>
      <c r="U2088" s="39"/>
      <c r="V2088" s="39"/>
      <c r="W2088" s="39"/>
      <c r="X2088" s="39"/>
      <c r="Y2088" s="39"/>
      <c r="Z2088" s="39"/>
      <c r="AA2088" s="39"/>
      <c r="AB2088" s="39"/>
      <c r="AC2088" s="39"/>
      <c r="AD2088" s="39"/>
      <c r="AE2088" s="39"/>
      <c r="AT2088" s="21" t="s">
        <v>161</v>
      </c>
      <c r="AU2088" s="21" t="s">
        <v>88</v>
      </c>
    </row>
    <row r="2089" spans="1:65" s="12" customFormat="1" ht="22.9" customHeight="1">
      <c r="B2089" s="167"/>
      <c r="C2089" s="168"/>
      <c r="D2089" s="169" t="s">
        <v>77</v>
      </c>
      <c r="E2089" s="181" t="s">
        <v>2824</v>
      </c>
      <c r="F2089" s="181" t="s">
        <v>2825</v>
      </c>
      <c r="G2089" s="168"/>
      <c r="H2089" s="168"/>
      <c r="I2089" s="171"/>
      <c r="J2089" s="182">
        <f>BK2089</f>
        <v>0</v>
      </c>
      <c r="K2089" s="168"/>
      <c r="L2089" s="173"/>
      <c r="M2089" s="174"/>
      <c r="N2089" s="175"/>
      <c r="O2089" s="175"/>
      <c r="P2089" s="176">
        <f>SUM(P2090:P2162)</f>
        <v>0</v>
      </c>
      <c r="Q2089" s="175"/>
      <c r="R2089" s="176">
        <f>SUM(R2090:R2162)</f>
        <v>0.32906288</v>
      </c>
      <c r="S2089" s="175"/>
      <c r="T2089" s="177">
        <f>SUM(T2090:T2162)</f>
        <v>0</v>
      </c>
      <c r="AR2089" s="178" t="s">
        <v>88</v>
      </c>
      <c r="AT2089" s="179" t="s">
        <v>77</v>
      </c>
      <c r="AU2089" s="179" t="s">
        <v>86</v>
      </c>
      <c r="AY2089" s="178" t="s">
        <v>151</v>
      </c>
      <c r="BK2089" s="180">
        <f>SUM(BK2090:BK2162)</f>
        <v>0</v>
      </c>
    </row>
    <row r="2090" spans="1:65" s="2" customFormat="1" ht="16.5" customHeight="1">
      <c r="A2090" s="39"/>
      <c r="B2090" s="40"/>
      <c r="C2090" s="183" t="s">
        <v>2826</v>
      </c>
      <c r="D2090" s="183" t="s">
        <v>154</v>
      </c>
      <c r="E2090" s="184" t="s">
        <v>2827</v>
      </c>
      <c r="F2090" s="185" t="s">
        <v>2828</v>
      </c>
      <c r="G2090" s="186" t="s">
        <v>209</v>
      </c>
      <c r="H2090" s="187">
        <v>80.97</v>
      </c>
      <c r="I2090" s="188"/>
      <c r="J2090" s="189">
        <f>ROUND(I2090*H2090,2)</f>
        <v>0</v>
      </c>
      <c r="K2090" s="185" t="s">
        <v>158</v>
      </c>
      <c r="L2090" s="44"/>
      <c r="M2090" s="190" t="s">
        <v>32</v>
      </c>
      <c r="N2090" s="191" t="s">
        <v>49</v>
      </c>
      <c r="O2090" s="69"/>
      <c r="P2090" s="192">
        <f>O2090*H2090</f>
        <v>0</v>
      </c>
      <c r="Q2090" s="192">
        <v>0</v>
      </c>
      <c r="R2090" s="192">
        <f>Q2090*H2090</f>
        <v>0</v>
      </c>
      <c r="S2090" s="192">
        <v>0</v>
      </c>
      <c r="T2090" s="193">
        <f>S2090*H2090</f>
        <v>0</v>
      </c>
      <c r="U2090" s="39"/>
      <c r="V2090" s="39"/>
      <c r="W2090" s="39"/>
      <c r="X2090" s="39"/>
      <c r="Y2090" s="39"/>
      <c r="Z2090" s="39"/>
      <c r="AA2090" s="39"/>
      <c r="AB2090" s="39"/>
      <c r="AC2090" s="39"/>
      <c r="AD2090" s="39"/>
      <c r="AE2090" s="39"/>
      <c r="AR2090" s="194" t="s">
        <v>373</v>
      </c>
      <c r="AT2090" s="194" t="s">
        <v>154</v>
      </c>
      <c r="AU2090" s="194" t="s">
        <v>88</v>
      </c>
      <c r="AY2090" s="21" t="s">
        <v>151</v>
      </c>
      <c r="BE2090" s="195">
        <f>IF(N2090="základní",J2090,0)</f>
        <v>0</v>
      </c>
      <c r="BF2090" s="195">
        <f>IF(N2090="snížená",J2090,0)</f>
        <v>0</v>
      </c>
      <c r="BG2090" s="195">
        <f>IF(N2090="zákl. přenesená",J2090,0)</f>
        <v>0</v>
      </c>
      <c r="BH2090" s="195">
        <f>IF(N2090="sníž. přenesená",J2090,0)</f>
        <v>0</v>
      </c>
      <c r="BI2090" s="195">
        <f>IF(N2090="nulová",J2090,0)</f>
        <v>0</v>
      </c>
      <c r="BJ2090" s="21" t="s">
        <v>86</v>
      </c>
      <c r="BK2090" s="195">
        <f>ROUND(I2090*H2090,2)</f>
        <v>0</v>
      </c>
      <c r="BL2090" s="21" t="s">
        <v>373</v>
      </c>
      <c r="BM2090" s="194" t="s">
        <v>2829</v>
      </c>
    </row>
    <row r="2091" spans="1:65" s="2" customFormat="1" ht="11.25">
      <c r="A2091" s="39"/>
      <c r="B2091" s="40"/>
      <c r="C2091" s="41"/>
      <c r="D2091" s="196" t="s">
        <v>161</v>
      </c>
      <c r="E2091" s="41"/>
      <c r="F2091" s="197" t="s">
        <v>2830</v>
      </c>
      <c r="G2091" s="41"/>
      <c r="H2091" s="41"/>
      <c r="I2091" s="198"/>
      <c r="J2091" s="41"/>
      <c r="K2091" s="41"/>
      <c r="L2091" s="44"/>
      <c r="M2091" s="199"/>
      <c r="N2091" s="200"/>
      <c r="O2091" s="69"/>
      <c r="P2091" s="69"/>
      <c r="Q2091" s="69"/>
      <c r="R2091" s="69"/>
      <c r="S2091" s="69"/>
      <c r="T2091" s="70"/>
      <c r="U2091" s="39"/>
      <c r="V2091" s="39"/>
      <c r="W2091" s="39"/>
      <c r="X2091" s="39"/>
      <c r="Y2091" s="39"/>
      <c r="Z2091" s="39"/>
      <c r="AA2091" s="39"/>
      <c r="AB2091" s="39"/>
      <c r="AC2091" s="39"/>
      <c r="AD2091" s="39"/>
      <c r="AE2091" s="39"/>
      <c r="AT2091" s="21" t="s">
        <v>161</v>
      </c>
      <c r="AU2091" s="21" t="s">
        <v>88</v>
      </c>
    </row>
    <row r="2092" spans="1:65" s="13" customFormat="1" ht="11.25">
      <c r="B2092" s="208"/>
      <c r="C2092" s="209"/>
      <c r="D2092" s="201" t="s">
        <v>320</v>
      </c>
      <c r="E2092" s="210" t="s">
        <v>32</v>
      </c>
      <c r="F2092" s="211" t="s">
        <v>2831</v>
      </c>
      <c r="G2092" s="209"/>
      <c r="H2092" s="210" t="s">
        <v>32</v>
      </c>
      <c r="I2092" s="212"/>
      <c r="J2092" s="209"/>
      <c r="K2092" s="209"/>
      <c r="L2092" s="213"/>
      <c r="M2092" s="214"/>
      <c r="N2092" s="215"/>
      <c r="O2092" s="215"/>
      <c r="P2092" s="215"/>
      <c r="Q2092" s="215"/>
      <c r="R2092" s="215"/>
      <c r="S2092" s="215"/>
      <c r="T2092" s="216"/>
      <c r="AT2092" s="217" t="s">
        <v>320</v>
      </c>
      <c r="AU2092" s="217" t="s">
        <v>88</v>
      </c>
      <c r="AV2092" s="13" t="s">
        <v>86</v>
      </c>
      <c r="AW2092" s="13" t="s">
        <v>39</v>
      </c>
      <c r="AX2092" s="13" t="s">
        <v>78</v>
      </c>
      <c r="AY2092" s="217" t="s">
        <v>151</v>
      </c>
    </row>
    <row r="2093" spans="1:65" s="13" customFormat="1" ht="11.25">
      <c r="B2093" s="208"/>
      <c r="C2093" s="209"/>
      <c r="D2093" s="201" t="s">
        <v>320</v>
      </c>
      <c r="E2093" s="210" t="s">
        <v>32</v>
      </c>
      <c r="F2093" s="211" t="s">
        <v>2832</v>
      </c>
      <c r="G2093" s="209"/>
      <c r="H2093" s="210" t="s">
        <v>32</v>
      </c>
      <c r="I2093" s="212"/>
      <c r="J2093" s="209"/>
      <c r="K2093" s="209"/>
      <c r="L2093" s="213"/>
      <c r="M2093" s="214"/>
      <c r="N2093" s="215"/>
      <c r="O2093" s="215"/>
      <c r="P2093" s="215"/>
      <c r="Q2093" s="215"/>
      <c r="R2093" s="215"/>
      <c r="S2093" s="215"/>
      <c r="T2093" s="216"/>
      <c r="AT2093" s="217" t="s">
        <v>320</v>
      </c>
      <c r="AU2093" s="217" t="s">
        <v>88</v>
      </c>
      <c r="AV2093" s="13" t="s">
        <v>86</v>
      </c>
      <c r="AW2093" s="13" t="s">
        <v>39</v>
      </c>
      <c r="AX2093" s="13" t="s">
        <v>78</v>
      </c>
      <c r="AY2093" s="217" t="s">
        <v>151</v>
      </c>
    </row>
    <row r="2094" spans="1:65" s="14" customFormat="1" ht="11.25">
      <c r="B2094" s="218"/>
      <c r="C2094" s="219"/>
      <c r="D2094" s="201" t="s">
        <v>320</v>
      </c>
      <c r="E2094" s="220" t="s">
        <v>32</v>
      </c>
      <c r="F2094" s="221" t="s">
        <v>2833</v>
      </c>
      <c r="G2094" s="219"/>
      <c r="H2094" s="222">
        <v>80.97</v>
      </c>
      <c r="I2094" s="223"/>
      <c r="J2094" s="219"/>
      <c r="K2094" s="219"/>
      <c r="L2094" s="224"/>
      <c r="M2094" s="225"/>
      <c r="N2094" s="226"/>
      <c r="O2094" s="226"/>
      <c r="P2094" s="226"/>
      <c r="Q2094" s="226"/>
      <c r="R2094" s="226"/>
      <c r="S2094" s="226"/>
      <c r="T2094" s="227"/>
      <c r="AT2094" s="228" t="s">
        <v>320</v>
      </c>
      <c r="AU2094" s="228" t="s">
        <v>88</v>
      </c>
      <c r="AV2094" s="14" t="s">
        <v>88</v>
      </c>
      <c r="AW2094" s="14" t="s">
        <v>39</v>
      </c>
      <c r="AX2094" s="14" t="s">
        <v>78</v>
      </c>
      <c r="AY2094" s="228" t="s">
        <v>151</v>
      </c>
    </row>
    <row r="2095" spans="1:65" s="15" customFormat="1" ht="11.25">
      <c r="B2095" s="229"/>
      <c r="C2095" s="230"/>
      <c r="D2095" s="201" t="s">
        <v>320</v>
      </c>
      <c r="E2095" s="231" t="s">
        <v>32</v>
      </c>
      <c r="F2095" s="232" t="s">
        <v>323</v>
      </c>
      <c r="G2095" s="230"/>
      <c r="H2095" s="233">
        <v>80.97</v>
      </c>
      <c r="I2095" s="234"/>
      <c r="J2095" s="230"/>
      <c r="K2095" s="230"/>
      <c r="L2095" s="235"/>
      <c r="M2095" s="236"/>
      <c r="N2095" s="237"/>
      <c r="O2095" s="237"/>
      <c r="P2095" s="237"/>
      <c r="Q2095" s="237"/>
      <c r="R2095" s="237"/>
      <c r="S2095" s="237"/>
      <c r="T2095" s="238"/>
      <c r="AT2095" s="239" t="s">
        <v>320</v>
      </c>
      <c r="AU2095" s="239" t="s">
        <v>88</v>
      </c>
      <c r="AV2095" s="15" t="s">
        <v>159</v>
      </c>
      <c r="AW2095" s="15" t="s">
        <v>39</v>
      </c>
      <c r="AX2095" s="15" t="s">
        <v>86</v>
      </c>
      <c r="AY2095" s="239" t="s">
        <v>151</v>
      </c>
    </row>
    <row r="2096" spans="1:65" s="2" customFormat="1" ht="16.5" customHeight="1">
      <c r="A2096" s="39"/>
      <c r="B2096" s="40"/>
      <c r="C2096" s="183" t="s">
        <v>2834</v>
      </c>
      <c r="D2096" s="183" t="s">
        <v>154</v>
      </c>
      <c r="E2096" s="184" t="s">
        <v>2835</v>
      </c>
      <c r="F2096" s="185" t="s">
        <v>2836</v>
      </c>
      <c r="G2096" s="186" t="s">
        <v>209</v>
      </c>
      <c r="H2096" s="187">
        <v>80.97</v>
      </c>
      <c r="I2096" s="188"/>
      <c r="J2096" s="189">
        <f>ROUND(I2096*H2096,2)</f>
        <v>0</v>
      </c>
      <c r="K2096" s="185" t="s">
        <v>158</v>
      </c>
      <c r="L2096" s="44"/>
      <c r="M2096" s="190" t="s">
        <v>32</v>
      </c>
      <c r="N2096" s="191" t="s">
        <v>49</v>
      </c>
      <c r="O2096" s="69"/>
      <c r="P2096" s="192">
        <f>O2096*H2096</f>
        <v>0</v>
      </c>
      <c r="Q2096" s="192">
        <v>2.0000000000000001E-4</v>
      </c>
      <c r="R2096" s="192">
        <f>Q2096*H2096</f>
        <v>1.6194E-2</v>
      </c>
      <c r="S2096" s="192">
        <v>0</v>
      </c>
      <c r="T2096" s="193">
        <f>S2096*H2096</f>
        <v>0</v>
      </c>
      <c r="U2096" s="39"/>
      <c r="V2096" s="39"/>
      <c r="W2096" s="39"/>
      <c r="X2096" s="39"/>
      <c r="Y2096" s="39"/>
      <c r="Z2096" s="39"/>
      <c r="AA2096" s="39"/>
      <c r="AB2096" s="39"/>
      <c r="AC2096" s="39"/>
      <c r="AD2096" s="39"/>
      <c r="AE2096" s="39"/>
      <c r="AR2096" s="194" t="s">
        <v>373</v>
      </c>
      <c r="AT2096" s="194" t="s">
        <v>154</v>
      </c>
      <c r="AU2096" s="194" t="s">
        <v>88</v>
      </c>
      <c r="AY2096" s="21" t="s">
        <v>151</v>
      </c>
      <c r="BE2096" s="195">
        <f>IF(N2096="základní",J2096,0)</f>
        <v>0</v>
      </c>
      <c r="BF2096" s="195">
        <f>IF(N2096="snížená",J2096,0)</f>
        <v>0</v>
      </c>
      <c r="BG2096" s="195">
        <f>IF(N2096="zákl. přenesená",J2096,0)</f>
        <v>0</v>
      </c>
      <c r="BH2096" s="195">
        <f>IF(N2096="sníž. přenesená",J2096,0)</f>
        <v>0</v>
      </c>
      <c r="BI2096" s="195">
        <f>IF(N2096="nulová",J2096,0)</f>
        <v>0</v>
      </c>
      <c r="BJ2096" s="21" t="s">
        <v>86</v>
      </c>
      <c r="BK2096" s="195">
        <f>ROUND(I2096*H2096,2)</f>
        <v>0</v>
      </c>
      <c r="BL2096" s="21" t="s">
        <v>373</v>
      </c>
      <c r="BM2096" s="194" t="s">
        <v>2837</v>
      </c>
    </row>
    <row r="2097" spans="1:65" s="2" customFormat="1" ht="11.25">
      <c r="A2097" s="39"/>
      <c r="B2097" s="40"/>
      <c r="C2097" s="41"/>
      <c r="D2097" s="196" t="s">
        <v>161</v>
      </c>
      <c r="E2097" s="41"/>
      <c r="F2097" s="197" t="s">
        <v>2838</v>
      </c>
      <c r="G2097" s="41"/>
      <c r="H2097" s="41"/>
      <c r="I2097" s="198"/>
      <c r="J2097" s="41"/>
      <c r="K2097" s="41"/>
      <c r="L2097" s="44"/>
      <c r="M2097" s="199"/>
      <c r="N2097" s="200"/>
      <c r="O2097" s="69"/>
      <c r="P2097" s="69"/>
      <c r="Q2097" s="69"/>
      <c r="R2097" s="69"/>
      <c r="S2097" s="69"/>
      <c r="T2097" s="70"/>
      <c r="U2097" s="39"/>
      <c r="V2097" s="39"/>
      <c r="W2097" s="39"/>
      <c r="X2097" s="39"/>
      <c r="Y2097" s="39"/>
      <c r="Z2097" s="39"/>
      <c r="AA2097" s="39"/>
      <c r="AB2097" s="39"/>
      <c r="AC2097" s="39"/>
      <c r="AD2097" s="39"/>
      <c r="AE2097" s="39"/>
      <c r="AT2097" s="21" t="s">
        <v>161</v>
      </c>
      <c r="AU2097" s="21" t="s">
        <v>88</v>
      </c>
    </row>
    <row r="2098" spans="1:65" s="2" customFormat="1" ht="19.5">
      <c r="A2098" s="39"/>
      <c r="B2098" s="40"/>
      <c r="C2098" s="41"/>
      <c r="D2098" s="201" t="s">
        <v>163</v>
      </c>
      <c r="E2098" s="41"/>
      <c r="F2098" s="202" t="s">
        <v>2839</v>
      </c>
      <c r="G2098" s="41"/>
      <c r="H2098" s="41"/>
      <c r="I2098" s="198"/>
      <c r="J2098" s="41"/>
      <c r="K2098" s="41"/>
      <c r="L2098" s="44"/>
      <c r="M2098" s="199"/>
      <c r="N2098" s="200"/>
      <c r="O2098" s="69"/>
      <c r="P2098" s="69"/>
      <c r="Q2098" s="69"/>
      <c r="R2098" s="69"/>
      <c r="S2098" s="69"/>
      <c r="T2098" s="70"/>
      <c r="U2098" s="39"/>
      <c r="V2098" s="39"/>
      <c r="W2098" s="39"/>
      <c r="X2098" s="39"/>
      <c r="Y2098" s="39"/>
      <c r="Z2098" s="39"/>
      <c r="AA2098" s="39"/>
      <c r="AB2098" s="39"/>
      <c r="AC2098" s="39"/>
      <c r="AD2098" s="39"/>
      <c r="AE2098" s="39"/>
      <c r="AT2098" s="21" t="s">
        <v>163</v>
      </c>
      <c r="AU2098" s="21" t="s">
        <v>88</v>
      </c>
    </row>
    <row r="2099" spans="1:65" s="14" customFormat="1" ht="11.25">
      <c r="B2099" s="218"/>
      <c r="C2099" s="219"/>
      <c r="D2099" s="201" t="s">
        <v>320</v>
      </c>
      <c r="E2099" s="220" t="s">
        <v>32</v>
      </c>
      <c r="F2099" s="221" t="s">
        <v>2833</v>
      </c>
      <c r="G2099" s="219"/>
      <c r="H2099" s="222">
        <v>80.97</v>
      </c>
      <c r="I2099" s="223"/>
      <c r="J2099" s="219"/>
      <c r="K2099" s="219"/>
      <c r="L2099" s="224"/>
      <c r="M2099" s="225"/>
      <c r="N2099" s="226"/>
      <c r="O2099" s="226"/>
      <c r="P2099" s="226"/>
      <c r="Q2099" s="226"/>
      <c r="R2099" s="226"/>
      <c r="S2099" s="226"/>
      <c r="T2099" s="227"/>
      <c r="AT2099" s="228" t="s">
        <v>320</v>
      </c>
      <c r="AU2099" s="228" t="s">
        <v>88</v>
      </c>
      <c r="AV2099" s="14" t="s">
        <v>88</v>
      </c>
      <c r="AW2099" s="14" t="s">
        <v>39</v>
      </c>
      <c r="AX2099" s="14" t="s">
        <v>86</v>
      </c>
      <c r="AY2099" s="228" t="s">
        <v>151</v>
      </c>
    </row>
    <row r="2100" spans="1:65" s="2" customFormat="1" ht="16.5" customHeight="1">
      <c r="A2100" s="39"/>
      <c r="B2100" s="40"/>
      <c r="C2100" s="183" t="s">
        <v>2840</v>
      </c>
      <c r="D2100" s="183" t="s">
        <v>154</v>
      </c>
      <c r="E2100" s="184" t="s">
        <v>2841</v>
      </c>
      <c r="F2100" s="185" t="s">
        <v>2842</v>
      </c>
      <c r="G2100" s="186" t="s">
        <v>209</v>
      </c>
      <c r="H2100" s="187">
        <v>5.96</v>
      </c>
      <c r="I2100" s="188"/>
      <c r="J2100" s="189">
        <f>ROUND(I2100*H2100,2)</f>
        <v>0</v>
      </c>
      <c r="K2100" s="185" t="s">
        <v>158</v>
      </c>
      <c r="L2100" s="44"/>
      <c r="M2100" s="190" t="s">
        <v>32</v>
      </c>
      <c r="N2100" s="191" t="s">
        <v>49</v>
      </c>
      <c r="O2100" s="69"/>
      <c r="P2100" s="192">
        <f>O2100*H2100</f>
        <v>0</v>
      </c>
      <c r="Q2100" s="192">
        <v>5.0000000000000001E-4</v>
      </c>
      <c r="R2100" s="192">
        <f>Q2100*H2100</f>
        <v>2.98E-3</v>
      </c>
      <c r="S2100" s="192">
        <v>0</v>
      </c>
      <c r="T2100" s="193">
        <f>S2100*H2100</f>
        <v>0</v>
      </c>
      <c r="U2100" s="39"/>
      <c r="V2100" s="39"/>
      <c r="W2100" s="39"/>
      <c r="X2100" s="39"/>
      <c r="Y2100" s="39"/>
      <c r="Z2100" s="39"/>
      <c r="AA2100" s="39"/>
      <c r="AB2100" s="39"/>
      <c r="AC2100" s="39"/>
      <c r="AD2100" s="39"/>
      <c r="AE2100" s="39"/>
      <c r="AR2100" s="194" t="s">
        <v>373</v>
      </c>
      <c r="AT2100" s="194" t="s">
        <v>154</v>
      </c>
      <c r="AU2100" s="194" t="s">
        <v>88</v>
      </c>
      <c r="AY2100" s="21" t="s">
        <v>151</v>
      </c>
      <c r="BE2100" s="195">
        <f>IF(N2100="základní",J2100,0)</f>
        <v>0</v>
      </c>
      <c r="BF2100" s="195">
        <f>IF(N2100="snížená",J2100,0)</f>
        <v>0</v>
      </c>
      <c r="BG2100" s="195">
        <f>IF(N2100="zákl. přenesená",J2100,0)</f>
        <v>0</v>
      </c>
      <c r="BH2100" s="195">
        <f>IF(N2100="sníž. přenesená",J2100,0)</f>
        <v>0</v>
      </c>
      <c r="BI2100" s="195">
        <f>IF(N2100="nulová",J2100,0)</f>
        <v>0</v>
      </c>
      <c r="BJ2100" s="21" t="s">
        <v>86</v>
      </c>
      <c r="BK2100" s="195">
        <f>ROUND(I2100*H2100,2)</f>
        <v>0</v>
      </c>
      <c r="BL2100" s="21" t="s">
        <v>373</v>
      </c>
      <c r="BM2100" s="194" t="s">
        <v>2843</v>
      </c>
    </row>
    <row r="2101" spans="1:65" s="2" customFormat="1" ht="11.25">
      <c r="A2101" s="39"/>
      <c r="B2101" s="40"/>
      <c r="C2101" s="41"/>
      <c r="D2101" s="196" t="s">
        <v>161</v>
      </c>
      <c r="E2101" s="41"/>
      <c r="F2101" s="197" t="s">
        <v>2844</v>
      </c>
      <c r="G2101" s="41"/>
      <c r="H2101" s="41"/>
      <c r="I2101" s="198"/>
      <c r="J2101" s="41"/>
      <c r="K2101" s="41"/>
      <c r="L2101" s="44"/>
      <c r="M2101" s="199"/>
      <c r="N2101" s="200"/>
      <c r="O2101" s="69"/>
      <c r="P2101" s="69"/>
      <c r="Q2101" s="69"/>
      <c r="R2101" s="69"/>
      <c r="S2101" s="69"/>
      <c r="T2101" s="70"/>
      <c r="U2101" s="39"/>
      <c r="V2101" s="39"/>
      <c r="W2101" s="39"/>
      <c r="X2101" s="39"/>
      <c r="Y2101" s="39"/>
      <c r="Z2101" s="39"/>
      <c r="AA2101" s="39"/>
      <c r="AB2101" s="39"/>
      <c r="AC2101" s="39"/>
      <c r="AD2101" s="39"/>
      <c r="AE2101" s="39"/>
      <c r="AT2101" s="21" t="s">
        <v>161</v>
      </c>
      <c r="AU2101" s="21" t="s">
        <v>88</v>
      </c>
    </row>
    <row r="2102" spans="1:65" s="13" customFormat="1" ht="11.25">
      <c r="B2102" s="208"/>
      <c r="C2102" s="209"/>
      <c r="D2102" s="201" t="s">
        <v>320</v>
      </c>
      <c r="E2102" s="210" t="s">
        <v>32</v>
      </c>
      <c r="F2102" s="211" t="s">
        <v>2845</v>
      </c>
      <c r="G2102" s="209"/>
      <c r="H2102" s="210" t="s">
        <v>32</v>
      </c>
      <c r="I2102" s="212"/>
      <c r="J2102" s="209"/>
      <c r="K2102" s="209"/>
      <c r="L2102" s="213"/>
      <c r="M2102" s="214"/>
      <c r="N2102" s="215"/>
      <c r="O2102" s="215"/>
      <c r="P2102" s="215"/>
      <c r="Q2102" s="215"/>
      <c r="R2102" s="215"/>
      <c r="S2102" s="215"/>
      <c r="T2102" s="216"/>
      <c r="AT2102" s="217" t="s">
        <v>320</v>
      </c>
      <c r="AU2102" s="217" t="s">
        <v>88</v>
      </c>
      <c r="AV2102" s="13" t="s">
        <v>86</v>
      </c>
      <c r="AW2102" s="13" t="s">
        <v>39</v>
      </c>
      <c r="AX2102" s="13" t="s">
        <v>78</v>
      </c>
      <c r="AY2102" s="217" t="s">
        <v>151</v>
      </c>
    </row>
    <row r="2103" spans="1:65" s="14" customFormat="1" ht="11.25">
      <c r="B2103" s="218"/>
      <c r="C2103" s="219"/>
      <c r="D2103" s="201" t="s">
        <v>320</v>
      </c>
      <c r="E2103" s="220" t="s">
        <v>32</v>
      </c>
      <c r="F2103" s="221" t="s">
        <v>241</v>
      </c>
      <c r="G2103" s="219"/>
      <c r="H2103" s="222">
        <v>5.96</v>
      </c>
      <c r="I2103" s="223"/>
      <c r="J2103" s="219"/>
      <c r="K2103" s="219"/>
      <c r="L2103" s="224"/>
      <c r="M2103" s="225"/>
      <c r="N2103" s="226"/>
      <c r="O2103" s="226"/>
      <c r="P2103" s="226"/>
      <c r="Q2103" s="226"/>
      <c r="R2103" s="226"/>
      <c r="S2103" s="226"/>
      <c r="T2103" s="227"/>
      <c r="AT2103" s="228" t="s">
        <v>320</v>
      </c>
      <c r="AU2103" s="228" t="s">
        <v>88</v>
      </c>
      <c r="AV2103" s="14" t="s">
        <v>88</v>
      </c>
      <c r="AW2103" s="14" t="s">
        <v>39</v>
      </c>
      <c r="AX2103" s="14" t="s">
        <v>78</v>
      </c>
      <c r="AY2103" s="228" t="s">
        <v>151</v>
      </c>
    </row>
    <row r="2104" spans="1:65" s="15" customFormat="1" ht="11.25">
      <c r="B2104" s="229"/>
      <c r="C2104" s="230"/>
      <c r="D2104" s="201" t="s">
        <v>320</v>
      </c>
      <c r="E2104" s="231" t="s">
        <v>239</v>
      </c>
      <c r="F2104" s="232" t="s">
        <v>323</v>
      </c>
      <c r="G2104" s="230"/>
      <c r="H2104" s="233">
        <v>5.96</v>
      </c>
      <c r="I2104" s="234"/>
      <c r="J2104" s="230"/>
      <c r="K2104" s="230"/>
      <c r="L2104" s="235"/>
      <c r="M2104" s="236"/>
      <c r="N2104" s="237"/>
      <c r="O2104" s="237"/>
      <c r="P2104" s="237"/>
      <c r="Q2104" s="237"/>
      <c r="R2104" s="237"/>
      <c r="S2104" s="237"/>
      <c r="T2104" s="238"/>
      <c r="AT2104" s="239" t="s">
        <v>320</v>
      </c>
      <c r="AU2104" s="239" t="s">
        <v>88</v>
      </c>
      <c r="AV2104" s="15" t="s">
        <v>159</v>
      </c>
      <c r="AW2104" s="15" t="s">
        <v>39</v>
      </c>
      <c r="AX2104" s="15" t="s">
        <v>86</v>
      </c>
      <c r="AY2104" s="239" t="s">
        <v>151</v>
      </c>
    </row>
    <row r="2105" spans="1:65" s="2" customFormat="1" ht="16.5" customHeight="1">
      <c r="A2105" s="39"/>
      <c r="B2105" s="40"/>
      <c r="C2105" s="251" t="s">
        <v>2846</v>
      </c>
      <c r="D2105" s="251" t="s">
        <v>445</v>
      </c>
      <c r="E2105" s="252" t="s">
        <v>2847</v>
      </c>
      <c r="F2105" s="253" t="s">
        <v>2848</v>
      </c>
      <c r="G2105" s="254" t="s">
        <v>209</v>
      </c>
      <c r="H2105" s="255">
        <v>6.556</v>
      </c>
      <c r="I2105" s="256"/>
      <c r="J2105" s="257">
        <f>ROUND(I2105*H2105,2)</f>
        <v>0</v>
      </c>
      <c r="K2105" s="253" t="s">
        <v>158</v>
      </c>
      <c r="L2105" s="258"/>
      <c r="M2105" s="259" t="s">
        <v>32</v>
      </c>
      <c r="N2105" s="260" t="s">
        <v>49</v>
      </c>
      <c r="O2105" s="69"/>
      <c r="P2105" s="192">
        <f>O2105*H2105</f>
        <v>0</v>
      </c>
      <c r="Q2105" s="192">
        <v>3.3999999999999998E-3</v>
      </c>
      <c r="R2105" s="192">
        <f>Q2105*H2105</f>
        <v>2.2290399999999998E-2</v>
      </c>
      <c r="S2105" s="192">
        <v>0</v>
      </c>
      <c r="T2105" s="193">
        <f>S2105*H2105</f>
        <v>0</v>
      </c>
      <c r="U2105" s="39"/>
      <c r="V2105" s="39"/>
      <c r="W2105" s="39"/>
      <c r="X2105" s="39"/>
      <c r="Y2105" s="39"/>
      <c r="Z2105" s="39"/>
      <c r="AA2105" s="39"/>
      <c r="AB2105" s="39"/>
      <c r="AC2105" s="39"/>
      <c r="AD2105" s="39"/>
      <c r="AE2105" s="39"/>
      <c r="AR2105" s="194" t="s">
        <v>539</v>
      </c>
      <c r="AT2105" s="194" t="s">
        <v>445</v>
      </c>
      <c r="AU2105" s="194" t="s">
        <v>88</v>
      </c>
      <c r="AY2105" s="21" t="s">
        <v>151</v>
      </c>
      <c r="BE2105" s="195">
        <f>IF(N2105="základní",J2105,0)</f>
        <v>0</v>
      </c>
      <c r="BF2105" s="195">
        <f>IF(N2105="snížená",J2105,0)</f>
        <v>0</v>
      </c>
      <c r="BG2105" s="195">
        <f>IF(N2105="zákl. přenesená",J2105,0)</f>
        <v>0</v>
      </c>
      <c r="BH2105" s="195">
        <f>IF(N2105="sníž. přenesená",J2105,0)</f>
        <v>0</v>
      </c>
      <c r="BI2105" s="195">
        <f>IF(N2105="nulová",J2105,0)</f>
        <v>0</v>
      </c>
      <c r="BJ2105" s="21" t="s">
        <v>86</v>
      </c>
      <c r="BK2105" s="195">
        <f>ROUND(I2105*H2105,2)</f>
        <v>0</v>
      </c>
      <c r="BL2105" s="21" t="s">
        <v>373</v>
      </c>
      <c r="BM2105" s="194" t="s">
        <v>2849</v>
      </c>
    </row>
    <row r="2106" spans="1:65" s="2" customFormat="1" ht="19.5">
      <c r="A2106" s="39"/>
      <c r="B2106" s="40"/>
      <c r="C2106" s="41"/>
      <c r="D2106" s="201" t="s">
        <v>163</v>
      </c>
      <c r="E2106" s="41"/>
      <c r="F2106" s="202" t="s">
        <v>2850</v>
      </c>
      <c r="G2106" s="41"/>
      <c r="H2106" s="41"/>
      <c r="I2106" s="198"/>
      <c r="J2106" s="41"/>
      <c r="K2106" s="41"/>
      <c r="L2106" s="44"/>
      <c r="M2106" s="199"/>
      <c r="N2106" s="200"/>
      <c r="O2106" s="69"/>
      <c r="P2106" s="69"/>
      <c r="Q2106" s="69"/>
      <c r="R2106" s="69"/>
      <c r="S2106" s="69"/>
      <c r="T2106" s="70"/>
      <c r="U2106" s="39"/>
      <c r="V2106" s="39"/>
      <c r="W2106" s="39"/>
      <c r="X2106" s="39"/>
      <c r="Y2106" s="39"/>
      <c r="Z2106" s="39"/>
      <c r="AA2106" s="39"/>
      <c r="AB2106" s="39"/>
      <c r="AC2106" s="39"/>
      <c r="AD2106" s="39"/>
      <c r="AE2106" s="39"/>
      <c r="AT2106" s="21" t="s">
        <v>163</v>
      </c>
      <c r="AU2106" s="21" t="s">
        <v>88</v>
      </c>
    </row>
    <row r="2107" spans="1:65" s="14" customFormat="1" ht="11.25">
      <c r="B2107" s="218"/>
      <c r="C2107" s="219"/>
      <c r="D2107" s="201" t="s">
        <v>320</v>
      </c>
      <c r="E2107" s="219"/>
      <c r="F2107" s="221" t="s">
        <v>2851</v>
      </c>
      <c r="G2107" s="219"/>
      <c r="H2107" s="222">
        <v>6.556</v>
      </c>
      <c r="I2107" s="223"/>
      <c r="J2107" s="219"/>
      <c r="K2107" s="219"/>
      <c r="L2107" s="224"/>
      <c r="M2107" s="225"/>
      <c r="N2107" s="226"/>
      <c r="O2107" s="226"/>
      <c r="P2107" s="226"/>
      <c r="Q2107" s="226"/>
      <c r="R2107" s="226"/>
      <c r="S2107" s="226"/>
      <c r="T2107" s="227"/>
      <c r="AT2107" s="228" t="s">
        <v>320</v>
      </c>
      <c r="AU2107" s="228" t="s">
        <v>88</v>
      </c>
      <c r="AV2107" s="14" t="s">
        <v>88</v>
      </c>
      <c r="AW2107" s="14" t="s">
        <v>4</v>
      </c>
      <c r="AX2107" s="14" t="s">
        <v>86</v>
      </c>
      <c r="AY2107" s="228" t="s">
        <v>151</v>
      </c>
    </row>
    <row r="2108" spans="1:65" s="2" customFormat="1" ht="21.75" customHeight="1">
      <c r="A2108" s="39"/>
      <c r="B2108" s="40"/>
      <c r="C2108" s="183" t="s">
        <v>2852</v>
      </c>
      <c r="D2108" s="183" t="s">
        <v>154</v>
      </c>
      <c r="E2108" s="184" t="s">
        <v>2853</v>
      </c>
      <c r="F2108" s="185" t="s">
        <v>2854</v>
      </c>
      <c r="G2108" s="186" t="s">
        <v>209</v>
      </c>
      <c r="H2108" s="187">
        <v>75.010000000000005</v>
      </c>
      <c r="I2108" s="188"/>
      <c r="J2108" s="189">
        <f>ROUND(I2108*H2108,2)</f>
        <v>0</v>
      </c>
      <c r="K2108" s="185" t="s">
        <v>158</v>
      </c>
      <c r="L2108" s="44"/>
      <c r="M2108" s="190" t="s">
        <v>32</v>
      </c>
      <c r="N2108" s="191" t="s">
        <v>49</v>
      </c>
      <c r="O2108" s="69"/>
      <c r="P2108" s="192">
        <f>O2108*H2108</f>
        <v>0</v>
      </c>
      <c r="Q2108" s="192">
        <v>4.0000000000000002E-4</v>
      </c>
      <c r="R2108" s="192">
        <f>Q2108*H2108</f>
        <v>3.0004000000000003E-2</v>
      </c>
      <c r="S2108" s="192">
        <v>0</v>
      </c>
      <c r="T2108" s="193">
        <f>S2108*H2108</f>
        <v>0</v>
      </c>
      <c r="U2108" s="39"/>
      <c r="V2108" s="39"/>
      <c r="W2108" s="39"/>
      <c r="X2108" s="39"/>
      <c r="Y2108" s="39"/>
      <c r="Z2108" s="39"/>
      <c r="AA2108" s="39"/>
      <c r="AB2108" s="39"/>
      <c r="AC2108" s="39"/>
      <c r="AD2108" s="39"/>
      <c r="AE2108" s="39"/>
      <c r="AR2108" s="194" t="s">
        <v>373</v>
      </c>
      <c r="AT2108" s="194" t="s">
        <v>154</v>
      </c>
      <c r="AU2108" s="194" t="s">
        <v>88</v>
      </c>
      <c r="AY2108" s="21" t="s">
        <v>151</v>
      </c>
      <c r="BE2108" s="195">
        <f>IF(N2108="základní",J2108,0)</f>
        <v>0</v>
      </c>
      <c r="BF2108" s="195">
        <f>IF(N2108="snížená",J2108,0)</f>
        <v>0</v>
      </c>
      <c r="BG2108" s="195">
        <f>IF(N2108="zákl. přenesená",J2108,0)</f>
        <v>0</v>
      </c>
      <c r="BH2108" s="195">
        <f>IF(N2108="sníž. přenesená",J2108,0)</f>
        <v>0</v>
      </c>
      <c r="BI2108" s="195">
        <f>IF(N2108="nulová",J2108,0)</f>
        <v>0</v>
      </c>
      <c r="BJ2108" s="21" t="s">
        <v>86</v>
      </c>
      <c r="BK2108" s="195">
        <f>ROUND(I2108*H2108,2)</f>
        <v>0</v>
      </c>
      <c r="BL2108" s="21" t="s">
        <v>373</v>
      </c>
      <c r="BM2108" s="194" t="s">
        <v>2855</v>
      </c>
    </row>
    <row r="2109" spans="1:65" s="2" customFormat="1" ht="11.25">
      <c r="A2109" s="39"/>
      <c r="B2109" s="40"/>
      <c r="C2109" s="41"/>
      <c r="D2109" s="196" t="s">
        <v>161</v>
      </c>
      <c r="E2109" s="41"/>
      <c r="F2109" s="197" t="s">
        <v>2856</v>
      </c>
      <c r="G2109" s="41"/>
      <c r="H2109" s="41"/>
      <c r="I2109" s="198"/>
      <c r="J2109" s="41"/>
      <c r="K2109" s="41"/>
      <c r="L2109" s="44"/>
      <c r="M2109" s="199"/>
      <c r="N2109" s="200"/>
      <c r="O2109" s="69"/>
      <c r="P2109" s="69"/>
      <c r="Q2109" s="69"/>
      <c r="R2109" s="69"/>
      <c r="S2109" s="69"/>
      <c r="T2109" s="70"/>
      <c r="U2109" s="39"/>
      <c r="V2109" s="39"/>
      <c r="W2109" s="39"/>
      <c r="X2109" s="39"/>
      <c r="Y2109" s="39"/>
      <c r="Z2109" s="39"/>
      <c r="AA2109" s="39"/>
      <c r="AB2109" s="39"/>
      <c r="AC2109" s="39"/>
      <c r="AD2109" s="39"/>
      <c r="AE2109" s="39"/>
      <c r="AT2109" s="21" t="s">
        <v>161</v>
      </c>
      <c r="AU2109" s="21" t="s">
        <v>88</v>
      </c>
    </row>
    <row r="2110" spans="1:65" s="2" customFormat="1" ht="19.5">
      <c r="A2110" s="39"/>
      <c r="B2110" s="40"/>
      <c r="C2110" s="41"/>
      <c r="D2110" s="201" t="s">
        <v>163</v>
      </c>
      <c r="E2110" s="41"/>
      <c r="F2110" s="202" t="s">
        <v>2857</v>
      </c>
      <c r="G2110" s="41"/>
      <c r="H2110" s="41"/>
      <c r="I2110" s="198"/>
      <c r="J2110" s="41"/>
      <c r="K2110" s="41"/>
      <c r="L2110" s="44"/>
      <c r="M2110" s="199"/>
      <c r="N2110" s="200"/>
      <c r="O2110" s="69"/>
      <c r="P2110" s="69"/>
      <c r="Q2110" s="69"/>
      <c r="R2110" s="69"/>
      <c r="S2110" s="69"/>
      <c r="T2110" s="70"/>
      <c r="U2110" s="39"/>
      <c r="V2110" s="39"/>
      <c r="W2110" s="39"/>
      <c r="X2110" s="39"/>
      <c r="Y2110" s="39"/>
      <c r="Z2110" s="39"/>
      <c r="AA2110" s="39"/>
      <c r="AB2110" s="39"/>
      <c r="AC2110" s="39"/>
      <c r="AD2110" s="39"/>
      <c r="AE2110" s="39"/>
      <c r="AT2110" s="21" t="s">
        <v>163</v>
      </c>
      <c r="AU2110" s="21" t="s">
        <v>88</v>
      </c>
    </row>
    <row r="2111" spans="1:65" s="13" customFormat="1" ht="11.25">
      <c r="B2111" s="208"/>
      <c r="C2111" s="209"/>
      <c r="D2111" s="201" t="s">
        <v>320</v>
      </c>
      <c r="E2111" s="210" t="s">
        <v>32</v>
      </c>
      <c r="F2111" s="211" t="s">
        <v>2858</v>
      </c>
      <c r="G2111" s="209"/>
      <c r="H2111" s="210" t="s">
        <v>32</v>
      </c>
      <c r="I2111" s="212"/>
      <c r="J2111" s="209"/>
      <c r="K2111" s="209"/>
      <c r="L2111" s="213"/>
      <c r="M2111" s="214"/>
      <c r="N2111" s="215"/>
      <c r="O2111" s="215"/>
      <c r="P2111" s="215"/>
      <c r="Q2111" s="215"/>
      <c r="R2111" s="215"/>
      <c r="S2111" s="215"/>
      <c r="T2111" s="216"/>
      <c r="AT2111" s="217" t="s">
        <v>320</v>
      </c>
      <c r="AU2111" s="217" t="s">
        <v>88</v>
      </c>
      <c r="AV2111" s="13" t="s">
        <v>86</v>
      </c>
      <c r="AW2111" s="13" t="s">
        <v>39</v>
      </c>
      <c r="AX2111" s="13" t="s">
        <v>78</v>
      </c>
      <c r="AY2111" s="217" t="s">
        <v>151</v>
      </c>
    </row>
    <row r="2112" spans="1:65" s="13" customFormat="1" ht="11.25">
      <c r="B2112" s="208"/>
      <c r="C2112" s="209"/>
      <c r="D2112" s="201" t="s">
        <v>320</v>
      </c>
      <c r="E2112" s="210" t="s">
        <v>32</v>
      </c>
      <c r="F2112" s="211" t="s">
        <v>1144</v>
      </c>
      <c r="G2112" s="209"/>
      <c r="H2112" s="210" t="s">
        <v>32</v>
      </c>
      <c r="I2112" s="212"/>
      <c r="J2112" s="209"/>
      <c r="K2112" s="209"/>
      <c r="L2112" s="213"/>
      <c r="M2112" s="214"/>
      <c r="N2112" s="215"/>
      <c r="O2112" s="215"/>
      <c r="P2112" s="215"/>
      <c r="Q2112" s="215"/>
      <c r="R2112" s="215"/>
      <c r="S2112" s="215"/>
      <c r="T2112" s="216"/>
      <c r="AT2112" s="217" t="s">
        <v>320</v>
      </c>
      <c r="AU2112" s="217" t="s">
        <v>88</v>
      </c>
      <c r="AV2112" s="13" t="s">
        <v>86</v>
      </c>
      <c r="AW2112" s="13" t="s">
        <v>39</v>
      </c>
      <c r="AX2112" s="13" t="s">
        <v>78</v>
      </c>
      <c r="AY2112" s="217" t="s">
        <v>151</v>
      </c>
    </row>
    <row r="2113" spans="1:65" s="14" customFormat="1" ht="11.25">
      <c r="B2113" s="218"/>
      <c r="C2113" s="219"/>
      <c r="D2113" s="201" t="s">
        <v>320</v>
      </c>
      <c r="E2113" s="220" t="s">
        <v>242</v>
      </c>
      <c r="F2113" s="221" t="s">
        <v>244</v>
      </c>
      <c r="G2113" s="219"/>
      <c r="H2113" s="222">
        <v>41.44</v>
      </c>
      <c r="I2113" s="223"/>
      <c r="J2113" s="219"/>
      <c r="K2113" s="219"/>
      <c r="L2113" s="224"/>
      <c r="M2113" s="225"/>
      <c r="N2113" s="226"/>
      <c r="O2113" s="226"/>
      <c r="P2113" s="226"/>
      <c r="Q2113" s="226"/>
      <c r="R2113" s="226"/>
      <c r="S2113" s="226"/>
      <c r="T2113" s="227"/>
      <c r="AT2113" s="228" t="s">
        <v>320</v>
      </c>
      <c r="AU2113" s="228" t="s">
        <v>88</v>
      </c>
      <c r="AV2113" s="14" t="s">
        <v>88</v>
      </c>
      <c r="AW2113" s="14" t="s">
        <v>39</v>
      </c>
      <c r="AX2113" s="14" t="s">
        <v>78</v>
      </c>
      <c r="AY2113" s="228" t="s">
        <v>151</v>
      </c>
    </row>
    <row r="2114" spans="1:65" s="13" customFormat="1" ht="11.25">
      <c r="B2114" s="208"/>
      <c r="C2114" s="209"/>
      <c r="D2114" s="201" t="s">
        <v>320</v>
      </c>
      <c r="E2114" s="210" t="s">
        <v>32</v>
      </c>
      <c r="F2114" s="211" t="s">
        <v>2859</v>
      </c>
      <c r="G2114" s="209"/>
      <c r="H2114" s="210" t="s">
        <v>32</v>
      </c>
      <c r="I2114" s="212"/>
      <c r="J2114" s="209"/>
      <c r="K2114" s="209"/>
      <c r="L2114" s="213"/>
      <c r="M2114" s="214"/>
      <c r="N2114" s="215"/>
      <c r="O2114" s="215"/>
      <c r="P2114" s="215"/>
      <c r="Q2114" s="215"/>
      <c r="R2114" s="215"/>
      <c r="S2114" s="215"/>
      <c r="T2114" s="216"/>
      <c r="AT2114" s="217" t="s">
        <v>320</v>
      </c>
      <c r="AU2114" s="217" t="s">
        <v>88</v>
      </c>
      <c r="AV2114" s="13" t="s">
        <v>86</v>
      </c>
      <c r="AW2114" s="13" t="s">
        <v>39</v>
      </c>
      <c r="AX2114" s="13" t="s">
        <v>78</v>
      </c>
      <c r="AY2114" s="217" t="s">
        <v>151</v>
      </c>
    </row>
    <row r="2115" spans="1:65" s="14" customFormat="1" ht="11.25">
      <c r="B2115" s="218"/>
      <c r="C2115" s="219"/>
      <c r="D2115" s="201" t="s">
        <v>320</v>
      </c>
      <c r="E2115" s="220" t="s">
        <v>32</v>
      </c>
      <c r="F2115" s="221" t="s">
        <v>248</v>
      </c>
      <c r="G2115" s="219"/>
      <c r="H2115" s="222">
        <v>33.57</v>
      </c>
      <c r="I2115" s="223"/>
      <c r="J2115" s="219"/>
      <c r="K2115" s="219"/>
      <c r="L2115" s="224"/>
      <c r="M2115" s="225"/>
      <c r="N2115" s="226"/>
      <c r="O2115" s="226"/>
      <c r="P2115" s="226"/>
      <c r="Q2115" s="226"/>
      <c r="R2115" s="226"/>
      <c r="S2115" s="226"/>
      <c r="T2115" s="227"/>
      <c r="AT2115" s="228" t="s">
        <v>320</v>
      </c>
      <c r="AU2115" s="228" t="s">
        <v>88</v>
      </c>
      <c r="AV2115" s="14" t="s">
        <v>88</v>
      </c>
      <c r="AW2115" s="14" t="s">
        <v>39</v>
      </c>
      <c r="AX2115" s="14" t="s">
        <v>78</v>
      </c>
      <c r="AY2115" s="228" t="s">
        <v>151</v>
      </c>
    </row>
    <row r="2116" spans="1:65" s="15" customFormat="1" ht="11.25">
      <c r="B2116" s="229"/>
      <c r="C2116" s="230"/>
      <c r="D2116" s="201" t="s">
        <v>320</v>
      </c>
      <c r="E2116" s="231" t="s">
        <v>32</v>
      </c>
      <c r="F2116" s="232" t="s">
        <v>323</v>
      </c>
      <c r="G2116" s="230"/>
      <c r="H2116" s="233">
        <v>75.010000000000005</v>
      </c>
      <c r="I2116" s="234"/>
      <c r="J2116" s="230"/>
      <c r="K2116" s="230"/>
      <c r="L2116" s="235"/>
      <c r="M2116" s="236"/>
      <c r="N2116" s="237"/>
      <c r="O2116" s="237"/>
      <c r="P2116" s="237"/>
      <c r="Q2116" s="237"/>
      <c r="R2116" s="237"/>
      <c r="S2116" s="237"/>
      <c r="T2116" s="238"/>
      <c r="AT2116" s="239" t="s">
        <v>320</v>
      </c>
      <c r="AU2116" s="239" t="s">
        <v>88</v>
      </c>
      <c r="AV2116" s="15" t="s">
        <v>159</v>
      </c>
      <c r="AW2116" s="15" t="s">
        <v>39</v>
      </c>
      <c r="AX2116" s="15" t="s">
        <v>86</v>
      </c>
      <c r="AY2116" s="239" t="s">
        <v>151</v>
      </c>
    </row>
    <row r="2117" spans="1:65" s="2" customFormat="1" ht="16.5" customHeight="1">
      <c r="A2117" s="39"/>
      <c r="B2117" s="40"/>
      <c r="C2117" s="251" t="s">
        <v>2860</v>
      </c>
      <c r="D2117" s="251" t="s">
        <v>445</v>
      </c>
      <c r="E2117" s="252" t="s">
        <v>2861</v>
      </c>
      <c r="F2117" s="253" t="s">
        <v>2862</v>
      </c>
      <c r="G2117" s="254" t="s">
        <v>209</v>
      </c>
      <c r="H2117" s="255">
        <v>82.510999999999996</v>
      </c>
      <c r="I2117" s="256"/>
      <c r="J2117" s="257">
        <f>ROUND(I2117*H2117,2)</f>
        <v>0</v>
      </c>
      <c r="K2117" s="253" t="s">
        <v>158</v>
      </c>
      <c r="L2117" s="258"/>
      <c r="M2117" s="259" t="s">
        <v>32</v>
      </c>
      <c r="N2117" s="260" t="s">
        <v>49</v>
      </c>
      <c r="O2117" s="69"/>
      <c r="P2117" s="192">
        <f>O2117*H2117</f>
        <v>0</v>
      </c>
      <c r="Q2117" s="192">
        <v>3.0000000000000001E-3</v>
      </c>
      <c r="R2117" s="192">
        <f>Q2117*H2117</f>
        <v>0.247533</v>
      </c>
      <c r="S2117" s="192">
        <v>0</v>
      </c>
      <c r="T2117" s="193">
        <f>S2117*H2117</f>
        <v>0</v>
      </c>
      <c r="U2117" s="39"/>
      <c r="V2117" s="39"/>
      <c r="W2117" s="39"/>
      <c r="X2117" s="39"/>
      <c r="Y2117" s="39"/>
      <c r="Z2117" s="39"/>
      <c r="AA2117" s="39"/>
      <c r="AB2117" s="39"/>
      <c r="AC2117" s="39"/>
      <c r="AD2117" s="39"/>
      <c r="AE2117" s="39"/>
      <c r="AR2117" s="194" t="s">
        <v>539</v>
      </c>
      <c r="AT2117" s="194" t="s">
        <v>445</v>
      </c>
      <c r="AU2117" s="194" t="s">
        <v>88</v>
      </c>
      <c r="AY2117" s="21" t="s">
        <v>151</v>
      </c>
      <c r="BE2117" s="195">
        <f>IF(N2117="základní",J2117,0)</f>
        <v>0</v>
      </c>
      <c r="BF2117" s="195">
        <f>IF(N2117="snížená",J2117,0)</f>
        <v>0</v>
      </c>
      <c r="BG2117" s="195">
        <f>IF(N2117="zákl. přenesená",J2117,0)</f>
        <v>0</v>
      </c>
      <c r="BH2117" s="195">
        <f>IF(N2117="sníž. přenesená",J2117,0)</f>
        <v>0</v>
      </c>
      <c r="BI2117" s="195">
        <f>IF(N2117="nulová",J2117,0)</f>
        <v>0</v>
      </c>
      <c r="BJ2117" s="21" t="s">
        <v>86</v>
      </c>
      <c r="BK2117" s="195">
        <f>ROUND(I2117*H2117,2)</f>
        <v>0</v>
      </c>
      <c r="BL2117" s="21" t="s">
        <v>373</v>
      </c>
      <c r="BM2117" s="194" t="s">
        <v>2863</v>
      </c>
    </row>
    <row r="2118" spans="1:65" s="2" customFormat="1" ht="19.5">
      <c r="A2118" s="39"/>
      <c r="B2118" s="40"/>
      <c r="C2118" s="41"/>
      <c r="D2118" s="201" t="s">
        <v>163</v>
      </c>
      <c r="E2118" s="41"/>
      <c r="F2118" s="202" t="s">
        <v>2864</v>
      </c>
      <c r="G2118" s="41"/>
      <c r="H2118" s="41"/>
      <c r="I2118" s="198"/>
      <c r="J2118" s="41"/>
      <c r="K2118" s="41"/>
      <c r="L2118" s="44"/>
      <c r="M2118" s="199"/>
      <c r="N2118" s="200"/>
      <c r="O2118" s="69"/>
      <c r="P2118" s="69"/>
      <c r="Q2118" s="69"/>
      <c r="R2118" s="69"/>
      <c r="S2118" s="69"/>
      <c r="T2118" s="70"/>
      <c r="U2118" s="39"/>
      <c r="V2118" s="39"/>
      <c r="W2118" s="39"/>
      <c r="X2118" s="39"/>
      <c r="Y2118" s="39"/>
      <c r="Z2118" s="39"/>
      <c r="AA2118" s="39"/>
      <c r="AB2118" s="39"/>
      <c r="AC2118" s="39"/>
      <c r="AD2118" s="39"/>
      <c r="AE2118" s="39"/>
      <c r="AT2118" s="21" t="s">
        <v>163</v>
      </c>
      <c r="AU2118" s="21" t="s">
        <v>88</v>
      </c>
    </row>
    <row r="2119" spans="1:65" s="14" customFormat="1" ht="11.25">
      <c r="B2119" s="218"/>
      <c r="C2119" s="219"/>
      <c r="D2119" s="201" t="s">
        <v>320</v>
      </c>
      <c r="E2119" s="219"/>
      <c r="F2119" s="221" t="s">
        <v>2865</v>
      </c>
      <c r="G2119" s="219"/>
      <c r="H2119" s="222">
        <v>82.510999999999996</v>
      </c>
      <c r="I2119" s="223"/>
      <c r="J2119" s="219"/>
      <c r="K2119" s="219"/>
      <c r="L2119" s="224"/>
      <c r="M2119" s="225"/>
      <c r="N2119" s="226"/>
      <c r="O2119" s="226"/>
      <c r="P2119" s="226"/>
      <c r="Q2119" s="226"/>
      <c r="R2119" s="226"/>
      <c r="S2119" s="226"/>
      <c r="T2119" s="227"/>
      <c r="AT2119" s="228" t="s">
        <v>320</v>
      </c>
      <c r="AU2119" s="228" t="s">
        <v>88</v>
      </c>
      <c r="AV2119" s="14" t="s">
        <v>88</v>
      </c>
      <c r="AW2119" s="14" t="s">
        <v>4</v>
      </c>
      <c r="AX2119" s="14" t="s">
        <v>86</v>
      </c>
      <c r="AY2119" s="228" t="s">
        <v>151</v>
      </c>
    </row>
    <row r="2120" spans="1:65" s="2" customFormat="1" ht="16.5" customHeight="1">
      <c r="A2120" s="39"/>
      <c r="B2120" s="40"/>
      <c r="C2120" s="183" t="s">
        <v>2866</v>
      </c>
      <c r="D2120" s="183" t="s">
        <v>154</v>
      </c>
      <c r="E2120" s="184" t="s">
        <v>2867</v>
      </c>
      <c r="F2120" s="185" t="s">
        <v>2868</v>
      </c>
      <c r="G2120" s="186" t="s">
        <v>213</v>
      </c>
      <c r="H2120" s="187">
        <v>32.18</v>
      </c>
      <c r="I2120" s="188"/>
      <c r="J2120" s="189">
        <f>ROUND(I2120*H2120,2)</f>
        <v>0</v>
      </c>
      <c r="K2120" s="185" t="s">
        <v>158</v>
      </c>
      <c r="L2120" s="44"/>
      <c r="M2120" s="190" t="s">
        <v>32</v>
      </c>
      <c r="N2120" s="191" t="s">
        <v>49</v>
      </c>
      <c r="O2120" s="69"/>
      <c r="P2120" s="192">
        <f>O2120*H2120</f>
        <v>0</v>
      </c>
      <c r="Q2120" s="192">
        <v>1.0000000000000001E-5</v>
      </c>
      <c r="R2120" s="192">
        <f>Q2120*H2120</f>
        <v>3.2180000000000002E-4</v>
      </c>
      <c r="S2120" s="192">
        <v>0</v>
      </c>
      <c r="T2120" s="193">
        <f>S2120*H2120</f>
        <v>0</v>
      </c>
      <c r="U2120" s="39"/>
      <c r="V2120" s="39"/>
      <c r="W2120" s="39"/>
      <c r="X2120" s="39"/>
      <c r="Y2120" s="39"/>
      <c r="Z2120" s="39"/>
      <c r="AA2120" s="39"/>
      <c r="AB2120" s="39"/>
      <c r="AC2120" s="39"/>
      <c r="AD2120" s="39"/>
      <c r="AE2120" s="39"/>
      <c r="AR2120" s="194" t="s">
        <v>373</v>
      </c>
      <c r="AT2120" s="194" t="s">
        <v>154</v>
      </c>
      <c r="AU2120" s="194" t="s">
        <v>88</v>
      </c>
      <c r="AY2120" s="21" t="s">
        <v>151</v>
      </c>
      <c r="BE2120" s="195">
        <f>IF(N2120="základní",J2120,0)</f>
        <v>0</v>
      </c>
      <c r="BF2120" s="195">
        <f>IF(N2120="snížená",J2120,0)</f>
        <v>0</v>
      </c>
      <c r="BG2120" s="195">
        <f>IF(N2120="zákl. přenesená",J2120,0)</f>
        <v>0</v>
      </c>
      <c r="BH2120" s="195">
        <f>IF(N2120="sníž. přenesená",J2120,0)</f>
        <v>0</v>
      </c>
      <c r="BI2120" s="195">
        <f>IF(N2120="nulová",J2120,0)</f>
        <v>0</v>
      </c>
      <c r="BJ2120" s="21" t="s">
        <v>86</v>
      </c>
      <c r="BK2120" s="195">
        <f>ROUND(I2120*H2120,2)</f>
        <v>0</v>
      </c>
      <c r="BL2120" s="21" t="s">
        <v>373</v>
      </c>
      <c r="BM2120" s="194" t="s">
        <v>2869</v>
      </c>
    </row>
    <row r="2121" spans="1:65" s="2" customFormat="1" ht="11.25">
      <c r="A2121" s="39"/>
      <c r="B2121" s="40"/>
      <c r="C2121" s="41"/>
      <c r="D2121" s="196" t="s">
        <v>161</v>
      </c>
      <c r="E2121" s="41"/>
      <c r="F2121" s="197" t="s">
        <v>2870</v>
      </c>
      <c r="G2121" s="41"/>
      <c r="H2121" s="41"/>
      <c r="I2121" s="198"/>
      <c r="J2121" s="41"/>
      <c r="K2121" s="41"/>
      <c r="L2121" s="44"/>
      <c r="M2121" s="199"/>
      <c r="N2121" s="200"/>
      <c r="O2121" s="69"/>
      <c r="P2121" s="69"/>
      <c r="Q2121" s="69"/>
      <c r="R2121" s="69"/>
      <c r="S2121" s="69"/>
      <c r="T2121" s="70"/>
      <c r="U2121" s="39"/>
      <c r="V2121" s="39"/>
      <c r="W2121" s="39"/>
      <c r="X2121" s="39"/>
      <c r="Y2121" s="39"/>
      <c r="Z2121" s="39"/>
      <c r="AA2121" s="39"/>
      <c r="AB2121" s="39"/>
      <c r="AC2121" s="39"/>
      <c r="AD2121" s="39"/>
      <c r="AE2121" s="39"/>
      <c r="AT2121" s="21" t="s">
        <v>161</v>
      </c>
      <c r="AU2121" s="21" t="s">
        <v>88</v>
      </c>
    </row>
    <row r="2122" spans="1:65" s="13" customFormat="1" ht="11.25">
      <c r="B2122" s="208"/>
      <c r="C2122" s="209"/>
      <c r="D2122" s="201" t="s">
        <v>320</v>
      </c>
      <c r="E2122" s="210" t="s">
        <v>32</v>
      </c>
      <c r="F2122" s="211" t="s">
        <v>2871</v>
      </c>
      <c r="G2122" s="209"/>
      <c r="H2122" s="210" t="s">
        <v>32</v>
      </c>
      <c r="I2122" s="212"/>
      <c r="J2122" s="209"/>
      <c r="K2122" s="209"/>
      <c r="L2122" s="213"/>
      <c r="M2122" s="214"/>
      <c r="N2122" s="215"/>
      <c r="O2122" s="215"/>
      <c r="P2122" s="215"/>
      <c r="Q2122" s="215"/>
      <c r="R2122" s="215"/>
      <c r="S2122" s="215"/>
      <c r="T2122" s="216"/>
      <c r="AT2122" s="217" t="s">
        <v>320</v>
      </c>
      <c r="AU2122" s="217" t="s">
        <v>88</v>
      </c>
      <c r="AV2122" s="13" t="s">
        <v>86</v>
      </c>
      <c r="AW2122" s="13" t="s">
        <v>39</v>
      </c>
      <c r="AX2122" s="13" t="s">
        <v>78</v>
      </c>
      <c r="AY2122" s="217" t="s">
        <v>151</v>
      </c>
    </row>
    <row r="2123" spans="1:65" s="13" customFormat="1" ht="11.25">
      <c r="B2123" s="208"/>
      <c r="C2123" s="209"/>
      <c r="D2123" s="201" t="s">
        <v>320</v>
      </c>
      <c r="E2123" s="210" t="s">
        <v>32</v>
      </c>
      <c r="F2123" s="211" t="s">
        <v>2872</v>
      </c>
      <c r="G2123" s="209"/>
      <c r="H2123" s="210" t="s">
        <v>32</v>
      </c>
      <c r="I2123" s="212"/>
      <c r="J2123" s="209"/>
      <c r="K2123" s="209"/>
      <c r="L2123" s="213"/>
      <c r="M2123" s="214"/>
      <c r="N2123" s="215"/>
      <c r="O2123" s="215"/>
      <c r="P2123" s="215"/>
      <c r="Q2123" s="215"/>
      <c r="R2123" s="215"/>
      <c r="S2123" s="215"/>
      <c r="T2123" s="216"/>
      <c r="AT2123" s="217" t="s">
        <v>320</v>
      </c>
      <c r="AU2123" s="217" t="s">
        <v>88</v>
      </c>
      <c r="AV2123" s="13" t="s">
        <v>86</v>
      </c>
      <c r="AW2123" s="13" t="s">
        <v>39</v>
      </c>
      <c r="AX2123" s="13" t="s">
        <v>78</v>
      </c>
      <c r="AY2123" s="217" t="s">
        <v>151</v>
      </c>
    </row>
    <row r="2124" spans="1:65" s="14" customFormat="1" ht="11.25">
      <c r="B2124" s="218"/>
      <c r="C2124" s="219"/>
      <c r="D2124" s="201" t="s">
        <v>320</v>
      </c>
      <c r="E2124" s="220" t="s">
        <v>32</v>
      </c>
      <c r="F2124" s="221" t="s">
        <v>2873</v>
      </c>
      <c r="G2124" s="219"/>
      <c r="H2124" s="222">
        <v>1.94</v>
      </c>
      <c r="I2124" s="223"/>
      <c r="J2124" s="219"/>
      <c r="K2124" s="219"/>
      <c r="L2124" s="224"/>
      <c r="M2124" s="225"/>
      <c r="N2124" s="226"/>
      <c r="O2124" s="226"/>
      <c r="P2124" s="226"/>
      <c r="Q2124" s="226"/>
      <c r="R2124" s="226"/>
      <c r="S2124" s="226"/>
      <c r="T2124" s="227"/>
      <c r="AT2124" s="228" t="s">
        <v>320</v>
      </c>
      <c r="AU2124" s="228" t="s">
        <v>88</v>
      </c>
      <c r="AV2124" s="14" t="s">
        <v>88</v>
      </c>
      <c r="AW2124" s="14" t="s">
        <v>39</v>
      </c>
      <c r="AX2124" s="14" t="s">
        <v>78</v>
      </c>
      <c r="AY2124" s="228" t="s">
        <v>151</v>
      </c>
    </row>
    <row r="2125" spans="1:65" s="16" customFormat="1" ht="11.25">
      <c r="B2125" s="240"/>
      <c r="C2125" s="241"/>
      <c r="D2125" s="201" t="s">
        <v>320</v>
      </c>
      <c r="E2125" s="242" t="s">
        <v>32</v>
      </c>
      <c r="F2125" s="243" t="s">
        <v>440</v>
      </c>
      <c r="G2125" s="241"/>
      <c r="H2125" s="244">
        <v>1.94</v>
      </c>
      <c r="I2125" s="245"/>
      <c r="J2125" s="241"/>
      <c r="K2125" s="241"/>
      <c r="L2125" s="246"/>
      <c r="M2125" s="247"/>
      <c r="N2125" s="248"/>
      <c r="O2125" s="248"/>
      <c r="P2125" s="248"/>
      <c r="Q2125" s="248"/>
      <c r="R2125" s="248"/>
      <c r="S2125" s="248"/>
      <c r="T2125" s="249"/>
      <c r="AT2125" s="250" t="s">
        <v>320</v>
      </c>
      <c r="AU2125" s="250" t="s">
        <v>88</v>
      </c>
      <c r="AV2125" s="16" t="s">
        <v>170</v>
      </c>
      <c r="AW2125" s="16" t="s">
        <v>39</v>
      </c>
      <c r="AX2125" s="16" t="s">
        <v>78</v>
      </c>
      <c r="AY2125" s="250" t="s">
        <v>151</v>
      </c>
    </row>
    <row r="2126" spans="1:65" s="13" customFormat="1" ht="11.25">
      <c r="B2126" s="208"/>
      <c r="C2126" s="209"/>
      <c r="D2126" s="201" t="s">
        <v>320</v>
      </c>
      <c r="E2126" s="210" t="s">
        <v>32</v>
      </c>
      <c r="F2126" s="211" t="s">
        <v>2874</v>
      </c>
      <c r="G2126" s="209"/>
      <c r="H2126" s="210" t="s">
        <v>32</v>
      </c>
      <c r="I2126" s="212"/>
      <c r="J2126" s="209"/>
      <c r="K2126" s="209"/>
      <c r="L2126" s="213"/>
      <c r="M2126" s="214"/>
      <c r="N2126" s="215"/>
      <c r="O2126" s="215"/>
      <c r="P2126" s="215"/>
      <c r="Q2126" s="215"/>
      <c r="R2126" s="215"/>
      <c r="S2126" s="215"/>
      <c r="T2126" s="216"/>
      <c r="AT2126" s="217" t="s">
        <v>320</v>
      </c>
      <c r="AU2126" s="217" t="s">
        <v>88</v>
      </c>
      <c r="AV2126" s="13" t="s">
        <v>86</v>
      </c>
      <c r="AW2126" s="13" t="s">
        <v>39</v>
      </c>
      <c r="AX2126" s="13" t="s">
        <v>78</v>
      </c>
      <c r="AY2126" s="217" t="s">
        <v>151</v>
      </c>
    </row>
    <row r="2127" spans="1:65" s="13" customFormat="1" ht="11.25">
      <c r="B2127" s="208"/>
      <c r="C2127" s="209"/>
      <c r="D2127" s="201" t="s">
        <v>320</v>
      </c>
      <c r="E2127" s="210" t="s">
        <v>32</v>
      </c>
      <c r="F2127" s="211" t="s">
        <v>1144</v>
      </c>
      <c r="G2127" s="209"/>
      <c r="H2127" s="210" t="s">
        <v>32</v>
      </c>
      <c r="I2127" s="212"/>
      <c r="J2127" s="209"/>
      <c r="K2127" s="209"/>
      <c r="L2127" s="213"/>
      <c r="M2127" s="214"/>
      <c r="N2127" s="215"/>
      <c r="O2127" s="215"/>
      <c r="P2127" s="215"/>
      <c r="Q2127" s="215"/>
      <c r="R2127" s="215"/>
      <c r="S2127" s="215"/>
      <c r="T2127" s="216"/>
      <c r="AT2127" s="217" t="s">
        <v>320</v>
      </c>
      <c r="AU2127" s="217" t="s">
        <v>88</v>
      </c>
      <c r="AV2127" s="13" t="s">
        <v>86</v>
      </c>
      <c r="AW2127" s="13" t="s">
        <v>39</v>
      </c>
      <c r="AX2127" s="13" t="s">
        <v>78</v>
      </c>
      <c r="AY2127" s="217" t="s">
        <v>151</v>
      </c>
    </row>
    <row r="2128" spans="1:65" s="14" customFormat="1" ht="11.25">
      <c r="B2128" s="218"/>
      <c r="C2128" s="219"/>
      <c r="D2128" s="201" t="s">
        <v>320</v>
      </c>
      <c r="E2128" s="220" t="s">
        <v>32</v>
      </c>
      <c r="F2128" s="221" t="s">
        <v>2875</v>
      </c>
      <c r="G2128" s="219"/>
      <c r="H2128" s="222">
        <v>6.37</v>
      </c>
      <c r="I2128" s="223"/>
      <c r="J2128" s="219"/>
      <c r="K2128" s="219"/>
      <c r="L2128" s="224"/>
      <c r="M2128" s="225"/>
      <c r="N2128" s="226"/>
      <c r="O2128" s="226"/>
      <c r="P2128" s="226"/>
      <c r="Q2128" s="226"/>
      <c r="R2128" s="226"/>
      <c r="S2128" s="226"/>
      <c r="T2128" s="227"/>
      <c r="AT2128" s="228" t="s">
        <v>320</v>
      </c>
      <c r="AU2128" s="228" t="s">
        <v>88</v>
      </c>
      <c r="AV2128" s="14" t="s">
        <v>88</v>
      </c>
      <c r="AW2128" s="14" t="s">
        <v>39</v>
      </c>
      <c r="AX2128" s="14" t="s">
        <v>78</v>
      </c>
      <c r="AY2128" s="228" t="s">
        <v>151</v>
      </c>
    </row>
    <row r="2129" spans="1:65" s="13" customFormat="1" ht="11.25">
      <c r="B2129" s="208"/>
      <c r="C2129" s="209"/>
      <c r="D2129" s="201" t="s">
        <v>320</v>
      </c>
      <c r="E2129" s="210" t="s">
        <v>32</v>
      </c>
      <c r="F2129" s="211" t="s">
        <v>2859</v>
      </c>
      <c r="G2129" s="209"/>
      <c r="H2129" s="210" t="s">
        <v>32</v>
      </c>
      <c r="I2129" s="212"/>
      <c r="J2129" s="209"/>
      <c r="K2129" s="209"/>
      <c r="L2129" s="213"/>
      <c r="M2129" s="214"/>
      <c r="N2129" s="215"/>
      <c r="O2129" s="215"/>
      <c r="P2129" s="215"/>
      <c r="Q2129" s="215"/>
      <c r="R2129" s="215"/>
      <c r="S2129" s="215"/>
      <c r="T2129" s="216"/>
      <c r="AT2129" s="217" t="s">
        <v>320</v>
      </c>
      <c r="AU2129" s="217" t="s">
        <v>88</v>
      </c>
      <c r="AV2129" s="13" t="s">
        <v>86</v>
      </c>
      <c r="AW2129" s="13" t="s">
        <v>39</v>
      </c>
      <c r="AX2129" s="13" t="s">
        <v>78</v>
      </c>
      <c r="AY2129" s="217" t="s">
        <v>151</v>
      </c>
    </row>
    <row r="2130" spans="1:65" s="14" customFormat="1" ht="11.25">
      <c r="B2130" s="218"/>
      <c r="C2130" s="219"/>
      <c r="D2130" s="201" t="s">
        <v>320</v>
      </c>
      <c r="E2130" s="220" t="s">
        <v>32</v>
      </c>
      <c r="F2130" s="221" t="s">
        <v>2876</v>
      </c>
      <c r="G2130" s="219"/>
      <c r="H2130" s="222">
        <v>23.87</v>
      </c>
      <c r="I2130" s="223"/>
      <c r="J2130" s="219"/>
      <c r="K2130" s="219"/>
      <c r="L2130" s="224"/>
      <c r="M2130" s="225"/>
      <c r="N2130" s="226"/>
      <c r="O2130" s="226"/>
      <c r="P2130" s="226"/>
      <c r="Q2130" s="226"/>
      <c r="R2130" s="226"/>
      <c r="S2130" s="226"/>
      <c r="T2130" s="227"/>
      <c r="AT2130" s="228" t="s">
        <v>320</v>
      </c>
      <c r="AU2130" s="228" t="s">
        <v>88</v>
      </c>
      <c r="AV2130" s="14" t="s">
        <v>88</v>
      </c>
      <c r="AW2130" s="14" t="s">
        <v>39</v>
      </c>
      <c r="AX2130" s="14" t="s">
        <v>78</v>
      </c>
      <c r="AY2130" s="228" t="s">
        <v>151</v>
      </c>
    </row>
    <row r="2131" spans="1:65" s="16" customFormat="1" ht="11.25">
      <c r="B2131" s="240"/>
      <c r="C2131" s="241"/>
      <c r="D2131" s="201" t="s">
        <v>320</v>
      </c>
      <c r="E2131" s="242" t="s">
        <v>32</v>
      </c>
      <c r="F2131" s="243" t="s">
        <v>440</v>
      </c>
      <c r="G2131" s="241"/>
      <c r="H2131" s="244">
        <v>30.24</v>
      </c>
      <c r="I2131" s="245"/>
      <c r="J2131" s="241"/>
      <c r="K2131" s="241"/>
      <c r="L2131" s="246"/>
      <c r="M2131" s="247"/>
      <c r="N2131" s="248"/>
      <c r="O2131" s="248"/>
      <c r="P2131" s="248"/>
      <c r="Q2131" s="248"/>
      <c r="R2131" s="248"/>
      <c r="S2131" s="248"/>
      <c r="T2131" s="249"/>
      <c r="AT2131" s="250" t="s">
        <v>320</v>
      </c>
      <c r="AU2131" s="250" t="s">
        <v>88</v>
      </c>
      <c r="AV2131" s="16" t="s">
        <v>170</v>
      </c>
      <c r="AW2131" s="16" t="s">
        <v>39</v>
      </c>
      <c r="AX2131" s="16" t="s">
        <v>78</v>
      </c>
      <c r="AY2131" s="250" t="s">
        <v>151</v>
      </c>
    </row>
    <row r="2132" spans="1:65" s="15" customFormat="1" ht="11.25">
      <c r="B2132" s="229"/>
      <c r="C2132" s="230"/>
      <c r="D2132" s="201" t="s">
        <v>320</v>
      </c>
      <c r="E2132" s="231" t="s">
        <v>32</v>
      </c>
      <c r="F2132" s="232" t="s">
        <v>323</v>
      </c>
      <c r="G2132" s="230"/>
      <c r="H2132" s="233">
        <v>32.18</v>
      </c>
      <c r="I2132" s="234"/>
      <c r="J2132" s="230"/>
      <c r="K2132" s="230"/>
      <c r="L2132" s="235"/>
      <c r="M2132" s="236"/>
      <c r="N2132" s="237"/>
      <c r="O2132" s="237"/>
      <c r="P2132" s="237"/>
      <c r="Q2132" s="237"/>
      <c r="R2132" s="237"/>
      <c r="S2132" s="237"/>
      <c r="T2132" s="238"/>
      <c r="AT2132" s="239" t="s">
        <v>320</v>
      </c>
      <c r="AU2132" s="239" t="s">
        <v>88</v>
      </c>
      <c r="AV2132" s="15" t="s">
        <v>159</v>
      </c>
      <c r="AW2132" s="15" t="s">
        <v>39</v>
      </c>
      <c r="AX2132" s="15" t="s">
        <v>86</v>
      </c>
      <c r="AY2132" s="239" t="s">
        <v>151</v>
      </c>
    </row>
    <row r="2133" spans="1:65" s="2" customFormat="1" ht="16.5" customHeight="1">
      <c r="A2133" s="39"/>
      <c r="B2133" s="40"/>
      <c r="C2133" s="251" t="s">
        <v>2877</v>
      </c>
      <c r="D2133" s="251" t="s">
        <v>445</v>
      </c>
      <c r="E2133" s="252" t="s">
        <v>2878</v>
      </c>
      <c r="F2133" s="253" t="s">
        <v>2879</v>
      </c>
      <c r="G2133" s="254" t="s">
        <v>213</v>
      </c>
      <c r="H2133" s="255">
        <v>1.9790000000000001</v>
      </c>
      <c r="I2133" s="256"/>
      <c r="J2133" s="257">
        <f>ROUND(I2133*H2133,2)</f>
        <v>0</v>
      </c>
      <c r="K2133" s="253" t="s">
        <v>158</v>
      </c>
      <c r="L2133" s="258"/>
      <c r="M2133" s="259" t="s">
        <v>32</v>
      </c>
      <c r="N2133" s="260" t="s">
        <v>49</v>
      </c>
      <c r="O2133" s="69"/>
      <c r="P2133" s="192">
        <f>O2133*H2133</f>
        <v>0</v>
      </c>
      <c r="Q2133" s="192">
        <v>2.7E-4</v>
      </c>
      <c r="R2133" s="192">
        <f>Q2133*H2133</f>
        <v>5.3433000000000007E-4</v>
      </c>
      <c r="S2133" s="192">
        <v>0</v>
      </c>
      <c r="T2133" s="193">
        <f>S2133*H2133</f>
        <v>0</v>
      </c>
      <c r="U2133" s="39"/>
      <c r="V2133" s="39"/>
      <c r="W2133" s="39"/>
      <c r="X2133" s="39"/>
      <c r="Y2133" s="39"/>
      <c r="Z2133" s="39"/>
      <c r="AA2133" s="39"/>
      <c r="AB2133" s="39"/>
      <c r="AC2133" s="39"/>
      <c r="AD2133" s="39"/>
      <c r="AE2133" s="39"/>
      <c r="AR2133" s="194" t="s">
        <v>539</v>
      </c>
      <c r="AT2133" s="194" t="s">
        <v>445</v>
      </c>
      <c r="AU2133" s="194" t="s">
        <v>88</v>
      </c>
      <c r="AY2133" s="21" t="s">
        <v>151</v>
      </c>
      <c r="BE2133" s="195">
        <f>IF(N2133="základní",J2133,0)</f>
        <v>0</v>
      </c>
      <c r="BF2133" s="195">
        <f>IF(N2133="snížená",J2133,0)</f>
        <v>0</v>
      </c>
      <c r="BG2133" s="195">
        <f>IF(N2133="zákl. přenesená",J2133,0)</f>
        <v>0</v>
      </c>
      <c r="BH2133" s="195">
        <f>IF(N2133="sníž. přenesená",J2133,0)</f>
        <v>0</v>
      </c>
      <c r="BI2133" s="195">
        <f>IF(N2133="nulová",J2133,0)</f>
        <v>0</v>
      </c>
      <c r="BJ2133" s="21" t="s">
        <v>86</v>
      </c>
      <c r="BK2133" s="195">
        <f>ROUND(I2133*H2133,2)</f>
        <v>0</v>
      </c>
      <c r="BL2133" s="21" t="s">
        <v>373</v>
      </c>
      <c r="BM2133" s="194" t="s">
        <v>2880</v>
      </c>
    </row>
    <row r="2134" spans="1:65" s="2" customFormat="1" ht="19.5">
      <c r="A2134" s="39"/>
      <c r="B2134" s="40"/>
      <c r="C2134" s="41"/>
      <c r="D2134" s="201" t="s">
        <v>163</v>
      </c>
      <c r="E2134" s="41"/>
      <c r="F2134" s="202" t="s">
        <v>2881</v>
      </c>
      <c r="G2134" s="41"/>
      <c r="H2134" s="41"/>
      <c r="I2134" s="198"/>
      <c r="J2134" s="41"/>
      <c r="K2134" s="41"/>
      <c r="L2134" s="44"/>
      <c r="M2134" s="199"/>
      <c r="N2134" s="200"/>
      <c r="O2134" s="69"/>
      <c r="P2134" s="69"/>
      <c r="Q2134" s="69"/>
      <c r="R2134" s="69"/>
      <c r="S2134" s="69"/>
      <c r="T2134" s="70"/>
      <c r="U2134" s="39"/>
      <c r="V2134" s="39"/>
      <c r="W2134" s="39"/>
      <c r="X2134" s="39"/>
      <c r="Y2134" s="39"/>
      <c r="Z2134" s="39"/>
      <c r="AA2134" s="39"/>
      <c r="AB2134" s="39"/>
      <c r="AC2134" s="39"/>
      <c r="AD2134" s="39"/>
      <c r="AE2134" s="39"/>
      <c r="AT2134" s="21" t="s">
        <v>163</v>
      </c>
      <c r="AU2134" s="21" t="s">
        <v>88</v>
      </c>
    </row>
    <row r="2135" spans="1:65" s="13" customFormat="1" ht="11.25">
      <c r="B2135" s="208"/>
      <c r="C2135" s="209"/>
      <c r="D2135" s="201" t="s">
        <v>320</v>
      </c>
      <c r="E2135" s="210" t="s">
        <v>32</v>
      </c>
      <c r="F2135" s="211" t="s">
        <v>2871</v>
      </c>
      <c r="G2135" s="209"/>
      <c r="H2135" s="210" t="s">
        <v>32</v>
      </c>
      <c r="I2135" s="212"/>
      <c r="J2135" s="209"/>
      <c r="K2135" s="209"/>
      <c r="L2135" s="213"/>
      <c r="M2135" s="214"/>
      <c r="N2135" s="215"/>
      <c r="O2135" s="215"/>
      <c r="P2135" s="215"/>
      <c r="Q2135" s="215"/>
      <c r="R2135" s="215"/>
      <c r="S2135" s="215"/>
      <c r="T2135" s="216"/>
      <c r="AT2135" s="217" t="s">
        <v>320</v>
      </c>
      <c r="AU2135" s="217" t="s">
        <v>88</v>
      </c>
      <c r="AV2135" s="13" t="s">
        <v>86</v>
      </c>
      <c r="AW2135" s="13" t="s">
        <v>39</v>
      </c>
      <c r="AX2135" s="13" t="s">
        <v>78</v>
      </c>
      <c r="AY2135" s="217" t="s">
        <v>151</v>
      </c>
    </row>
    <row r="2136" spans="1:65" s="13" customFormat="1" ht="11.25">
      <c r="B2136" s="208"/>
      <c r="C2136" s="209"/>
      <c r="D2136" s="201" t="s">
        <v>320</v>
      </c>
      <c r="E2136" s="210" t="s">
        <v>32</v>
      </c>
      <c r="F2136" s="211" t="s">
        <v>2882</v>
      </c>
      <c r="G2136" s="209"/>
      <c r="H2136" s="210" t="s">
        <v>32</v>
      </c>
      <c r="I2136" s="212"/>
      <c r="J2136" s="209"/>
      <c r="K2136" s="209"/>
      <c r="L2136" s="213"/>
      <c r="M2136" s="214"/>
      <c r="N2136" s="215"/>
      <c r="O2136" s="215"/>
      <c r="P2136" s="215"/>
      <c r="Q2136" s="215"/>
      <c r="R2136" s="215"/>
      <c r="S2136" s="215"/>
      <c r="T2136" s="216"/>
      <c r="AT2136" s="217" t="s">
        <v>320</v>
      </c>
      <c r="AU2136" s="217" t="s">
        <v>88</v>
      </c>
      <c r="AV2136" s="13" t="s">
        <v>86</v>
      </c>
      <c r="AW2136" s="13" t="s">
        <v>39</v>
      </c>
      <c r="AX2136" s="13" t="s">
        <v>78</v>
      </c>
      <c r="AY2136" s="217" t="s">
        <v>151</v>
      </c>
    </row>
    <row r="2137" spans="1:65" s="14" customFormat="1" ht="11.25">
      <c r="B2137" s="218"/>
      <c r="C2137" s="219"/>
      <c r="D2137" s="201" t="s">
        <v>320</v>
      </c>
      <c r="E2137" s="220" t="s">
        <v>32</v>
      </c>
      <c r="F2137" s="221" t="s">
        <v>2873</v>
      </c>
      <c r="G2137" s="219"/>
      <c r="H2137" s="222">
        <v>1.94</v>
      </c>
      <c r="I2137" s="223"/>
      <c r="J2137" s="219"/>
      <c r="K2137" s="219"/>
      <c r="L2137" s="224"/>
      <c r="M2137" s="225"/>
      <c r="N2137" s="226"/>
      <c r="O2137" s="226"/>
      <c r="P2137" s="226"/>
      <c r="Q2137" s="226"/>
      <c r="R2137" s="226"/>
      <c r="S2137" s="226"/>
      <c r="T2137" s="227"/>
      <c r="AT2137" s="228" t="s">
        <v>320</v>
      </c>
      <c r="AU2137" s="228" t="s">
        <v>88</v>
      </c>
      <c r="AV2137" s="14" t="s">
        <v>88</v>
      </c>
      <c r="AW2137" s="14" t="s">
        <v>39</v>
      </c>
      <c r="AX2137" s="14" t="s">
        <v>78</v>
      </c>
      <c r="AY2137" s="228" t="s">
        <v>151</v>
      </c>
    </row>
    <row r="2138" spans="1:65" s="15" customFormat="1" ht="11.25">
      <c r="B2138" s="229"/>
      <c r="C2138" s="230"/>
      <c r="D2138" s="201" t="s">
        <v>320</v>
      </c>
      <c r="E2138" s="231" t="s">
        <v>32</v>
      </c>
      <c r="F2138" s="232" t="s">
        <v>323</v>
      </c>
      <c r="G2138" s="230"/>
      <c r="H2138" s="233">
        <v>1.94</v>
      </c>
      <c r="I2138" s="234"/>
      <c r="J2138" s="230"/>
      <c r="K2138" s="230"/>
      <c r="L2138" s="235"/>
      <c r="M2138" s="236"/>
      <c r="N2138" s="237"/>
      <c r="O2138" s="237"/>
      <c r="P2138" s="237"/>
      <c r="Q2138" s="237"/>
      <c r="R2138" s="237"/>
      <c r="S2138" s="237"/>
      <c r="T2138" s="238"/>
      <c r="AT2138" s="239" t="s">
        <v>320</v>
      </c>
      <c r="AU2138" s="239" t="s">
        <v>88</v>
      </c>
      <c r="AV2138" s="15" t="s">
        <v>159</v>
      </c>
      <c r="AW2138" s="15" t="s">
        <v>39</v>
      </c>
      <c r="AX2138" s="15" t="s">
        <v>86</v>
      </c>
      <c r="AY2138" s="239" t="s">
        <v>151</v>
      </c>
    </row>
    <row r="2139" spans="1:65" s="14" customFormat="1" ht="11.25">
      <c r="B2139" s="218"/>
      <c r="C2139" s="219"/>
      <c r="D2139" s="201" t="s">
        <v>320</v>
      </c>
      <c r="E2139" s="219"/>
      <c r="F2139" s="221" t="s">
        <v>2883</v>
      </c>
      <c r="G2139" s="219"/>
      <c r="H2139" s="222">
        <v>1.9790000000000001</v>
      </c>
      <c r="I2139" s="223"/>
      <c r="J2139" s="219"/>
      <c r="K2139" s="219"/>
      <c r="L2139" s="224"/>
      <c r="M2139" s="225"/>
      <c r="N2139" s="226"/>
      <c r="O2139" s="226"/>
      <c r="P2139" s="226"/>
      <c r="Q2139" s="226"/>
      <c r="R2139" s="226"/>
      <c r="S2139" s="226"/>
      <c r="T2139" s="227"/>
      <c r="AT2139" s="228" t="s">
        <v>320</v>
      </c>
      <c r="AU2139" s="228" t="s">
        <v>88</v>
      </c>
      <c r="AV2139" s="14" t="s">
        <v>88</v>
      </c>
      <c r="AW2139" s="14" t="s">
        <v>4</v>
      </c>
      <c r="AX2139" s="14" t="s">
        <v>86</v>
      </c>
      <c r="AY2139" s="228" t="s">
        <v>151</v>
      </c>
    </row>
    <row r="2140" spans="1:65" s="2" customFormat="1" ht="16.5" customHeight="1">
      <c r="A2140" s="39"/>
      <c r="B2140" s="40"/>
      <c r="C2140" s="251" t="s">
        <v>2884</v>
      </c>
      <c r="D2140" s="251" t="s">
        <v>445</v>
      </c>
      <c r="E2140" s="252" t="s">
        <v>2885</v>
      </c>
      <c r="F2140" s="253" t="s">
        <v>2886</v>
      </c>
      <c r="G2140" s="254" t="s">
        <v>213</v>
      </c>
      <c r="H2140" s="255">
        <v>30.844999999999999</v>
      </c>
      <c r="I2140" s="256"/>
      <c r="J2140" s="257">
        <f>ROUND(I2140*H2140,2)</f>
        <v>0</v>
      </c>
      <c r="K2140" s="253" t="s">
        <v>158</v>
      </c>
      <c r="L2140" s="258"/>
      <c r="M2140" s="259" t="s">
        <v>32</v>
      </c>
      <c r="N2140" s="260" t="s">
        <v>49</v>
      </c>
      <c r="O2140" s="69"/>
      <c r="P2140" s="192">
        <f>O2140*H2140</f>
        <v>0</v>
      </c>
      <c r="Q2140" s="192">
        <v>2.7E-4</v>
      </c>
      <c r="R2140" s="192">
        <f>Q2140*H2140</f>
        <v>8.3281499999999994E-3</v>
      </c>
      <c r="S2140" s="192">
        <v>0</v>
      </c>
      <c r="T2140" s="193">
        <f>S2140*H2140</f>
        <v>0</v>
      </c>
      <c r="U2140" s="39"/>
      <c r="V2140" s="39"/>
      <c r="W2140" s="39"/>
      <c r="X2140" s="39"/>
      <c r="Y2140" s="39"/>
      <c r="Z2140" s="39"/>
      <c r="AA2140" s="39"/>
      <c r="AB2140" s="39"/>
      <c r="AC2140" s="39"/>
      <c r="AD2140" s="39"/>
      <c r="AE2140" s="39"/>
      <c r="AR2140" s="194" t="s">
        <v>539</v>
      </c>
      <c r="AT2140" s="194" t="s">
        <v>445</v>
      </c>
      <c r="AU2140" s="194" t="s">
        <v>88</v>
      </c>
      <c r="AY2140" s="21" t="s">
        <v>151</v>
      </c>
      <c r="BE2140" s="195">
        <f>IF(N2140="základní",J2140,0)</f>
        <v>0</v>
      </c>
      <c r="BF2140" s="195">
        <f>IF(N2140="snížená",J2140,0)</f>
        <v>0</v>
      </c>
      <c r="BG2140" s="195">
        <f>IF(N2140="zákl. přenesená",J2140,0)</f>
        <v>0</v>
      </c>
      <c r="BH2140" s="195">
        <f>IF(N2140="sníž. přenesená",J2140,0)</f>
        <v>0</v>
      </c>
      <c r="BI2140" s="195">
        <f>IF(N2140="nulová",J2140,0)</f>
        <v>0</v>
      </c>
      <c r="BJ2140" s="21" t="s">
        <v>86</v>
      </c>
      <c r="BK2140" s="195">
        <f>ROUND(I2140*H2140,2)</f>
        <v>0</v>
      </c>
      <c r="BL2140" s="21" t="s">
        <v>373</v>
      </c>
      <c r="BM2140" s="194" t="s">
        <v>2887</v>
      </c>
    </row>
    <row r="2141" spans="1:65" s="2" customFormat="1" ht="19.5">
      <c r="A2141" s="39"/>
      <c r="B2141" s="40"/>
      <c r="C2141" s="41"/>
      <c r="D2141" s="201" t="s">
        <v>163</v>
      </c>
      <c r="E2141" s="41"/>
      <c r="F2141" s="202" t="s">
        <v>2881</v>
      </c>
      <c r="G2141" s="41"/>
      <c r="H2141" s="41"/>
      <c r="I2141" s="198"/>
      <c r="J2141" s="41"/>
      <c r="K2141" s="41"/>
      <c r="L2141" s="44"/>
      <c r="M2141" s="199"/>
      <c r="N2141" s="200"/>
      <c r="O2141" s="69"/>
      <c r="P2141" s="69"/>
      <c r="Q2141" s="69"/>
      <c r="R2141" s="69"/>
      <c r="S2141" s="69"/>
      <c r="T2141" s="70"/>
      <c r="U2141" s="39"/>
      <c r="V2141" s="39"/>
      <c r="W2141" s="39"/>
      <c r="X2141" s="39"/>
      <c r="Y2141" s="39"/>
      <c r="Z2141" s="39"/>
      <c r="AA2141" s="39"/>
      <c r="AB2141" s="39"/>
      <c r="AC2141" s="39"/>
      <c r="AD2141" s="39"/>
      <c r="AE2141" s="39"/>
      <c r="AT2141" s="21" t="s">
        <v>163</v>
      </c>
      <c r="AU2141" s="21" t="s">
        <v>88</v>
      </c>
    </row>
    <row r="2142" spans="1:65" s="13" customFormat="1" ht="11.25">
      <c r="B2142" s="208"/>
      <c r="C2142" s="209"/>
      <c r="D2142" s="201" t="s">
        <v>320</v>
      </c>
      <c r="E2142" s="210" t="s">
        <v>32</v>
      </c>
      <c r="F2142" s="211" t="s">
        <v>2871</v>
      </c>
      <c r="G2142" s="209"/>
      <c r="H2142" s="210" t="s">
        <v>32</v>
      </c>
      <c r="I2142" s="212"/>
      <c r="J2142" s="209"/>
      <c r="K2142" s="209"/>
      <c r="L2142" s="213"/>
      <c r="M2142" s="214"/>
      <c r="N2142" s="215"/>
      <c r="O2142" s="215"/>
      <c r="P2142" s="215"/>
      <c r="Q2142" s="215"/>
      <c r="R2142" s="215"/>
      <c r="S2142" s="215"/>
      <c r="T2142" s="216"/>
      <c r="AT2142" s="217" t="s">
        <v>320</v>
      </c>
      <c r="AU2142" s="217" t="s">
        <v>88</v>
      </c>
      <c r="AV2142" s="13" t="s">
        <v>86</v>
      </c>
      <c r="AW2142" s="13" t="s">
        <v>39</v>
      </c>
      <c r="AX2142" s="13" t="s">
        <v>78</v>
      </c>
      <c r="AY2142" s="217" t="s">
        <v>151</v>
      </c>
    </row>
    <row r="2143" spans="1:65" s="13" customFormat="1" ht="11.25">
      <c r="B2143" s="208"/>
      <c r="C2143" s="209"/>
      <c r="D2143" s="201" t="s">
        <v>320</v>
      </c>
      <c r="E2143" s="210" t="s">
        <v>32</v>
      </c>
      <c r="F2143" s="211" t="s">
        <v>2874</v>
      </c>
      <c r="G2143" s="209"/>
      <c r="H2143" s="210" t="s">
        <v>32</v>
      </c>
      <c r="I2143" s="212"/>
      <c r="J2143" s="209"/>
      <c r="K2143" s="209"/>
      <c r="L2143" s="213"/>
      <c r="M2143" s="214"/>
      <c r="N2143" s="215"/>
      <c r="O2143" s="215"/>
      <c r="P2143" s="215"/>
      <c r="Q2143" s="215"/>
      <c r="R2143" s="215"/>
      <c r="S2143" s="215"/>
      <c r="T2143" s="216"/>
      <c r="AT2143" s="217" t="s">
        <v>320</v>
      </c>
      <c r="AU2143" s="217" t="s">
        <v>88</v>
      </c>
      <c r="AV2143" s="13" t="s">
        <v>86</v>
      </c>
      <c r="AW2143" s="13" t="s">
        <v>39</v>
      </c>
      <c r="AX2143" s="13" t="s">
        <v>78</v>
      </c>
      <c r="AY2143" s="217" t="s">
        <v>151</v>
      </c>
    </row>
    <row r="2144" spans="1:65" s="13" customFormat="1" ht="11.25">
      <c r="B2144" s="208"/>
      <c r="C2144" s="209"/>
      <c r="D2144" s="201" t="s">
        <v>320</v>
      </c>
      <c r="E2144" s="210" t="s">
        <v>32</v>
      </c>
      <c r="F2144" s="211" t="s">
        <v>1144</v>
      </c>
      <c r="G2144" s="209"/>
      <c r="H2144" s="210" t="s">
        <v>32</v>
      </c>
      <c r="I2144" s="212"/>
      <c r="J2144" s="209"/>
      <c r="K2144" s="209"/>
      <c r="L2144" s="213"/>
      <c r="M2144" s="214"/>
      <c r="N2144" s="215"/>
      <c r="O2144" s="215"/>
      <c r="P2144" s="215"/>
      <c r="Q2144" s="215"/>
      <c r="R2144" s="215"/>
      <c r="S2144" s="215"/>
      <c r="T2144" s="216"/>
      <c r="AT2144" s="217" t="s">
        <v>320</v>
      </c>
      <c r="AU2144" s="217" t="s">
        <v>88</v>
      </c>
      <c r="AV2144" s="13" t="s">
        <v>86</v>
      </c>
      <c r="AW2144" s="13" t="s">
        <v>39</v>
      </c>
      <c r="AX2144" s="13" t="s">
        <v>78</v>
      </c>
      <c r="AY2144" s="217" t="s">
        <v>151</v>
      </c>
    </row>
    <row r="2145" spans="1:65" s="14" customFormat="1" ht="11.25">
      <c r="B2145" s="218"/>
      <c r="C2145" s="219"/>
      <c r="D2145" s="201" t="s">
        <v>320</v>
      </c>
      <c r="E2145" s="220" t="s">
        <v>32</v>
      </c>
      <c r="F2145" s="221" t="s">
        <v>2875</v>
      </c>
      <c r="G2145" s="219"/>
      <c r="H2145" s="222">
        <v>6.37</v>
      </c>
      <c r="I2145" s="223"/>
      <c r="J2145" s="219"/>
      <c r="K2145" s="219"/>
      <c r="L2145" s="224"/>
      <c r="M2145" s="225"/>
      <c r="N2145" s="226"/>
      <c r="O2145" s="226"/>
      <c r="P2145" s="226"/>
      <c r="Q2145" s="226"/>
      <c r="R2145" s="226"/>
      <c r="S2145" s="226"/>
      <c r="T2145" s="227"/>
      <c r="AT2145" s="228" t="s">
        <v>320</v>
      </c>
      <c r="AU2145" s="228" t="s">
        <v>88</v>
      </c>
      <c r="AV2145" s="14" t="s">
        <v>88</v>
      </c>
      <c r="AW2145" s="14" t="s">
        <v>39</v>
      </c>
      <c r="AX2145" s="14" t="s">
        <v>78</v>
      </c>
      <c r="AY2145" s="228" t="s">
        <v>151</v>
      </c>
    </row>
    <row r="2146" spans="1:65" s="13" customFormat="1" ht="11.25">
      <c r="B2146" s="208"/>
      <c r="C2146" s="209"/>
      <c r="D2146" s="201" t="s">
        <v>320</v>
      </c>
      <c r="E2146" s="210" t="s">
        <v>32</v>
      </c>
      <c r="F2146" s="211" t="s">
        <v>2859</v>
      </c>
      <c r="G2146" s="209"/>
      <c r="H2146" s="210" t="s">
        <v>32</v>
      </c>
      <c r="I2146" s="212"/>
      <c r="J2146" s="209"/>
      <c r="K2146" s="209"/>
      <c r="L2146" s="213"/>
      <c r="M2146" s="214"/>
      <c r="N2146" s="215"/>
      <c r="O2146" s="215"/>
      <c r="P2146" s="215"/>
      <c r="Q2146" s="215"/>
      <c r="R2146" s="215"/>
      <c r="S2146" s="215"/>
      <c r="T2146" s="216"/>
      <c r="AT2146" s="217" t="s">
        <v>320</v>
      </c>
      <c r="AU2146" s="217" t="s">
        <v>88</v>
      </c>
      <c r="AV2146" s="13" t="s">
        <v>86</v>
      </c>
      <c r="AW2146" s="13" t="s">
        <v>39</v>
      </c>
      <c r="AX2146" s="13" t="s">
        <v>78</v>
      </c>
      <c r="AY2146" s="217" t="s">
        <v>151</v>
      </c>
    </row>
    <row r="2147" spans="1:65" s="14" customFormat="1" ht="11.25">
      <c r="B2147" s="218"/>
      <c r="C2147" s="219"/>
      <c r="D2147" s="201" t="s">
        <v>320</v>
      </c>
      <c r="E2147" s="220" t="s">
        <v>32</v>
      </c>
      <c r="F2147" s="221" t="s">
        <v>2876</v>
      </c>
      <c r="G2147" s="219"/>
      <c r="H2147" s="222">
        <v>23.87</v>
      </c>
      <c r="I2147" s="223"/>
      <c r="J2147" s="219"/>
      <c r="K2147" s="219"/>
      <c r="L2147" s="224"/>
      <c r="M2147" s="225"/>
      <c r="N2147" s="226"/>
      <c r="O2147" s="226"/>
      <c r="P2147" s="226"/>
      <c r="Q2147" s="226"/>
      <c r="R2147" s="226"/>
      <c r="S2147" s="226"/>
      <c r="T2147" s="227"/>
      <c r="AT2147" s="228" t="s">
        <v>320</v>
      </c>
      <c r="AU2147" s="228" t="s">
        <v>88</v>
      </c>
      <c r="AV2147" s="14" t="s">
        <v>88</v>
      </c>
      <c r="AW2147" s="14" t="s">
        <v>39</v>
      </c>
      <c r="AX2147" s="14" t="s">
        <v>78</v>
      </c>
      <c r="AY2147" s="228" t="s">
        <v>151</v>
      </c>
    </row>
    <row r="2148" spans="1:65" s="15" customFormat="1" ht="11.25">
      <c r="B2148" s="229"/>
      <c r="C2148" s="230"/>
      <c r="D2148" s="201" t="s">
        <v>320</v>
      </c>
      <c r="E2148" s="231" t="s">
        <v>32</v>
      </c>
      <c r="F2148" s="232" t="s">
        <v>323</v>
      </c>
      <c r="G2148" s="230"/>
      <c r="H2148" s="233">
        <v>30.24</v>
      </c>
      <c r="I2148" s="234"/>
      <c r="J2148" s="230"/>
      <c r="K2148" s="230"/>
      <c r="L2148" s="235"/>
      <c r="M2148" s="236"/>
      <c r="N2148" s="237"/>
      <c r="O2148" s="237"/>
      <c r="P2148" s="237"/>
      <c r="Q2148" s="237"/>
      <c r="R2148" s="237"/>
      <c r="S2148" s="237"/>
      <c r="T2148" s="238"/>
      <c r="AT2148" s="239" t="s">
        <v>320</v>
      </c>
      <c r="AU2148" s="239" t="s">
        <v>88</v>
      </c>
      <c r="AV2148" s="15" t="s">
        <v>159</v>
      </c>
      <c r="AW2148" s="15" t="s">
        <v>39</v>
      </c>
      <c r="AX2148" s="15" t="s">
        <v>86</v>
      </c>
      <c r="AY2148" s="239" t="s">
        <v>151</v>
      </c>
    </row>
    <row r="2149" spans="1:65" s="14" customFormat="1" ht="11.25">
      <c r="B2149" s="218"/>
      <c r="C2149" s="219"/>
      <c r="D2149" s="201" t="s">
        <v>320</v>
      </c>
      <c r="E2149" s="219"/>
      <c r="F2149" s="221" t="s">
        <v>2888</v>
      </c>
      <c r="G2149" s="219"/>
      <c r="H2149" s="222">
        <v>30.844999999999999</v>
      </c>
      <c r="I2149" s="223"/>
      <c r="J2149" s="219"/>
      <c r="K2149" s="219"/>
      <c r="L2149" s="224"/>
      <c r="M2149" s="225"/>
      <c r="N2149" s="226"/>
      <c r="O2149" s="226"/>
      <c r="P2149" s="226"/>
      <c r="Q2149" s="226"/>
      <c r="R2149" s="226"/>
      <c r="S2149" s="226"/>
      <c r="T2149" s="227"/>
      <c r="AT2149" s="228" t="s">
        <v>320</v>
      </c>
      <c r="AU2149" s="228" t="s">
        <v>88</v>
      </c>
      <c r="AV2149" s="14" t="s">
        <v>88</v>
      </c>
      <c r="AW2149" s="14" t="s">
        <v>4</v>
      </c>
      <c r="AX2149" s="14" t="s">
        <v>86</v>
      </c>
      <c r="AY2149" s="228" t="s">
        <v>151</v>
      </c>
    </row>
    <row r="2150" spans="1:65" s="2" customFormat="1" ht="16.5" customHeight="1">
      <c r="A2150" s="39"/>
      <c r="B2150" s="40"/>
      <c r="C2150" s="183" t="s">
        <v>2889</v>
      </c>
      <c r="D2150" s="183" t="s">
        <v>154</v>
      </c>
      <c r="E2150" s="184" t="s">
        <v>2890</v>
      </c>
      <c r="F2150" s="185" t="s">
        <v>2891</v>
      </c>
      <c r="G2150" s="186" t="s">
        <v>213</v>
      </c>
      <c r="H2150" s="187">
        <v>4.3</v>
      </c>
      <c r="I2150" s="188"/>
      <c r="J2150" s="189">
        <f>ROUND(I2150*H2150,2)</f>
        <v>0</v>
      </c>
      <c r="K2150" s="185" t="s">
        <v>158</v>
      </c>
      <c r="L2150" s="44"/>
      <c r="M2150" s="190" t="s">
        <v>32</v>
      </c>
      <c r="N2150" s="191" t="s">
        <v>49</v>
      </c>
      <c r="O2150" s="69"/>
      <c r="P2150" s="192">
        <f>O2150*H2150</f>
        <v>0</v>
      </c>
      <c r="Q2150" s="192">
        <v>0</v>
      </c>
      <c r="R2150" s="192">
        <f>Q2150*H2150</f>
        <v>0</v>
      </c>
      <c r="S2150" s="192">
        <v>0</v>
      </c>
      <c r="T2150" s="193">
        <f>S2150*H2150</f>
        <v>0</v>
      </c>
      <c r="U2150" s="39"/>
      <c r="V2150" s="39"/>
      <c r="W2150" s="39"/>
      <c r="X2150" s="39"/>
      <c r="Y2150" s="39"/>
      <c r="Z2150" s="39"/>
      <c r="AA2150" s="39"/>
      <c r="AB2150" s="39"/>
      <c r="AC2150" s="39"/>
      <c r="AD2150" s="39"/>
      <c r="AE2150" s="39"/>
      <c r="AR2150" s="194" t="s">
        <v>373</v>
      </c>
      <c r="AT2150" s="194" t="s">
        <v>154</v>
      </c>
      <c r="AU2150" s="194" t="s">
        <v>88</v>
      </c>
      <c r="AY2150" s="21" t="s">
        <v>151</v>
      </c>
      <c r="BE2150" s="195">
        <f>IF(N2150="základní",J2150,0)</f>
        <v>0</v>
      </c>
      <c r="BF2150" s="195">
        <f>IF(N2150="snížená",J2150,0)</f>
        <v>0</v>
      </c>
      <c r="BG2150" s="195">
        <f>IF(N2150="zákl. přenesená",J2150,0)</f>
        <v>0</v>
      </c>
      <c r="BH2150" s="195">
        <f>IF(N2150="sníž. přenesená",J2150,0)</f>
        <v>0</v>
      </c>
      <c r="BI2150" s="195">
        <f>IF(N2150="nulová",J2150,0)</f>
        <v>0</v>
      </c>
      <c r="BJ2150" s="21" t="s">
        <v>86</v>
      </c>
      <c r="BK2150" s="195">
        <f>ROUND(I2150*H2150,2)</f>
        <v>0</v>
      </c>
      <c r="BL2150" s="21" t="s">
        <v>373</v>
      </c>
      <c r="BM2150" s="194" t="s">
        <v>2892</v>
      </c>
    </row>
    <row r="2151" spans="1:65" s="2" customFormat="1" ht="11.25">
      <c r="A2151" s="39"/>
      <c r="B2151" s="40"/>
      <c r="C2151" s="41"/>
      <c r="D2151" s="196" t="s">
        <v>161</v>
      </c>
      <c r="E2151" s="41"/>
      <c r="F2151" s="197" t="s">
        <v>2893</v>
      </c>
      <c r="G2151" s="41"/>
      <c r="H2151" s="41"/>
      <c r="I2151" s="198"/>
      <c r="J2151" s="41"/>
      <c r="K2151" s="41"/>
      <c r="L2151" s="44"/>
      <c r="M2151" s="199"/>
      <c r="N2151" s="200"/>
      <c r="O2151" s="69"/>
      <c r="P2151" s="69"/>
      <c r="Q2151" s="69"/>
      <c r="R2151" s="69"/>
      <c r="S2151" s="69"/>
      <c r="T2151" s="70"/>
      <c r="U2151" s="39"/>
      <c r="V2151" s="39"/>
      <c r="W2151" s="39"/>
      <c r="X2151" s="39"/>
      <c r="Y2151" s="39"/>
      <c r="Z2151" s="39"/>
      <c r="AA2151" s="39"/>
      <c r="AB2151" s="39"/>
      <c r="AC2151" s="39"/>
      <c r="AD2151" s="39"/>
      <c r="AE2151" s="39"/>
      <c r="AT2151" s="21" t="s">
        <v>161</v>
      </c>
      <c r="AU2151" s="21" t="s">
        <v>88</v>
      </c>
    </row>
    <row r="2152" spans="1:65" s="2" customFormat="1" ht="19.5">
      <c r="A2152" s="39"/>
      <c r="B2152" s="40"/>
      <c r="C2152" s="41"/>
      <c r="D2152" s="201" t="s">
        <v>163</v>
      </c>
      <c r="E2152" s="41"/>
      <c r="F2152" s="202" t="s">
        <v>1950</v>
      </c>
      <c r="G2152" s="41"/>
      <c r="H2152" s="41"/>
      <c r="I2152" s="198"/>
      <c r="J2152" s="41"/>
      <c r="K2152" s="41"/>
      <c r="L2152" s="44"/>
      <c r="M2152" s="199"/>
      <c r="N2152" s="200"/>
      <c r="O2152" s="69"/>
      <c r="P2152" s="69"/>
      <c r="Q2152" s="69"/>
      <c r="R2152" s="69"/>
      <c r="S2152" s="69"/>
      <c r="T2152" s="70"/>
      <c r="U2152" s="39"/>
      <c r="V2152" s="39"/>
      <c r="W2152" s="39"/>
      <c r="X2152" s="39"/>
      <c r="Y2152" s="39"/>
      <c r="Z2152" s="39"/>
      <c r="AA2152" s="39"/>
      <c r="AB2152" s="39"/>
      <c r="AC2152" s="39"/>
      <c r="AD2152" s="39"/>
      <c r="AE2152" s="39"/>
      <c r="AT2152" s="21" t="s">
        <v>163</v>
      </c>
      <c r="AU2152" s="21" t="s">
        <v>88</v>
      </c>
    </row>
    <row r="2153" spans="1:65" s="13" customFormat="1" ht="11.25">
      <c r="B2153" s="208"/>
      <c r="C2153" s="209"/>
      <c r="D2153" s="201" t="s">
        <v>320</v>
      </c>
      <c r="E2153" s="210" t="s">
        <v>32</v>
      </c>
      <c r="F2153" s="211" t="s">
        <v>2894</v>
      </c>
      <c r="G2153" s="209"/>
      <c r="H2153" s="210" t="s">
        <v>32</v>
      </c>
      <c r="I2153" s="212"/>
      <c r="J2153" s="209"/>
      <c r="K2153" s="209"/>
      <c r="L2153" s="213"/>
      <c r="M2153" s="214"/>
      <c r="N2153" s="215"/>
      <c r="O2153" s="215"/>
      <c r="P2153" s="215"/>
      <c r="Q2153" s="215"/>
      <c r="R2153" s="215"/>
      <c r="S2153" s="215"/>
      <c r="T2153" s="216"/>
      <c r="AT2153" s="217" t="s">
        <v>320</v>
      </c>
      <c r="AU2153" s="217" t="s">
        <v>88</v>
      </c>
      <c r="AV2153" s="13" t="s">
        <v>86</v>
      </c>
      <c r="AW2153" s="13" t="s">
        <v>39</v>
      </c>
      <c r="AX2153" s="13" t="s">
        <v>78</v>
      </c>
      <c r="AY2153" s="217" t="s">
        <v>151</v>
      </c>
    </row>
    <row r="2154" spans="1:65" s="14" customFormat="1" ht="11.25">
      <c r="B2154" s="218"/>
      <c r="C2154" s="219"/>
      <c r="D2154" s="201" t="s">
        <v>320</v>
      </c>
      <c r="E2154" s="220" t="s">
        <v>32</v>
      </c>
      <c r="F2154" s="221" t="s">
        <v>2895</v>
      </c>
      <c r="G2154" s="219"/>
      <c r="H2154" s="222">
        <v>3.3</v>
      </c>
      <c r="I2154" s="223"/>
      <c r="J2154" s="219"/>
      <c r="K2154" s="219"/>
      <c r="L2154" s="224"/>
      <c r="M2154" s="225"/>
      <c r="N2154" s="226"/>
      <c r="O2154" s="226"/>
      <c r="P2154" s="226"/>
      <c r="Q2154" s="226"/>
      <c r="R2154" s="226"/>
      <c r="S2154" s="226"/>
      <c r="T2154" s="227"/>
      <c r="AT2154" s="228" t="s">
        <v>320</v>
      </c>
      <c r="AU2154" s="228" t="s">
        <v>88</v>
      </c>
      <c r="AV2154" s="14" t="s">
        <v>88</v>
      </c>
      <c r="AW2154" s="14" t="s">
        <v>39</v>
      </c>
      <c r="AX2154" s="14" t="s">
        <v>78</v>
      </c>
      <c r="AY2154" s="228" t="s">
        <v>151</v>
      </c>
    </row>
    <row r="2155" spans="1:65" s="13" customFormat="1" ht="11.25">
      <c r="B2155" s="208"/>
      <c r="C2155" s="209"/>
      <c r="D2155" s="201" t="s">
        <v>320</v>
      </c>
      <c r="E2155" s="210" t="s">
        <v>32</v>
      </c>
      <c r="F2155" s="211" t="s">
        <v>2859</v>
      </c>
      <c r="G2155" s="209"/>
      <c r="H2155" s="210" t="s">
        <v>32</v>
      </c>
      <c r="I2155" s="212"/>
      <c r="J2155" s="209"/>
      <c r="K2155" s="209"/>
      <c r="L2155" s="213"/>
      <c r="M2155" s="214"/>
      <c r="N2155" s="215"/>
      <c r="O2155" s="215"/>
      <c r="P2155" s="215"/>
      <c r="Q2155" s="215"/>
      <c r="R2155" s="215"/>
      <c r="S2155" s="215"/>
      <c r="T2155" s="216"/>
      <c r="AT2155" s="217" t="s">
        <v>320</v>
      </c>
      <c r="AU2155" s="217" t="s">
        <v>88</v>
      </c>
      <c r="AV2155" s="13" t="s">
        <v>86</v>
      </c>
      <c r="AW2155" s="13" t="s">
        <v>39</v>
      </c>
      <c r="AX2155" s="13" t="s">
        <v>78</v>
      </c>
      <c r="AY2155" s="217" t="s">
        <v>151</v>
      </c>
    </row>
    <row r="2156" spans="1:65" s="14" customFormat="1" ht="11.25">
      <c r="B2156" s="218"/>
      <c r="C2156" s="219"/>
      <c r="D2156" s="201" t="s">
        <v>320</v>
      </c>
      <c r="E2156" s="220" t="s">
        <v>32</v>
      </c>
      <c r="F2156" s="221" t="s">
        <v>2896</v>
      </c>
      <c r="G2156" s="219"/>
      <c r="H2156" s="222">
        <v>1</v>
      </c>
      <c r="I2156" s="223"/>
      <c r="J2156" s="219"/>
      <c r="K2156" s="219"/>
      <c r="L2156" s="224"/>
      <c r="M2156" s="225"/>
      <c r="N2156" s="226"/>
      <c r="O2156" s="226"/>
      <c r="P2156" s="226"/>
      <c r="Q2156" s="226"/>
      <c r="R2156" s="226"/>
      <c r="S2156" s="226"/>
      <c r="T2156" s="227"/>
      <c r="AT2156" s="228" t="s">
        <v>320</v>
      </c>
      <c r="AU2156" s="228" t="s">
        <v>88</v>
      </c>
      <c r="AV2156" s="14" t="s">
        <v>88</v>
      </c>
      <c r="AW2156" s="14" t="s">
        <v>39</v>
      </c>
      <c r="AX2156" s="14" t="s">
        <v>78</v>
      </c>
      <c r="AY2156" s="228" t="s">
        <v>151</v>
      </c>
    </row>
    <row r="2157" spans="1:65" s="15" customFormat="1" ht="11.25">
      <c r="B2157" s="229"/>
      <c r="C2157" s="230"/>
      <c r="D2157" s="201" t="s">
        <v>320</v>
      </c>
      <c r="E2157" s="231" t="s">
        <v>32</v>
      </c>
      <c r="F2157" s="232" t="s">
        <v>323</v>
      </c>
      <c r="G2157" s="230"/>
      <c r="H2157" s="233">
        <v>4.3</v>
      </c>
      <c r="I2157" s="234"/>
      <c r="J2157" s="230"/>
      <c r="K2157" s="230"/>
      <c r="L2157" s="235"/>
      <c r="M2157" s="236"/>
      <c r="N2157" s="237"/>
      <c r="O2157" s="237"/>
      <c r="P2157" s="237"/>
      <c r="Q2157" s="237"/>
      <c r="R2157" s="237"/>
      <c r="S2157" s="237"/>
      <c r="T2157" s="238"/>
      <c r="AT2157" s="239" t="s">
        <v>320</v>
      </c>
      <c r="AU2157" s="239" t="s">
        <v>88</v>
      </c>
      <c r="AV2157" s="15" t="s">
        <v>159</v>
      </c>
      <c r="AW2157" s="15" t="s">
        <v>39</v>
      </c>
      <c r="AX2157" s="15" t="s">
        <v>86</v>
      </c>
      <c r="AY2157" s="239" t="s">
        <v>151</v>
      </c>
    </row>
    <row r="2158" spans="1:65" s="2" customFormat="1" ht="16.5" customHeight="1">
      <c r="A2158" s="39"/>
      <c r="B2158" s="40"/>
      <c r="C2158" s="251" t="s">
        <v>2897</v>
      </c>
      <c r="D2158" s="251" t="s">
        <v>445</v>
      </c>
      <c r="E2158" s="252" t="s">
        <v>2898</v>
      </c>
      <c r="F2158" s="253" t="s">
        <v>2899</v>
      </c>
      <c r="G2158" s="254" t="s">
        <v>213</v>
      </c>
      <c r="H2158" s="255">
        <v>4.3860000000000001</v>
      </c>
      <c r="I2158" s="256"/>
      <c r="J2158" s="257">
        <f>ROUND(I2158*H2158,2)</f>
        <v>0</v>
      </c>
      <c r="K2158" s="253" t="s">
        <v>158</v>
      </c>
      <c r="L2158" s="258"/>
      <c r="M2158" s="259" t="s">
        <v>32</v>
      </c>
      <c r="N2158" s="260" t="s">
        <v>49</v>
      </c>
      <c r="O2158" s="69"/>
      <c r="P2158" s="192">
        <f>O2158*H2158</f>
        <v>0</v>
      </c>
      <c r="Q2158" s="192">
        <v>2.0000000000000001E-4</v>
      </c>
      <c r="R2158" s="192">
        <f>Q2158*H2158</f>
        <v>8.7720000000000007E-4</v>
      </c>
      <c r="S2158" s="192">
        <v>0</v>
      </c>
      <c r="T2158" s="193">
        <f>S2158*H2158</f>
        <v>0</v>
      </c>
      <c r="U2158" s="39"/>
      <c r="V2158" s="39"/>
      <c r="W2158" s="39"/>
      <c r="X2158" s="39"/>
      <c r="Y2158" s="39"/>
      <c r="Z2158" s="39"/>
      <c r="AA2158" s="39"/>
      <c r="AB2158" s="39"/>
      <c r="AC2158" s="39"/>
      <c r="AD2158" s="39"/>
      <c r="AE2158" s="39"/>
      <c r="AR2158" s="194" t="s">
        <v>539</v>
      </c>
      <c r="AT2158" s="194" t="s">
        <v>445</v>
      </c>
      <c r="AU2158" s="194" t="s">
        <v>88</v>
      </c>
      <c r="AY2158" s="21" t="s">
        <v>151</v>
      </c>
      <c r="BE2158" s="195">
        <f>IF(N2158="základní",J2158,0)</f>
        <v>0</v>
      </c>
      <c r="BF2158" s="195">
        <f>IF(N2158="snížená",J2158,0)</f>
        <v>0</v>
      </c>
      <c r="BG2158" s="195">
        <f>IF(N2158="zákl. přenesená",J2158,0)</f>
        <v>0</v>
      </c>
      <c r="BH2158" s="195">
        <f>IF(N2158="sníž. přenesená",J2158,0)</f>
        <v>0</v>
      </c>
      <c r="BI2158" s="195">
        <f>IF(N2158="nulová",J2158,0)</f>
        <v>0</v>
      </c>
      <c r="BJ2158" s="21" t="s">
        <v>86</v>
      </c>
      <c r="BK2158" s="195">
        <f>ROUND(I2158*H2158,2)</f>
        <v>0</v>
      </c>
      <c r="BL2158" s="21" t="s">
        <v>373</v>
      </c>
      <c r="BM2158" s="194" t="s">
        <v>2900</v>
      </c>
    </row>
    <row r="2159" spans="1:65" s="2" customFormat="1" ht="19.5">
      <c r="A2159" s="39"/>
      <c r="B2159" s="40"/>
      <c r="C2159" s="41"/>
      <c r="D2159" s="201" t="s">
        <v>163</v>
      </c>
      <c r="E2159" s="41"/>
      <c r="F2159" s="202" t="s">
        <v>2901</v>
      </c>
      <c r="G2159" s="41"/>
      <c r="H2159" s="41"/>
      <c r="I2159" s="198"/>
      <c r="J2159" s="41"/>
      <c r="K2159" s="41"/>
      <c r="L2159" s="44"/>
      <c r="M2159" s="199"/>
      <c r="N2159" s="200"/>
      <c r="O2159" s="69"/>
      <c r="P2159" s="69"/>
      <c r="Q2159" s="69"/>
      <c r="R2159" s="69"/>
      <c r="S2159" s="69"/>
      <c r="T2159" s="70"/>
      <c r="U2159" s="39"/>
      <c r="V2159" s="39"/>
      <c r="W2159" s="39"/>
      <c r="X2159" s="39"/>
      <c r="Y2159" s="39"/>
      <c r="Z2159" s="39"/>
      <c r="AA2159" s="39"/>
      <c r="AB2159" s="39"/>
      <c r="AC2159" s="39"/>
      <c r="AD2159" s="39"/>
      <c r="AE2159" s="39"/>
      <c r="AT2159" s="21" t="s">
        <v>163</v>
      </c>
      <c r="AU2159" s="21" t="s">
        <v>88</v>
      </c>
    </row>
    <row r="2160" spans="1:65" s="14" customFormat="1" ht="11.25">
      <c r="B2160" s="218"/>
      <c r="C2160" s="219"/>
      <c r="D2160" s="201" t="s">
        <v>320</v>
      </c>
      <c r="E2160" s="219"/>
      <c r="F2160" s="221" t="s">
        <v>2902</v>
      </c>
      <c r="G2160" s="219"/>
      <c r="H2160" s="222">
        <v>4.3860000000000001</v>
      </c>
      <c r="I2160" s="223"/>
      <c r="J2160" s="219"/>
      <c r="K2160" s="219"/>
      <c r="L2160" s="224"/>
      <c r="M2160" s="225"/>
      <c r="N2160" s="226"/>
      <c r="O2160" s="226"/>
      <c r="P2160" s="226"/>
      <c r="Q2160" s="226"/>
      <c r="R2160" s="226"/>
      <c r="S2160" s="226"/>
      <c r="T2160" s="227"/>
      <c r="AT2160" s="228" t="s">
        <v>320</v>
      </c>
      <c r="AU2160" s="228" t="s">
        <v>88</v>
      </c>
      <c r="AV2160" s="14" t="s">
        <v>88</v>
      </c>
      <c r="AW2160" s="14" t="s">
        <v>4</v>
      </c>
      <c r="AX2160" s="14" t="s">
        <v>86</v>
      </c>
      <c r="AY2160" s="228" t="s">
        <v>151</v>
      </c>
    </row>
    <row r="2161" spans="1:65" s="2" customFormat="1" ht="24.2" customHeight="1">
      <c r="A2161" s="39"/>
      <c r="B2161" s="40"/>
      <c r="C2161" s="183" t="s">
        <v>2903</v>
      </c>
      <c r="D2161" s="183" t="s">
        <v>154</v>
      </c>
      <c r="E2161" s="184" t="s">
        <v>2904</v>
      </c>
      <c r="F2161" s="185" t="s">
        <v>2905</v>
      </c>
      <c r="G2161" s="186" t="s">
        <v>428</v>
      </c>
      <c r="H2161" s="187">
        <v>0.32900000000000001</v>
      </c>
      <c r="I2161" s="188"/>
      <c r="J2161" s="189">
        <f>ROUND(I2161*H2161,2)</f>
        <v>0</v>
      </c>
      <c r="K2161" s="185" t="s">
        <v>158</v>
      </c>
      <c r="L2161" s="44"/>
      <c r="M2161" s="190" t="s">
        <v>32</v>
      </c>
      <c r="N2161" s="191" t="s">
        <v>49</v>
      </c>
      <c r="O2161" s="69"/>
      <c r="P2161" s="192">
        <f>O2161*H2161</f>
        <v>0</v>
      </c>
      <c r="Q2161" s="192">
        <v>0</v>
      </c>
      <c r="R2161" s="192">
        <f>Q2161*H2161</f>
        <v>0</v>
      </c>
      <c r="S2161" s="192">
        <v>0</v>
      </c>
      <c r="T2161" s="193">
        <f>S2161*H2161</f>
        <v>0</v>
      </c>
      <c r="U2161" s="39"/>
      <c r="V2161" s="39"/>
      <c r="W2161" s="39"/>
      <c r="X2161" s="39"/>
      <c r="Y2161" s="39"/>
      <c r="Z2161" s="39"/>
      <c r="AA2161" s="39"/>
      <c r="AB2161" s="39"/>
      <c r="AC2161" s="39"/>
      <c r="AD2161" s="39"/>
      <c r="AE2161" s="39"/>
      <c r="AR2161" s="194" t="s">
        <v>373</v>
      </c>
      <c r="AT2161" s="194" t="s">
        <v>154</v>
      </c>
      <c r="AU2161" s="194" t="s">
        <v>88</v>
      </c>
      <c r="AY2161" s="21" t="s">
        <v>151</v>
      </c>
      <c r="BE2161" s="195">
        <f>IF(N2161="základní",J2161,0)</f>
        <v>0</v>
      </c>
      <c r="BF2161" s="195">
        <f>IF(N2161="snížená",J2161,0)</f>
        <v>0</v>
      </c>
      <c r="BG2161" s="195">
        <f>IF(N2161="zákl. přenesená",J2161,0)</f>
        <v>0</v>
      </c>
      <c r="BH2161" s="195">
        <f>IF(N2161="sníž. přenesená",J2161,0)</f>
        <v>0</v>
      </c>
      <c r="BI2161" s="195">
        <f>IF(N2161="nulová",J2161,0)</f>
        <v>0</v>
      </c>
      <c r="BJ2161" s="21" t="s">
        <v>86</v>
      </c>
      <c r="BK2161" s="195">
        <f>ROUND(I2161*H2161,2)</f>
        <v>0</v>
      </c>
      <c r="BL2161" s="21" t="s">
        <v>373</v>
      </c>
      <c r="BM2161" s="194" t="s">
        <v>2906</v>
      </c>
    </row>
    <row r="2162" spans="1:65" s="2" customFormat="1" ht="11.25">
      <c r="A2162" s="39"/>
      <c r="B2162" s="40"/>
      <c r="C2162" s="41"/>
      <c r="D2162" s="196" t="s">
        <v>161</v>
      </c>
      <c r="E2162" s="41"/>
      <c r="F2162" s="197" t="s">
        <v>2907</v>
      </c>
      <c r="G2162" s="41"/>
      <c r="H2162" s="41"/>
      <c r="I2162" s="198"/>
      <c r="J2162" s="41"/>
      <c r="K2162" s="41"/>
      <c r="L2162" s="44"/>
      <c r="M2162" s="199"/>
      <c r="N2162" s="200"/>
      <c r="O2162" s="69"/>
      <c r="P2162" s="69"/>
      <c r="Q2162" s="69"/>
      <c r="R2162" s="69"/>
      <c r="S2162" s="69"/>
      <c r="T2162" s="70"/>
      <c r="U2162" s="39"/>
      <c r="V2162" s="39"/>
      <c r="W2162" s="39"/>
      <c r="X2162" s="39"/>
      <c r="Y2162" s="39"/>
      <c r="Z2162" s="39"/>
      <c r="AA2162" s="39"/>
      <c r="AB2162" s="39"/>
      <c r="AC2162" s="39"/>
      <c r="AD2162" s="39"/>
      <c r="AE2162" s="39"/>
      <c r="AT2162" s="21" t="s">
        <v>161</v>
      </c>
      <c r="AU2162" s="21" t="s">
        <v>88</v>
      </c>
    </row>
    <row r="2163" spans="1:65" s="12" customFormat="1" ht="22.9" customHeight="1">
      <c r="B2163" s="167"/>
      <c r="C2163" s="168"/>
      <c r="D2163" s="169" t="s">
        <v>77</v>
      </c>
      <c r="E2163" s="181" t="s">
        <v>2908</v>
      </c>
      <c r="F2163" s="181" t="s">
        <v>2909</v>
      </c>
      <c r="G2163" s="168"/>
      <c r="H2163" s="168"/>
      <c r="I2163" s="171"/>
      <c r="J2163" s="182">
        <f>BK2163</f>
        <v>0</v>
      </c>
      <c r="K2163" s="168"/>
      <c r="L2163" s="173"/>
      <c r="M2163" s="174"/>
      <c r="N2163" s="175"/>
      <c r="O2163" s="175"/>
      <c r="P2163" s="176">
        <f>SUM(P2164:P2222)</f>
        <v>0</v>
      </c>
      <c r="Q2163" s="175"/>
      <c r="R2163" s="176">
        <f>SUM(R2164:R2222)</f>
        <v>1.2541972499999998</v>
      </c>
      <c r="S2163" s="175"/>
      <c r="T2163" s="177">
        <f>SUM(T2164:T2222)</f>
        <v>0</v>
      </c>
      <c r="AR2163" s="178" t="s">
        <v>88</v>
      </c>
      <c r="AT2163" s="179" t="s">
        <v>77</v>
      </c>
      <c r="AU2163" s="179" t="s">
        <v>86</v>
      </c>
      <c r="AY2163" s="178" t="s">
        <v>151</v>
      </c>
      <c r="BK2163" s="180">
        <f>SUM(BK2164:BK2222)</f>
        <v>0</v>
      </c>
    </row>
    <row r="2164" spans="1:65" s="2" customFormat="1" ht="16.5" customHeight="1">
      <c r="A2164" s="39"/>
      <c r="B2164" s="40"/>
      <c r="C2164" s="183" t="s">
        <v>2910</v>
      </c>
      <c r="D2164" s="183" t="s">
        <v>154</v>
      </c>
      <c r="E2164" s="184" t="s">
        <v>2911</v>
      </c>
      <c r="F2164" s="185" t="s">
        <v>2912</v>
      </c>
      <c r="G2164" s="186" t="s">
        <v>209</v>
      </c>
      <c r="H2164" s="187">
        <v>34.582999999999998</v>
      </c>
      <c r="I2164" s="188"/>
      <c r="J2164" s="189">
        <f>ROUND(I2164*H2164,2)</f>
        <v>0</v>
      </c>
      <c r="K2164" s="185" t="s">
        <v>158</v>
      </c>
      <c r="L2164" s="44"/>
      <c r="M2164" s="190" t="s">
        <v>32</v>
      </c>
      <c r="N2164" s="191" t="s">
        <v>49</v>
      </c>
      <c r="O2164" s="69"/>
      <c r="P2164" s="192">
        <f>O2164*H2164</f>
        <v>0</v>
      </c>
      <c r="Q2164" s="192">
        <v>2.9999999999999997E-4</v>
      </c>
      <c r="R2164" s="192">
        <f>Q2164*H2164</f>
        <v>1.0374899999999999E-2</v>
      </c>
      <c r="S2164" s="192">
        <v>0</v>
      </c>
      <c r="T2164" s="193">
        <f>S2164*H2164</f>
        <v>0</v>
      </c>
      <c r="U2164" s="39"/>
      <c r="V2164" s="39"/>
      <c r="W2164" s="39"/>
      <c r="X2164" s="39"/>
      <c r="Y2164" s="39"/>
      <c r="Z2164" s="39"/>
      <c r="AA2164" s="39"/>
      <c r="AB2164" s="39"/>
      <c r="AC2164" s="39"/>
      <c r="AD2164" s="39"/>
      <c r="AE2164" s="39"/>
      <c r="AR2164" s="194" t="s">
        <v>373</v>
      </c>
      <c r="AT2164" s="194" t="s">
        <v>154</v>
      </c>
      <c r="AU2164" s="194" t="s">
        <v>88</v>
      </c>
      <c r="AY2164" s="21" t="s">
        <v>151</v>
      </c>
      <c r="BE2164" s="195">
        <f>IF(N2164="základní",J2164,0)</f>
        <v>0</v>
      </c>
      <c r="BF2164" s="195">
        <f>IF(N2164="snížená",J2164,0)</f>
        <v>0</v>
      </c>
      <c r="BG2164" s="195">
        <f>IF(N2164="zákl. přenesená",J2164,0)</f>
        <v>0</v>
      </c>
      <c r="BH2164" s="195">
        <f>IF(N2164="sníž. přenesená",J2164,0)</f>
        <v>0</v>
      </c>
      <c r="BI2164" s="195">
        <f>IF(N2164="nulová",J2164,0)</f>
        <v>0</v>
      </c>
      <c r="BJ2164" s="21" t="s">
        <v>86</v>
      </c>
      <c r="BK2164" s="195">
        <f>ROUND(I2164*H2164,2)</f>
        <v>0</v>
      </c>
      <c r="BL2164" s="21" t="s">
        <v>373</v>
      </c>
      <c r="BM2164" s="194" t="s">
        <v>2913</v>
      </c>
    </row>
    <row r="2165" spans="1:65" s="2" customFormat="1" ht="11.25">
      <c r="A2165" s="39"/>
      <c r="B2165" s="40"/>
      <c r="C2165" s="41"/>
      <c r="D2165" s="196" t="s">
        <v>161</v>
      </c>
      <c r="E2165" s="41"/>
      <c r="F2165" s="197" t="s">
        <v>2914</v>
      </c>
      <c r="G2165" s="41"/>
      <c r="H2165" s="41"/>
      <c r="I2165" s="198"/>
      <c r="J2165" s="41"/>
      <c r="K2165" s="41"/>
      <c r="L2165" s="44"/>
      <c r="M2165" s="199"/>
      <c r="N2165" s="200"/>
      <c r="O2165" s="69"/>
      <c r="P2165" s="69"/>
      <c r="Q2165" s="69"/>
      <c r="R2165" s="69"/>
      <c r="S2165" s="69"/>
      <c r="T2165" s="70"/>
      <c r="U2165" s="39"/>
      <c r="V2165" s="39"/>
      <c r="W2165" s="39"/>
      <c r="X2165" s="39"/>
      <c r="Y2165" s="39"/>
      <c r="Z2165" s="39"/>
      <c r="AA2165" s="39"/>
      <c r="AB2165" s="39"/>
      <c r="AC2165" s="39"/>
      <c r="AD2165" s="39"/>
      <c r="AE2165" s="39"/>
      <c r="AT2165" s="21" t="s">
        <v>161</v>
      </c>
      <c r="AU2165" s="21" t="s">
        <v>88</v>
      </c>
    </row>
    <row r="2166" spans="1:65" s="14" customFormat="1" ht="11.25">
      <c r="B2166" s="218"/>
      <c r="C2166" s="219"/>
      <c r="D2166" s="201" t="s">
        <v>320</v>
      </c>
      <c r="E2166" s="220" t="s">
        <v>32</v>
      </c>
      <c r="F2166" s="221" t="s">
        <v>236</v>
      </c>
      <c r="G2166" s="219"/>
      <c r="H2166" s="222">
        <v>34.582999999999998</v>
      </c>
      <c r="I2166" s="223"/>
      <c r="J2166" s="219"/>
      <c r="K2166" s="219"/>
      <c r="L2166" s="224"/>
      <c r="M2166" s="225"/>
      <c r="N2166" s="226"/>
      <c r="O2166" s="226"/>
      <c r="P2166" s="226"/>
      <c r="Q2166" s="226"/>
      <c r="R2166" s="226"/>
      <c r="S2166" s="226"/>
      <c r="T2166" s="227"/>
      <c r="AT2166" s="228" t="s">
        <v>320</v>
      </c>
      <c r="AU2166" s="228" t="s">
        <v>88</v>
      </c>
      <c r="AV2166" s="14" t="s">
        <v>88</v>
      </c>
      <c r="AW2166" s="14" t="s">
        <v>39</v>
      </c>
      <c r="AX2166" s="14" t="s">
        <v>86</v>
      </c>
      <c r="AY2166" s="228" t="s">
        <v>151</v>
      </c>
    </row>
    <row r="2167" spans="1:65" s="2" customFormat="1" ht="16.5" customHeight="1">
      <c r="A2167" s="39"/>
      <c r="B2167" s="40"/>
      <c r="C2167" s="183" t="s">
        <v>2915</v>
      </c>
      <c r="D2167" s="183" t="s">
        <v>154</v>
      </c>
      <c r="E2167" s="184" t="s">
        <v>2916</v>
      </c>
      <c r="F2167" s="185" t="s">
        <v>2917</v>
      </c>
      <c r="G2167" s="186" t="s">
        <v>209</v>
      </c>
      <c r="H2167" s="187">
        <v>6.4509999999999996</v>
      </c>
      <c r="I2167" s="188"/>
      <c r="J2167" s="189">
        <f>ROUND(I2167*H2167,2)</f>
        <v>0</v>
      </c>
      <c r="K2167" s="185" t="s">
        <v>158</v>
      </c>
      <c r="L2167" s="44"/>
      <c r="M2167" s="190" t="s">
        <v>32</v>
      </c>
      <c r="N2167" s="191" t="s">
        <v>49</v>
      </c>
      <c r="O2167" s="69"/>
      <c r="P2167" s="192">
        <f>O2167*H2167</f>
        <v>0</v>
      </c>
      <c r="Q2167" s="192">
        <v>1.5E-3</v>
      </c>
      <c r="R2167" s="192">
        <f>Q2167*H2167</f>
        <v>9.6764999999999993E-3</v>
      </c>
      <c r="S2167" s="192">
        <v>0</v>
      </c>
      <c r="T2167" s="193">
        <f>S2167*H2167</f>
        <v>0</v>
      </c>
      <c r="U2167" s="39"/>
      <c r="V2167" s="39"/>
      <c r="W2167" s="39"/>
      <c r="X2167" s="39"/>
      <c r="Y2167" s="39"/>
      <c r="Z2167" s="39"/>
      <c r="AA2167" s="39"/>
      <c r="AB2167" s="39"/>
      <c r="AC2167" s="39"/>
      <c r="AD2167" s="39"/>
      <c r="AE2167" s="39"/>
      <c r="AR2167" s="194" t="s">
        <v>373</v>
      </c>
      <c r="AT2167" s="194" t="s">
        <v>154</v>
      </c>
      <c r="AU2167" s="194" t="s">
        <v>88</v>
      </c>
      <c r="AY2167" s="21" t="s">
        <v>151</v>
      </c>
      <c r="BE2167" s="195">
        <f>IF(N2167="základní",J2167,0)</f>
        <v>0</v>
      </c>
      <c r="BF2167" s="195">
        <f>IF(N2167="snížená",J2167,0)</f>
        <v>0</v>
      </c>
      <c r="BG2167" s="195">
        <f>IF(N2167="zákl. přenesená",J2167,0)</f>
        <v>0</v>
      </c>
      <c r="BH2167" s="195">
        <f>IF(N2167="sníž. přenesená",J2167,0)</f>
        <v>0</v>
      </c>
      <c r="BI2167" s="195">
        <f>IF(N2167="nulová",J2167,0)</f>
        <v>0</v>
      </c>
      <c r="BJ2167" s="21" t="s">
        <v>86</v>
      </c>
      <c r="BK2167" s="195">
        <f>ROUND(I2167*H2167,2)</f>
        <v>0</v>
      </c>
      <c r="BL2167" s="21" t="s">
        <v>373</v>
      </c>
      <c r="BM2167" s="194" t="s">
        <v>2918</v>
      </c>
    </row>
    <row r="2168" spans="1:65" s="2" customFormat="1" ht="11.25">
      <c r="A2168" s="39"/>
      <c r="B2168" s="40"/>
      <c r="C2168" s="41"/>
      <c r="D2168" s="196" t="s">
        <v>161</v>
      </c>
      <c r="E2168" s="41"/>
      <c r="F2168" s="197" t="s">
        <v>2919</v>
      </c>
      <c r="G2168" s="41"/>
      <c r="H2168" s="41"/>
      <c r="I2168" s="198"/>
      <c r="J2168" s="41"/>
      <c r="K2168" s="41"/>
      <c r="L2168" s="44"/>
      <c r="M2168" s="199"/>
      <c r="N2168" s="200"/>
      <c r="O2168" s="69"/>
      <c r="P2168" s="69"/>
      <c r="Q2168" s="69"/>
      <c r="R2168" s="69"/>
      <c r="S2168" s="69"/>
      <c r="T2168" s="70"/>
      <c r="U2168" s="39"/>
      <c r="V2168" s="39"/>
      <c r="W2168" s="39"/>
      <c r="X2168" s="39"/>
      <c r="Y2168" s="39"/>
      <c r="Z2168" s="39"/>
      <c r="AA2168" s="39"/>
      <c r="AB2168" s="39"/>
      <c r="AC2168" s="39"/>
      <c r="AD2168" s="39"/>
      <c r="AE2168" s="39"/>
      <c r="AT2168" s="21" t="s">
        <v>161</v>
      </c>
      <c r="AU2168" s="21" t="s">
        <v>88</v>
      </c>
    </row>
    <row r="2169" spans="1:65" s="2" customFormat="1" ht="19.5">
      <c r="A2169" s="39"/>
      <c r="B2169" s="40"/>
      <c r="C2169" s="41"/>
      <c r="D2169" s="201" t="s">
        <v>163</v>
      </c>
      <c r="E2169" s="41"/>
      <c r="F2169" s="202" t="s">
        <v>2776</v>
      </c>
      <c r="G2169" s="41"/>
      <c r="H2169" s="41"/>
      <c r="I2169" s="198"/>
      <c r="J2169" s="41"/>
      <c r="K2169" s="41"/>
      <c r="L2169" s="44"/>
      <c r="M2169" s="199"/>
      <c r="N2169" s="200"/>
      <c r="O2169" s="69"/>
      <c r="P2169" s="69"/>
      <c r="Q2169" s="69"/>
      <c r="R2169" s="69"/>
      <c r="S2169" s="69"/>
      <c r="T2169" s="70"/>
      <c r="U2169" s="39"/>
      <c r="V2169" s="39"/>
      <c r="W2169" s="39"/>
      <c r="X2169" s="39"/>
      <c r="Y2169" s="39"/>
      <c r="Z2169" s="39"/>
      <c r="AA2169" s="39"/>
      <c r="AB2169" s="39"/>
      <c r="AC2169" s="39"/>
      <c r="AD2169" s="39"/>
      <c r="AE2169" s="39"/>
      <c r="AT2169" s="21" t="s">
        <v>163</v>
      </c>
      <c r="AU2169" s="21" t="s">
        <v>88</v>
      </c>
    </row>
    <row r="2170" spans="1:65" s="13" customFormat="1" ht="11.25">
      <c r="B2170" s="208"/>
      <c r="C2170" s="209"/>
      <c r="D2170" s="201" t="s">
        <v>320</v>
      </c>
      <c r="E2170" s="210" t="s">
        <v>32</v>
      </c>
      <c r="F2170" s="211" t="s">
        <v>2920</v>
      </c>
      <c r="G2170" s="209"/>
      <c r="H2170" s="210" t="s">
        <v>32</v>
      </c>
      <c r="I2170" s="212"/>
      <c r="J2170" s="209"/>
      <c r="K2170" s="209"/>
      <c r="L2170" s="213"/>
      <c r="M2170" s="214"/>
      <c r="N2170" s="215"/>
      <c r="O2170" s="215"/>
      <c r="P2170" s="215"/>
      <c r="Q2170" s="215"/>
      <c r="R2170" s="215"/>
      <c r="S2170" s="215"/>
      <c r="T2170" s="216"/>
      <c r="AT2170" s="217" t="s">
        <v>320</v>
      </c>
      <c r="AU2170" s="217" t="s">
        <v>88</v>
      </c>
      <c r="AV2170" s="13" t="s">
        <v>86</v>
      </c>
      <c r="AW2170" s="13" t="s">
        <v>39</v>
      </c>
      <c r="AX2170" s="13" t="s">
        <v>78</v>
      </c>
      <c r="AY2170" s="217" t="s">
        <v>151</v>
      </c>
    </row>
    <row r="2171" spans="1:65" s="13" customFormat="1" ht="11.25">
      <c r="B2171" s="208"/>
      <c r="C2171" s="209"/>
      <c r="D2171" s="201" t="s">
        <v>320</v>
      </c>
      <c r="E2171" s="210" t="s">
        <v>32</v>
      </c>
      <c r="F2171" s="211" t="s">
        <v>704</v>
      </c>
      <c r="G2171" s="209"/>
      <c r="H2171" s="210" t="s">
        <v>32</v>
      </c>
      <c r="I2171" s="212"/>
      <c r="J2171" s="209"/>
      <c r="K2171" s="209"/>
      <c r="L2171" s="213"/>
      <c r="M2171" s="214"/>
      <c r="N2171" s="215"/>
      <c r="O2171" s="215"/>
      <c r="P2171" s="215"/>
      <c r="Q2171" s="215"/>
      <c r="R2171" s="215"/>
      <c r="S2171" s="215"/>
      <c r="T2171" s="216"/>
      <c r="AT2171" s="217" t="s">
        <v>320</v>
      </c>
      <c r="AU2171" s="217" t="s">
        <v>88</v>
      </c>
      <c r="AV2171" s="13" t="s">
        <v>86</v>
      </c>
      <c r="AW2171" s="13" t="s">
        <v>39</v>
      </c>
      <c r="AX2171" s="13" t="s">
        <v>78</v>
      </c>
      <c r="AY2171" s="217" t="s">
        <v>151</v>
      </c>
    </row>
    <row r="2172" spans="1:65" s="14" customFormat="1" ht="11.25">
      <c r="B2172" s="218"/>
      <c r="C2172" s="219"/>
      <c r="D2172" s="201" t="s">
        <v>320</v>
      </c>
      <c r="E2172" s="220" t="s">
        <v>32</v>
      </c>
      <c r="F2172" s="221" t="s">
        <v>2921</v>
      </c>
      <c r="G2172" s="219"/>
      <c r="H2172" s="222">
        <v>1.454</v>
      </c>
      <c r="I2172" s="223"/>
      <c r="J2172" s="219"/>
      <c r="K2172" s="219"/>
      <c r="L2172" s="224"/>
      <c r="M2172" s="225"/>
      <c r="N2172" s="226"/>
      <c r="O2172" s="226"/>
      <c r="P2172" s="226"/>
      <c r="Q2172" s="226"/>
      <c r="R2172" s="226"/>
      <c r="S2172" s="226"/>
      <c r="T2172" s="227"/>
      <c r="AT2172" s="228" t="s">
        <v>320</v>
      </c>
      <c r="AU2172" s="228" t="s">
        <v>88</v>
      </c>
      <c r="AV2172" s="14" t="s">
        <v>88</v>
      </c>
      <c r="AW2172" s="14" t="s">
        <v>39</v>
      </c>
      <c r="AX2172" s="14" t="s">
        <v>78</v>
      </c>
      <c r="AY2172" s="228" t="s">
        <v>151</v>
      </c>
    </row>
    <row r="2173" spans="1:65" s="14" customFormat="1" ht="11.25">
      <c r="B2173" s="218"/>
      <c r="C2173" s="219"/>
      <c r="D2173" s="201" t="s">
        <v>320</v>
      </c>
      <c r="E2173" s="220" t="s">
        <v>32</v>
      </c>
      <c r="F2173" s="221" t="s">
        <v>2922</v>
      </c>
      <c r="G2173" s="219"/>
      <c r="H2173" s="222">
        <v>4.2</v>
      </c>
      <c r="I2173" s="223"/>
      <c r="J2173" s="219"/>
      <c r="K2173" s="219"/>
      <c r="L2173" s="224"/>
      <c r="M2173" s="225"/>
      <c r="N2173" s="226"/>
      <c r="O2173" s="226"/>
      <c r="P2173" s="226"/>
      <c r="Q2173" s="226"/>
      <c r="R2173" s="226"/>
      <c r="S2173" s="226"/>
      <c r="T2173" s="227"/>
      <c r="AT2173" s="228" t="s">
        <v>320</v>
      </c>
      <c r="AU2173" s="228" t="s">
        <v>88</v>
      </c>
      <c r="AV2173" s="14" t="s">
        <v>88</v>
      </c>
      <c r="AW2173" s="14" t="s">
        <v>39</v>
      </c>
      <c r="AX2173" s="14" t="s">
        <v>78</v>
      </c>
      <c r="AY2173" s="228" t="s">
        <v>151</v>
      </c>
    </row>
    <row r="2174" spans="1:65" s="13" customFormat="1" ht="11.25">
      <c r="B2174" s="208"/>
      <c r="C2174" s="209"/>
      <c r="D2174" s="201" t="s">
        <v>320</v>
      </c>
      <c r="E2174" s="210" t="s">
        <v>32</v>
      </c>
      <c r="F2174" s="211" t="s">
        <v>712</v>
      </c>
      <c r="G2174" s="209"/>
      <c r="H2174" s="210" t="s">
        <v>32</v>
      </c>
      <c r="I2174" s="212"/>
      <c r="J2174" s="209"/>
      <c r="K2174" s="209"/>
      <c r="L2174" s="213"/>
      <c r="M2174" s="214"/>
      <c r="N2174" s="215"/>
      <c r="O2174" s="215"/>
      <c r="P2174" s="215"/>
      <c r="Q2174" s="215"/>
      <c r="R2174" s="215"/>
      <c r="S2174" s="215"/>
      <c r="T2174" s="216"/>
      <c r="AT2174" s="217" t="s">
        <v>320</v>
      </c>
      <c r="AU2174" s="217" t="s">
        <v>88</v>
      </c>
      <c r="AV2174" s="13" t="s">
        <v>86</v>
      </c>
      <c r="AW2174" s="13" t="s">
        <v>39</v>
      </c>
      <c r="AX2174" s="13" t="s">
        <v>78</v>
      </c>
      <c r="AY2174" s="217" t="s">
        <v>151</v>
      </c>
    </row>
    <row r="2175" spans="1:65" s="14" customFormat="1" ht="11.25">
      <c r="B2175" s="218"/>
      <c r="C2175" s="219"/>
      <c r="D2175" s="201" t="s">
        <v>320</v>
      </c>
      <c r="E2175" s="220" t="s">
        <v>32</v>
      </c>
      <c r="F2175" s="221" t="s">
        <v>2923</v>
      </c>
      <c r="G2175" s="219"/>
      <c r="H2175" s="222">
        <v>0.79700000000000004</v>
      </c>
      <c r="I2175" s="223"/>
      <c r="J2175" s="219"/>
      <c r="K2175" s="219"/>
      <c r="L2175" s="224"/>
      <c r="M2175" s="225"/>
      <c r="N2175" s="226"/>
      <c r="O2175" s="226"/>
      <c r="P2175" s="226"/>
      <c r="Q2175" s="226"/>
      <c r="R2175" s="226"/>
      <c r="S2175" s="226"/>
      <c r="T2175" s="227"/>
      <c r="AT2175" s="228" t="s">
        <v>320</v>
      </c>
      <c r="AU2175" s="228" t="s">
        <v>88</v>
      </c>
      <c r="AV2175" s="14" t="s">
        <v>88</v>
      </c>
      <c r="AW2175" s="14" t="s">
        <v>39</v>
      </c>
      <c r="AX2175" s="14" t="s">
        <v>78</v>
      </c>
      <c r="AY2175" s="228" t="s">
        <v>151</v>
      </c>
    </row>
    <row r="2176" spans="1:65" s="15" customFormat="1" ht="11.25">
      <c r="B2176" s="229"/>
      <c r="C2176" s="230"/>
      <c r="D2176" s="201" t="s">
        <v>320</v>
      </c>
      <c r="E2176" s="231" t="s">
        <v>32</v>
      </c>
      <c r="F2176" s="232" t="s">
        <v>323</v>
      </c>
      <c r="G2176" s="230"/>
      <c r="H2176" s="233">
        <v>6.4509999999999996</v>
      </c>
      <c r="I2176" s="234"/>
      <c r="J2176" s="230"/>
      <c r="K2176" s="230"/>
      <c r="L2176" s="235"/>
      <c r="M2176" s="236"/>
      <c r="N2176" s="237"/>
      <c r="O2176" s="237"/>
      <c r="P2176" s="237"/>
      <c r="Q2176" s="237"/>
      <c r="R2176" s="237"/>
      <c r="S2176" s="237"/>
      <c r="T2176" s="238"/>
      <c r="AT2176" s="239" t="s">
        <v>320</v>
      </c>
      <c r="AU2176" s="239" t="s">
        <v>88</v>
      </c>
      <c r="AV2176" s="15" t="s">
        <v>159</v>
      </c>
      <c r="AW2176" s="15" t="s">
        <v>39</v>
      </c>
      <c r="AX2176" s="15" t="s">
        <v>86</v>
      </c>
      <c r="AY2176" s="239" t="s">
        <v>151</v>
      </c>
    </row>
    <row r="2177" spans="1:65" s="2" customFormat="1" ht="16.5" customHeight="1">
      <c r="A2177" s="39"/>
      <c r="B2177" s="40"/>
      <c r="C2177" s="183" t="s">
        <v>2924</v>
      </c>
      <c r="D2177" s="183" t="s">
        <v>154</v>
      </c>
      <c r="E2177" s="184" t="s">
        <v>2925</v>
      </c>
      <c r="F2177" s="185" t="s">
        <v>2926</v>
      </c>
      <c r="G2177" s="186" t="s">
        <v>213</v>
      </c>
      <c r="H2177" s="187">
        <v>6.7519999999999998</v>
      </c>
      <c r="I2177" s="188"/>
      <c r="J2177" s="189">
        <f>ROUND(I2177*H2177,2)</f>
        <v>0</v>
      </c>
      <c r="K2177" s="185" t="s">
        <v>158</v>
      </c>
      <c r="L2177" s="44"/>
      <c r="M2177" s="190" t="s">
        <v>32</v>
      </c>
      <c r="N2177" s="191" t="s">
        <v>49</v>
      </c>
      <c r="O2177" s="69"/>
      <c r="P2177" s="192">
        <f>O2177*H2177</f>
        <v>0</v>
      </c>
      <c r="Q2177" s="192">
        <v>2.7999999999999998E-4</v>
      </c>
      <c r="R2177" s="192">
        <f>Q2177*H2177</f>
        <v>1.8905599999999997E-3</v>
      </c>
      <c r="S2177" s="192">
        <v>0</v>
      </c>
      <c r="T2177" s="193">
        <f>S2177*H2177</f>
        <v>0</v>
      </c>
      <c r="U2177" s="39"/>
      <c r="V2177" s="39"/>
      <c r="W2177" s="39"/>
      <c r="X2177" s="39"/>
      <c r="Y2177" s="39"/>
      <c r="Z2177" s="39"/>
      <c r="AA2177" s="39"/>
      <c r="AB2177" s="39"/>
      <c r="AC2177" s="39"/>
      <c r="AD2177" s="39"/>
      <c r="AE2177" s="39"/>
      <c r="AR2177" s="194" t="s">
        <v>373</v>
      </c>
      <c r="AT2177" s="194" t="s">
        <v>154</v>
      </c>
      <c r="AU2177" s="194" t="s">
        <v>88</v>
      </c>
      <c r="AY2177" s="21" t="s">
        <v>151</v>
      </c>
      <c r="BE2177" s="195">
        <f>IF(N2177="základní",J2177,0)</f>
        <v>0</v>
      </c>
      <c r="BF2177" s="195">
        <f>IF(N2177="snížená",J2177,0)</f>
        <v>0</v>
      </c>
      <c r="BG2177" s="195">
        <f>IF(N2177="zákl. přenesená",J2177,0)</f>
        <v>0</v>
      </c>
      <c r="BH2177" s="195">
        <f>IF(N2177="sníž. přenesená",J2177,0)</f>
        <v>0</v>
      </c>
      <c r="BI2177" s="195">
        <f>IF(N2177="nulová",J2177,0)</f>
        <v>0</v>
      </c>
      <c r="BJ2177" s="21" t="s">
        <v>86</v>
      </c>
      <c r="BK2177" s="195">
        <f>ROUND(I2177*H2177,2)</f>
        <v>0</v>
      </c>
      <c r="BL2177" s="21" t="s">
        <v>373</v>
      </c>
      <c r="BM2177" s="194" t="s">
        <v>2927</v>
      </c>
    </row>
    <row r="2178" spans="1:65" s="2" customFormat="1" ht="11.25">
      <c r="A2178" s="39"/>
      <c r="B2178" s="40"/>
      <c r="C2178" s="41"/>
      <c r="D2178" s="196" t="s">
        <v>161</v>
      </c>
      <c r="E2178" s="41"/>
      <c r="F2178" s="197" t="s">
        <v>2928</v>
      </c>
      <c r="G2178" s="41"/>
      <c r="H2178" s="41"/>
      <c r="I2178" s="198"/>
      <c r="J2178" s="41"/>
      <c r="K2178" s="41"/>
      <c r="L2178" s="44"/>
      <c r="M2178" s="199"/>
      <c r="N2178" s="200"/>
      <c r="O2178" s="69"/>
      <c r="P2178" s="69"/>
      <c r="Q2178" s="69"/>
      <c r="R2178" s="69"/>
      <c r="S2178" s="69"/>
      <c r="T2178" s="70"/>
      <c r="U2178" s="39"/>
      <c r="V2178" s="39"/>
      <c r="W2178" s="39"/>
      <c r="X2178" s="39"/>
      <c r="Y2178" s="39"/>
      <c r="Z2178" s="39"/>
      <c r="AA2178" s="39"/>
      <c r="AB2178" s="39"/>
      <c r="AC2178" s="39"/>
      <c r="AD2178" s="39"/>
      <c r="AE2178" s="39"/>
      <c r="AT2178" s="21" t="s">
        <v>161</v>
      </c>
      <c r="AU2178" s="21" t="s">
        <v>88</v>
      </c>
    </row>
    <row r="2179" spans="1:65" s="13" customFormat="1" ht="11.25">
      <c r="B2179" s="208"/>
      <c r="C2179" s="209"/>
      <c r="D2179" s="201" t="s">
        <v>320</v>
      </c>
      <c r="E2179" s="210" t="s">
        <v>32</v>
      </c>
      <c r="F2179" s="211" t="s">
        <v>2929</v>
      </c>
      <c r="G2179" s="209"/>
      <c r="H2179" s="210" t="s">
        <v>32</v>
      </c>
      <c r="I2179" s="212"/>
      <c r="J2179" s="209"/>
      <c r="K2179" s="209"/>
      <c r="L2179" s="213"/>
      <c r="M2179" s="214"/>
      <c r="N2179" s="215"/>
      <c r="O2179" s="215"/>
      <c r="P2179" s="215"/>
      <c r="Q2179" s="215"/>
      <c r="R2179" s="215"/>
      <c r="S2179" s="215"/>
      <c r="T2179" s="216"/>
      <c r="AT2179" s="217" t="s">
        <v>320</v>
      </c>
      <c r="AU2179" s="217" t="s">
        <v>88</v>
      </c>
      <c r="AV2179" s="13" t="s">
        <v>86</v>
      </c>
      <c r="AW2179" s="13" t="s">
        <v>39</v>
      </c>
      <c r="AX2179" s="13" t="s">
        <v>78</v>
      </c>
      <c r="AY2179" s="217" t="s">
        <v>151</v>
      </c>
    </row>
    <row r="2180" spans="1:65" s="13" customFormat="1" ht="11.25">
      <c r="B2180" s="208"/>
      <c r="C2180" s="209"/>
      <c r="D2180" s="201" t="s">
        <v>320</v>
      </c>
      <c r="E2180" s="210" t="s">
        <v>32</v>
      </c>
      <c r="F2180" s="211" t="s">
        <v>704</v>
      </c>
      <c r="G2180" s="209"/>
      <c r="H2180" s="210" t="s">
        <v>32</v>
      </c>
      <c r="I2180" s="212"/>
      <c r="J2180" s="209"/>
      <c r="K2180" s="209"/>
      <c r="L2180" s="213"/>
      <c r="M2180" s="214"/>
      <c r="N2180" s="215"/>
      <c r="O2180" s="215"/>
      <c r="P2180" s="215"/>
      <c r="Q2180" s="215"/>
      <c r="R2180" s="215"/>
      <c r="S2180" s="215"/>
      <c r="T2180" s="216"/>
      <c r="AT2180" s="217" t="s">
        <v>320</v>
      </c>
      <c r="AU2180" s="217" t="s">
        <v>88</v>
      </c>
      <c r="AV2180" s="13" t="s">
        <v>86</v>
      </c>
      <c r="AW2180" s="13" t="s">
        <v>39</v>
      </c>
      <c r="AX2180" s="13" t="s">
        <v>78</v>
      </c>
      <c r="AY2180" s="217" t="s">
        <v>151</v>
      </c>
    </row>
    <row r="2181" spans="1:65" s="14" customFormat="1" ht="11.25">
      <c r="B2181" s="218"/>
      <c r="C2181" s="219"/>
      <c r="D2181" s="201" t="s">
        <v>320</v>
      </c>
      <c r="E2181" s="220" t="s">
        <v>32</v>
      </c>
      <c r="F2181" s="221" t="s">
        <v>2930</v>
      </c>
      <c r="G2181" s="219"/>
      <c r="H2181" s="222">
        <v>6.6</v>
      </c>
      <c r="I2181" s="223"/>
      <c r="J2181" s="219"/>
      <c r="K2181" s="219"/>
      <c r="L2181" s="224"/>
      <c r="M2181" s="225"/>
      <c r="N2181" s="226"/>
      <c r="O2181" s="226"/>
      <c r="P2181" s="226"/>
      <c r="Q2181" s="226"/>
      <c r="R2181" s="226"/>
      <c r="S2181" s="226"/>
      <c r="T2181" s="227"/>
      <c r="AT2181" s="228" t="s">
        <v>320</v>
      </c>
      <c r="AU2181" s="228" t="s">
        <v>88</v>
      </c>
      <c r="AV2181" s="14" t="s">
        <v>88</v>
      </c>
      <c r="AW2181" s="14" t="s">
        <v>39</v>
      </c>
      <c r="AX2181" s="14" t="s">
        <v>78</v>
      </c>
      <c r="AY2181" s="228" t="s">
        <v>151</v>
      </c>
    </row>
    <row r="2182" spans="1:65" s="13" customFormat="1" ht="11.25">
      <c r="B2182" s="208"/>
      <c r="C2182" s="209"/>
      <c r="D2182" s="201" t="s">
        <v>320</v>
      </c>
      <c r="E2182" s="210" t="s">
        <v>32</v>
      </c>
      <c r="F2182" s="211" t="s">
        <v>712</v>
      </c>
      <c r="G2182" s="209"/>
      <c r="H2182" s="210" t="s">
        <v>32</v>
      </c>
      <c r="I2182" s="212"/>
      <c r="J2182" s="209"/>
      <c r="K2182" s="209"/>
      <c r="L2182" s="213"/>
      <c r="M2182" s="214"/>
      <c r="N2182" s="215"/>
      <c r="O2182" s="215"/>
      <c r="P2182" s="215"/>
      <c r="Q2182" s="215"/>
      <c r="R2182" s="215"/>
      <c r="S2182" s="215"/>
      <c r="T2182" s="216"/>
      <c r="AT2182" s="217" t="s">
        <v>320</v>
      </c>
      <c r="AU2182" s="217" t="s">
        <v>88</v>
      </c>
      <c r="AV2182" s="13" t="s">
        <v>86</v>
      </c>
      <c r="AW2182" s="13" t="s">
        <v>39</v>
      </c>
      <c r="AX2182" s="13" t="s">
        <v>78</v>
      </c>
      <c r="AY2182" s="217" t="s">
        <v>151</v>
      </c>
    </row>
    <row r="2183" spans="1:65" s="14" customFormat="1" ht="11.25">
      <c r="B2183" s="218"/>
      <c r="C2183" s="219"/>
      <c r="D2183" s="201" t="s">
        <v>320</v>
      </c>
      <c r="E2183" s="220" t="s">
        <v>32</v>
      </c>
      <c r="F2183" s="221" t="s">
        <v>2931</v>
      </c>
      <c r="G2183" s="219"/>
      <c r="H2183" s="222">
        <v>0.152</v>
      </c>
      <c r="I2183" s="223"/>
      <c r="J2183" s="219"/>
      <c r="K2183" s="219"/>
      <c r="L2183" s="224"/>
      <c r="M2183" s="225"/>
      <c r="N2183" s="226"/>
      <c r="O2183" s="226"/>
      <c r="P2183" s="226"/>
      <c r="Q2183" s="226"/>
      <c r="R2183" s="226"/>
      <c r="S2183" s="226"/>
      <c r="T2183" s="227"/>
      <c r="AT2183" s="228" t="s">
        <v>320</v>
      </c>
      <c r="AU2183" s="228" t="s">
        <v>88</v>
      </c>
      <c r="AV2183" s="14" t="s">
        <v>88</v>
      </c>
      <c r="AW2183" s="14" t="s">
        <v>39</v>
      </c>
      <c r="AX2183" s="14" t="s">
        <v>78</v>
      </c>
      <c r="AY2183" s="228" t="s">
        <v>151</v>
      </c>
    </row>
    <row r="2184" spans="1:65" s="15" customFormat="1" ht="11.25">
      <c r="B2184" s="229"/>
      <c r="C2184" s="230"/>
      <c r="D2184" s="201" t="s">
        <v>320</v>
      </c>
      <c r="E2184" s="231" t="s">
        <v>32</v>
      </c>
      <c r="F2184" s="232" t="s">
        <v>323</v>
      </c>
      <c r="G2184" s="230"/>
      <c r="H2184" s="233">
        <v>6.7519999999999998</v>
      </c>
      <c r="I2184" s="234"/>
      <c r="J2184" s="230"/>
      <c r="K2184" s="230"/>
      <c r="L2184" s="235"/>
      <c r="M2184" s="236"/>
      <c r="N2184" s="237"/>
      <c r="O2184" s="237"/>
      <c r="P2184" s="237"/>
      <c r="Q2184" s="237"/>
      <c r="R2184" s="237"/>
      <c r="S2184" s="237"/>
      <c r="T2184" s="238"/>
      <c r="AT2184" s="239" t="s">
        <v>320</v>
      </c>
      <c r="AU2184" s="239" t="s">
        <v>88</v>
      </c>
      <c r="AV2184" s="15" t="s">
        <v>159</v>
      </c>
      <c r="AW2184" s="15" t="s">
        <v>39</v>
      </c>
      <c r="AX2184" s="15" t="s">
        <v>86</v>
      </c>
      <c r="AY2184" s="239" t="s">
        <v>151</v>
      </c>
    </row>
    <row r="2185" spans="1:65" s="2" customFormat="1" ht="16.5" customHeight="1">
      <c r="A2185" s="39"/>
      <c r="B2185" s="40"/>
      <c r="C2185" s="183" t="s">
        <v>2932</v>
      </c>
      <c r="D2185" s="183" t="s">
        <v>154</v>
      </c>
      <c r="E2185" s="184" t="s">
        <v>2933</v>
      </c>
      <c r="F2185" s="185" t="s">
        <v>2934</v>
      </c>
      <c r="G2185" s="186" t="s">
        <v>657</v>
      </c>
      <c r="H2185" s="187">
        <v>6</v>
      </c>
      <c r="I2185" s="188"/>
      <c r="J2185" s="189">
        <f>ROUND(I2185*H2185,2)</f>
        <v>0</v>
      </c>
      <c r="K2185" s="185" t="s">
        <v>158</v>
      </c>
      <c r="L2185" s="44"/>
      <c r="M2185" s="190" t="s">
        <v>32</v>
      </c>
      <c r="N2185" s="191" t="s">
        <v>49</v>
      </c>
      <c r="O2185" s="69"/>
      <c r="P2185" s="192">
        <f>O2185*H2185</f>
        <v>0</v>
      </c>
      <c r="Q2185" s="192">
        <v>2.1000000000000001E-4</v>
      </c>
      <c r="R2185" s="192">
        <f>Q2185*H2185</f>
        <v>1.2600000000000001E-3</v>
      </c>
      <c r="S2185" s="192">
        <v>0</v>
      </c>
      <c r="T2185" s="193">
        <f>S2185*H2185</f>
        <v>0</v>
      </c>
      <c r="U2185" s="39"/>
      <c r="V2185" s="39"/>
      <c r="W2185" s="39"/>
      <c r="X2185" s="39"/>
      <c r="Y2185" s="39"/>
      <c r="Z2185" s="39"/>
      <c r="AA2185" s="39"/>
      <c r="AB2185" s="39"/>
      <c r="AC2185" s="39"/>
      <c r="AD2185" s="39"/>
      <c r="AE2185" s="39"/>
      <c r="AR2185" s="194" t="s">
        <v>373</v>
      </c>
      <c r="AT2185" s="194" t="s">
        <v>154</v>
      </c>
      <c r="AU2185" s="194" t="s">
        <v>88</v>
      </c>
      <c r="AY2185" s="21" t="s">
        <v>151</v>
      </c>
      <c r="BE2185" s="195">
        <f>IF(N2185="základní",J2185,0)</f>
        <v>0</v>
      </c>
      <c r="BF2185" s="195">
        <f>IF(N2185="snížená",J2185,0)</f>
        <v>0</v>
      </c>
      <c r="BG2185" s="195">
        <f>IF(N2185="zákl. přenesená",J2185,0)</f>
        <v>0</v>
      </c>
      <c r="BH2185" s="195">
        <f>IF(N2185="sníž. přenesená",J2185,0)</f>
        <v>0</v>
      </c>
      <c r="BI2185" s="195">
        <f>IF(N2185="nulová",J2185,0)</f>
        <v>0</v>
      </c>
      <c r="BJ2185" s="21" t="s">
        <v>86</v>
      </c>
      <c r="BK2185" s="195">
        <f>ROUND(I2185*H2185,2)</f>
        <v>0</v>
      </c>
      <c r="BL2185" s="21" t="s">
        <v>373</v>
      </c>
      <c r="BM2185" s="194" t="s">
        <v>2935</v>
      </c>
    </row>
    <row r="2186" spans="1:65" s="2" customFormat="1" ht="11.25">
      <c r="A2186" s="39"/>
      <c r="B2186" s="40"/>
      <c r="C2186" s="41"/>
      <c r="D2186" s="196" t="s">
        <v>161</v>
      </c>
      <c r="E2186" s="41"/>
      <c r="F2186" s="197" t="s">
        <v>2936</v>
      </c>
      <c r="G2186" s="41"/>
      <c r="H2186" s="41"/>
      <c r="I2186" s="198"/>
      <c r="J2186" s="41"/>
      <c r="K2186" s="41"/>
      <c r="L2186" s="44"/>
      <c r="M2186" s="199"/>
      <c r="N2186" s="200"/>
      <c r="O2186" s="69"/>
      <c r="P2186" s="69"/>
      <c r="Q2186" s="69"/>
      <c r="R2186" s="69"/>
      <c r="S2186" s="69"/>
      <c r="T2186" s="70"/>
      <c r="U2186" s="39"/>
      <c r="V2186" s="39"/>
      <c r="W2186" s="39"/>
      <c r="X2186" s="39"/>
      <c r="Y2186" s="39"/>
      <c r="Z2186" s="39"/>
      <c r="AA2186" s="39"/>
      <c r="AB2186" s="39"/>
      <c r="AC2186" s="39"/>
      <c r="AD2186" s="39"/>
      <c r="AE2186" s="39"/>
      <c r="AT2186" s="21" t="s">
        <v>161</v>
      </c>
      <c r="AU2186" s="21" t="s">
        <v>88</v>
      </c>
    </row>
    <row r="2187" spans="1:65" s="13" customFormat="1" ht="11.25">
      <c r="B2187" s="208"/>
      <c r="C2187" s="209"/>
      <c r="D2187" s="201" t="s">
        <v>320</v>
      </c>
      <c r="E2187" s="210" t="s">
        <v>32</v>
      </c>
      <c r="F2187" s="211" t="s">
        <v>2929</v>
      </c>
      <c r="G2187" s="209"/>
      <c r="H2187" s="210" t="s">
        <v>32</v>
      </c>
      <c r="I2187" s="212"/>
      <c r="J2187" s="209"/>
      <c r="K2187" s="209"/>
      <c r="L2187" s="213"/>
      <c r="M2187" s="214"/>
      <c r="N2187" s="215"/>
      <c r="O2187" s="215"/>
      <c r="P2187" s="215"/>
      <c r="Q2187" s="215"/>
      <c r="R2187" s="215"/>
      <c r="S2187" s="215"/>
      <c r="T2187" s="216"/>
      <c r="AT2187" s="217" t="s">
        <v>320</v>
      </c>
      <c r="AU2187" s="217" t="s">
        <v>88</v>
      </c>
      <c r="AV2187" s="13" t="s">
        <v>86</v>
      </c>
      <c r="AW2187" s="13" t="s">
        <v>39</v>
      </c>
      <c r="AX2187" s="13" t="s">
        <v>78</v>
      </c>
      <c r="AY2187" s="217" t="s">
        <v>151</v>
      </c>
    </row>
    <row r="2188" spans="1:65" s="13" customFormat="1" ht="11.25">
      <c r="B2188" s="208"/>
      <c r="C2188" s="209"/>
      <c r="D2188" s="201" t="s">
        <v>320</v>
      </c>
      <c r="E2188" s="210" t="s">
        <v>32</v>
      </c>
      <c r="F2188" s="211" t="s">
        <v>704</v>
      </c>
      <c r="G2188" s="209"/>
      <c r="H2188" s="210" t="s">
        <v>32</v>
      </c>
      <c r="I2188" s="212"/>
      <c r="J2188" s="209"/>
      <c r="K2188" s="209"/>
      <c r="L2188" s="213"/>
      <c r="M2188" s="214"/>
      <c r="N2188" s="215"/>
      <c r="O2188" s="215"/>
      <c r="P2188" s="215"/>
      <c r="Q2188" s="215"/>
      <c r="R2188" s="215"/>
      <c r="S2188" s="215"/>
      <c r="T2188" s="216"/>
      <c r="AT2188" s="217" t="s">
        <v>320</v>
      </c>
      <c r="AU2188" s="217" t="s">
        <v>88</v>
      </c>
      <c r="AV2188" s="13" t="s">
        <v>86</v>
      </c>
      <c r="AW2188" s="13" t="s">
        <v>39</v>
      </c>
      <c r="AX2188" s="13" t="s">
        <v>78</v>
      </c>
      <c r="AY2188" s="217" t="s">
        <v>151</v>
      </c>
    </row>
    <row r="2189" spans="1:65" s="14" customFormat="1" ht="11.25">
      <c r="B2189" s="218"/>
      <c r="C2189" s="219"/>
      <c r="D2189" s="201" t="s">
        <v>320</v>
      </c>
      <c r="E2189" s="220" t="s">
        <v>32</v>
      </c>
      <c r="F2189" s="221" t="s">
        <v>1660</v>
      </c>
      <c r="G2189" s="219"/>
      <c r="H2189" s="222">
        <v>4</v>
      </c>
      <c r="I2189" s="223"/>
      <c r="J2189" s="219"/>
      <c r="K2189" s="219"/>
      <c r="L2189" s="224"/>
      <c r="M2189" s="225"/>
      <c r="N2189" s="226"/>
      <c r="O2189" s="226"/>
      <c r="P2189" s="226"/>
      <c r="Q2189" s="226"/>
      <c r="R2189" s="226"/>
      <c r="S2189" s="226"/>
      <c r="T2189" s="227"/>
      <c r="AT2189" s="228" t="s">
        <v>320</v>
      </c>
      <c r="AU2189" s="228" t="s">
        <v>88</v>
      </c>
      <c r="AV2189" s="14" t="s">
        <v>88</v>
      </c>
      <c r="AW2189" s="14" t="s">
        <v>39</v>
      </c>
      <c r="AX2189" s="14" t="s">
        <v>78</v>
      </c>
      <c r="AY2189" s="228" t="s">
        <v>151</v>
      </c>
    </row>
    <row r="2190" spans="1:65" s="13" customFormat="1" ht="11.25">
      <c r="B2190" s="208"/>
      <c r="C2190" s="209"/>
      <c r="D2190" s="201" t="s">
        <v>320</v>
      </c>
      <c r="E2190" s="210" t="s">
        <v>32</v>
      </c>
      <c r="F2190" s="211" t="s">
        <v>712</v>
      </c>
      <c r="G2190" s="209"/>
      <c r="H2190" s="210" t="s">
        <v>32</v>
      </c>
      <c r="I2190" s="212"/>
      <c r="J2190" s="209"/>
      <c r="K2190" s="209"/>
      <c r="L2190" s="213"/>
      <c r="M2190" s="214"/>
      <c r="N2190" s="215"/>
      <c r="O2190" s="215"/>
      <c r="P2190" s="215"/>
      <c r="Q2190" s="215"/>
      <c r="R2190" s="215"/>
      <c r="S2190" s="215"/>
      <c r="T2190" s="216"/>
      <c r="AT2190" s="217" t="s">
        <v>320</v>
      </c>
      <c r="AU2190" s="217" t="s">
        <v>88</v>
      </c>
      <c r="AV2190" s="13" t="s">
        <v>86</v>
      </c>
      <c r="AW2190" s="13" t="s">
        <v>39</v>
      </c>
      <c r="AX2190" s="13" t="s">
        <v>78</v>
      </c>
      <c r="AY2190" s="217" t="s">
        <v>151</v>
      </c>
    </row>
    <row r="2191" spans="1:65" s="14" customFormat="1" ht="11.25">
      <c r="B2191" s="218"/>
      <c r="C2191" s="219"/>
      <c r="D2191" s="201" t="s">
        <v>320</v>
      </c>
      <c r="E2191" s="220" t="s">
        <v>32</v>
      </c>
      <c r="F2191" s="221" t="s">
        <v>1338</v>
      </c>
      <c r="G2191" s="219"/>
      <c r="H2191" s="222">
        <v>2</v>
      </c>
      <c r="I2191" s="223"/>
      <c r="J2191" s="219"/>
      <c r="K2191" s="219"/>
      <c r="L2191" s="224"/>
      <c r="M2191" s="225"/>
      <c r="N2191" s="226"/>
      <c r="O2191" s="226"/>
      <c r="P2191" s="226"/>
      <c r="Q2191" s="226"/>
      <c r="R2191" s="226"/>
      <c r="S2191" s="226"/>
      <c r="T2191" s="227"/>
      <c r="AT2191" s="228" t="s">
        <v>320</v>
      </c>
      <c r="AU2191" s="228" t="s">
        <v>88</v>
      </c>
      <c r="AV2191" s="14" t="s">
        <v>88</v>
      </c>
      <c r="AW2191" s="14" t="s">
        <v>39</v>
      </c>
      <c r="AX2191" s="14" t="s">
        <v>78</v>
      </c>
      <c r="AY2191" s="228" t="s">
        <v>151</v>
      </c>
    </row>
    <row r="2192" spans="1:65" s="15" customFormat="1" ht="11.25">
      <c r="B2192" s="229"/>
      <c r="C2192" s="230"/>
      <c r="D2192" s="201" t="s">
        <v>320</v>
      </c>
      <c r="E2192" s="231" t="s">
        <v>32</v>
      </c>
      <c r="F2192" s="232" t="s">
        <v>323</v>
      </c>
      <c r="G2192" s="230"/>
      <c r="H2192" s="233">
        <v>6</v>
      </c>
      <c r="I2192" s="234"/>
      <c r="J2192" s="230"/>
      <c r="K2192" s="230"/>
      <c r="L2192" s="235"/>
      <c r="M2192" s="236"/>
      <c r="N2192" s="237"/>
      <c r="O2192" s="237"/>
      <c r="P2192" s="237"/>
      <c r="Q2192" s="237"/>
      <c r="R2192" s="237"/>
      <c r="S2192" s="237"/>
      <c r="T2192" s="238"/>
      <c r="AT2192" s="239" t="s">
        <v>320</v>
      </c>
      <c r="AU2192" s="239" t="s">
        <v>88</v>
      </c>
      <c r="AV2192" s="15" t="s">
        <v>159</v>
      </c>
      <c r="AW2192" s="15" t="s">
        <v>39</v>
      </c>
      <c r="AX2192" s="15" t="s">
        <v>86</v>
      </c>
      <c r="AY2192" s="239" t="s">
        <v>151</v>
      </c>
    </row>
    <row r="2193" spans="1:65" s="2" customFormat="1" ht="21.75" customHeight="1">
      <c r="A2193" s="39"/>
      <c r="B2193" s="40"/>
      <c r="C2193" s="183" t="s">
        <v>2937</v>
      </c>
      <c r="D2193" s="183" t="s">
        <v>154</v>
      </c>
      <c r="E2193" s="184" t="s">
        <v>2938</v>
      </c>
      <c r="F2193" s="185" t="s">
        <v>2939</v>
      </c>
      <c r="G2193" s="186" t="s">
        <v>209</v>
      </c>
      <c r="H2193" s="187">
        <v>34.582999999999998</v>
      </c>
      <c r="I2193" s="188"/>
      <c r="J2193" s="189">
        <f>ROUND(I2193*H2193,2)</f>
        <v>0</v>
      </c>
      <c r="K2193" s="185" t="s">
        <v>158</v>
      </c>
      <c r="L2193" s="44"/>
      <c r="M2193" s="190" t="s">
        <v>32</v>
      </c>
      <c r="N2193" s="191" t="s">
        <v>49</v>
      </c>
      <c r="O2193" s="69"/>
      <c r="P2193" s="192">
        <f>O2193*H2193</f>
        <v>0</v>
      </c>
      <c r="Q2193" s="192">
        <v>4.4999999999999997E-3</v>
      </c>
      <c r="R2193" s="192">
        <f>Q2193*H2193</f>
        <v>0.15562349999999997</v>
      </c>
      <c r="S2193" s="192">
        <v>0</v>
      </c>
      <c r="T2193" s="193">
        <f>S2193*H2193</f>
        <v>0</v>
      </c>
      <c r="U2193" s="39"/>
      <c r="V2193" s="39"/>
      <c r="W2193" s="39"/>
      <c r="X2193" s="39"/>
      <c r="Y2193" s="39"/>
      <c r="Z2193" s="39"/>
      <c r="AA2193" s="39"/>
      <c r="AB2193" s="39"/>
      <c r="AC2193" s="39"/>
      <c r="AD2193" s="39"/>
      <c r="AE2193" s="39"/>
      <c r="AR2193" s="194" t="s">
        <v>373</v>
      </c>
      <c r="AT2193" s="194" t="s">
        <v>154</v>
      </c>
      <c r="AU2193" s="194" t="s">
        <v>88</v>
      </c>
      <c r="AY2193" s="21" t="s">
        <v>151</v>
      </c>
      <c r="BE2193" s="195">
        <f>IF(N2193="základní",J2193,0)</f>
        <v>0</v>
      </c>
      <c r="BF2193" s="195">
        <f>IF(N2193="snížená",J2193,0)</f>
        <v>0</v>
      </c>
      <c r="BG2193" s="195">
        <f>IF(N2193="zákl. přenesená",J2193,0)</f>
        <v>0</v>
      </c>
      <c r="BH2193" s="195">
        <f>IF(N2193="sníž. přenesená",J2193,0)</f>
        <v>0</v>
      </c>
      <c r="BI2193" s="195">
        <f>IF(N2193="nulová",J2193,0)</f>
        <v>0</v>
      </c>
      <c r="BJ2193" s="21" t="s">
        <v>86</v>
      </c>
      <c r="BK2193" s="195">
        <f>ROUND(I2193*H2193,2)</f>
        <v>0</v>
      </c>
      <c r="BL2193" s="21" t="s">
        <v>373</v>
      </c>
      <c r="BM2193" s="194" t="s">
        <v>2940</v>
      </c>
    </row>
    <row r="2194" spans="1:65" s="2" customFormat="1" ht="11.25">
      <c r="A2194" s="39"/>
      <c r="B2194" s="40"/>
      <c r="C2194" s="41"/>
      <c r="D2194" s="196" t="s">
        <v>161</v>
      </c>
      <c r="E2194" s="41"/>
      <c r="F2194" s="197" t="s">
        <v>2941</v>
      </c>
      <c r="G2194" s="41"/>
      <c r="H2194" s="41"/>
      <c r="I2194" s="198"/>
      <c r="J2194" s="41"/>
      <c r="K2194" s="41"/>
      <c r="L2194" s="44"/>
      <c r="M2194" s="199"/>
      <c r="N2194" s="200"/>
      <c r="O2194" s="69"/>
      <c r="P2194" s="69"/>
      <c r="Q2194" s="69"/>
      <c r="R2194" s="69"/>
      <c r="S2194" s="69"/>
      <c r="T2194" s="70"/>
      <c r="U2194" s="39"/>
      <c r="V2194" s="39"/>
      <c r="W2194" s="39"/>
      <c r="X2194" s="39"/>
      <c r="Y2194" s="39"/>
      <c r="Z2194" s="39"/>
      <c r="AA2194" s="39"/>
      <c r="AB2194" s="39"/>
      <c r="AC2194" s="39"/>
      <c r="AD2194" s="39"/>
      <c r="AE2194" s="39"/>
      <c r="AT2194" s="21" t="s">
        <v>161</v>
      </c>
      <c r="AU2194" s="21" t="s">
        <v>88</v>
      </c>
    </row>
    <row r="2195" spans="1:65" s="13" customFormat="1" ht="11.25">
      <c r="B2195" s="208"/>
      <c r="C2195" s="209"/>
      <c r="D2195" s="201" t="s">
        <v>320</v>
      </c>
      <c r="E2195" s="210" t="s">
        <v>32</v>
      </c>
      <c r="F2195" s="211" t="s">
        <v>2942</v>
      </c>
      <c r="G2195" s="209"/>
      <c r="H2195" s="210" t="s">
        <v>32</v>
      </c>
      <c r="I2195" s="212"/>
      <c r="J2195" s="209"/>
      <c r="K2195" s="209"/>
      <c r="L2195" s="213"/>
      <c r="M2195" s="214"/>
      <c r="N2195" s="215"/>
      <c r="O2195" s="215"/>
      <c r="P2195" s="215"/>
      <c r="Q2195" s="215"/>
      <c r="R2195" s="215"/>
      <c r="S2195" s="215"/>
      <c r="T2195" s="216"/>
      <c r="AT2195" s="217" t="s">
        <v>320</v>
      </c>
      <c r="AU2195" s="217" t="s">
        <v>88</v>
      </c>
      <c r="AV2195" s="13" t="s">
        <v>86</v>
      </c>
      <c r="AW2195" s="13" t="s">
        <v>39</v>
      </c>
      <c r="AX2195" s="13" t="s">
        <v>78</v>
      </c>
      <c r="AY2195" s="217" t="s">
        <v>151</v>
      </c>
    </row>
    <row r="2196" spans="1:65" s="14" customFormat="1" ht="11.25">
      <c r="B2196" s="218"/>
      <c r="C2196" s="219"/>
      <c r="D2196" s="201" t="s">
        <v>320</v>
      </c>
      <c r="E2196" s="220" t="s">
        <v>32</v>
      </c>
      <c r="F2196" s="221" t="s">
        <v>236</v>
      </c>
      <c r="G2196" s="219"/>
      <c r="H2196" s="222">
        <v>34.582999999999998</v>
      </c>
      <c r="I2196" s="223"/>
      <c r="J2196" s="219"/>
      <c r="K2196" s="219"/>
      <c r="L2196" s="224"/>
      <c r="M2196" s="225"/>
      <c r="N2196" s="226"/>
      <c r="O2196" s="226"/>
      <c r="P2196" s="226"/>
      <c r="Q2196" s="226"/>
      <c r="R2196" s="226"/>
      <c r="S2196" s="226"/>
      <c r="T2196" s="227"/>
      <c r="AT2196" s="228" t="s">
        <v>320</v>
      </c>
      <c r="AU2196" s="228" t="s">
        <v>88</v>
      </c>
      <c r="AV2196" s="14" t="s">
        <v>88</v>
      </c>
      <c r="AW2196" s="14" t="s">
        <v>39</v>
      </c>
      <c r="AX2196" s="14" t="s">
        <v>78</v>
      </c>
      <c r="AY2196" s="228" t="s">
        <v>151</v>
      </c>
    </row>
    <row r="2197" spans="1:65" s="15" customFormat="1" ht="11.25">
      <c r="B2197" s="229"/>
      <c r="C2197" s="230"/>
      <c r="D2197" s="201" t="s">
        <v>320</v>
      </c>
      <c r="E2197" s="231" t="s">
        <v>32</v>
      </c>
      <c r="F2197" s="232" t="s">
        <v>323</v>
      </c>
      <c r="G2197" s="230"/>
      <c r="H2197" s="233">
        <v>34.582999999999998</v>
      </c>
      <c r="I2197" s="234"/>
      <c r="J2197" s="230"/>
      <c r="K2197" s="230"/>
      <c r="L2197" s="235"/>
      <c r="M2197" s="236"/>
      <c r="N2197" s="237"/>
      <c r="O2197" s="237"/>
      <c r="P2197" s="237"/>
      <c r="Q2197" s="237"/>
      <c r="R2197" s="237"/>
      <c r="S2197" s="237"/>
      <c r="T2197" s="238"/>
      <c r="AT2197" s="239" t="s">
        <v>320</v>
      </c>
      <c r="AU2197" s="239" t="s">
        <v>88</v>
      </c>
      <c r="AV2197" s="15" t="s">
        <v>159</v>
      </c>
      <c r="AW2197" s="15" t="s">
        <v>39</v>
      </c>
      <c r="AX2197" s="15" t="s">
        <v>86</v>
      </c>
      <c r="AY2197" s="239" t="s">
        <v>151</v>
      </c>
    </row>
    <row r="2198" spans="1:65" s="2" customFormat="1" ht="21.75" customHeight="1">
      <c r="A2198" s="39"/>
      <c r="B2198" s="40"/>
      <c r="C2198" s="183" t="s">
        <v>2943</v>
      </c>
      <c r="D2198" s="183" t="s">
        <v>154</v>
      </c>
      <c r="E2198" s="184" t="s">
        <v>2944</v>
      </c>
      <c r="F2198" s="185" t="s">
        <v>2945</v>
      </c>
      <c r="G2198" s="186" t="s">
        <v>209</v>
      </c>
      <c r="H2198" s="187">
        <v>34.582999999999998</v>
      </c>
      <c r="I2198" s="188"/>
      <c r="J2198" s="189">
        <f>ROUND(I2198*H2198,2)</f>
        <v>0</v>
      </c>
      <c r="K2198" s="185" t="s">
        <v>158</v>
      </c>
      <c r="L2198" s="44"/>
      <c r="M2198" s="190" t="s">
        <v>32</v>
      </c>
      <c r="N2198" s="191" t="s">
        <v>49</v>
      </c>
      <c r="O2198" s="69"/>
      <c r="P2198" s="192">
        <f>O2198*H2198</f>
        <v>0</v>
      </c>
      <c r="Q2198" s="192">
        <v>9.0900000000000009E-3</v>
      </c>
      <c r="R2198" s="192">
        <f>Q2198*H2198</f>
        <v>0.31435947000000003</v>
      </c>
      <c r="S2198" s="192">
        <v>0</v>
      </c>
      <c r="T2198" s="193">
        <f>S2198*H2198</f>
        <v>0</v>
      </c>
      <c r="U2198" s="39"/>
      <c r="V2198" s="39"/>
      <c r="W2198" s="39"/>
      <c r="X2198" s="39"/>
      <c r="Y2198" s="39"/>
      <c r="Z2198" s="39"/>
      <c r="AA2198" s="39"/>
      <c r="AB2198" s="39"/>
      <c r="AC2198" s="39"/>
      <c r="AD2198" s="39"/>
      <c r="AE2198" s="39"/>
      <c r="AR2198" s="194" t="s">
        <v>373</v>
      </c>
      <c r="AT2198" s="194" t="s">
        <v>154</v>
      </c>
      <c r="AU2198" s="194" t="s">
        <v>88</v>
      </c>
      <c r="AY2198" s="21" t="s">
        <v>151</v>
      </c>
      <c r="BE2198" s="195">
        <f>IF(N2198="základní",J2198,0)</f>
        <v>0</v>
      </c>
      <c r="BF2198" s="195">
        <f>IF(N2198="snížená",J2198,0)</f>
        <v>0</v>
      </c>
      <c r="BG2198" s="195">
        <f>IF(N2198="zákl. přenesená",J2198,0)</f>
        <v>0</v>
      </c>
      <c r="BH2198" s="195">
        <f>IF(N2198="sníž. přenesená",J2198,0)</f>
        <v>0</v>
      </c>
      <c r="BI2198" s="195">
        <f>IF(N2198="nulová",J2198,0)</f>
        <v>0</v>
      </c>
      <c r="BJ2198" s="21" t="s">
        <v>86</v>
      </c>
      <c r="BK2198" s="195">
        <f>ROUND(I2198*H2198,2)</f>
        <v>0</v>
      </c>
      <c r="BL2198" s="21" t="s">
        <v>373</v>
      </c>
      <c r="BM2198" s="194" t="s">
        <v>2946</v>
      </c>
    </row>
    <row r="2199" spans="1:65" s="2" customFormat="1" ht="11.25">
      <c r="A2199" s="39"/>
      <c r="B2199" s="40"/>
      <c r="C2199" s="41"/>
      <c r="D2199" s="196" t="s">
        <v>161</v>
      </c>
      <c r="E2199" s="41"/>
      <c r="F2199" s="197" t="s">
        <v>2947</v>
      </c>
      <c r="G2199" s="41"/>
      <c r="H2199" s="41"/>
      <c r="I2199" s="198"/>
      <c r="J2199" s="41"/>
      <c r="K2199" s="41"/>
      <c r="L2199" s="44"/>
      <c r="M2199" s="199"/>
      <c r="N2199" s="200"/>
      <c r="O2199" s="69"/>
      <c r="P2199" s="69"/>
      <c r="Q2199" s="69"/>
      <c r="R2199" s="69"/>
      <c r="S2199" s="69"/>
      <c r="T2199" s="70"/>
      <c r="U2199" s="39"/>
      <c r="V2199" s="39"/>
      <c r="W2199" s="39"/>
      <c r="X2199" s="39"/>
      <c r="Y2199" s="39"/>
      <c r="Z2199" s="39"/>
      <c r="AA2199" s="39"/>
      <c r="AB2199" s="39"/>
      <c r="AC2199" s="39"/>
      <c r="AD2199" s="39"/>
      <c r="AE2199" s="39"/>
      <c r="AT2199" s="21" t="s">
        <v>161</v>
      </c>
      <c r="AU2199" s="21" t="s">
        <v>88</v>
      </c>
    </row>
    <row r="2200" spans="1:65" s="2" customFormat="1" ht="29.25">
      <c r="A2200" s="39"/>
      <c r="B2200" s="40"/>
      <c r="C2200" s="41"/>
      <c r="D2200" s="201" t="s">
        <v>163</v>
      </c>
      <c r="E2200" s="41"/>
      <c r="F2200" s="202" t="s">
        <v>2948</v>
      </c>
      <c r="G2200" s="41"/>
      <c r="H2200" s="41"/>
      <c r="I2200" s="198"/>
      <c r="J2200" s="41"/>
      <c r="K2200" s="41"/>
      <c r="L2200" s="44"/>
      <c r="M2200" s="199"/>
      <c r="N2200" s="200"/>
      <c r="O2200" s="69"/>
      <c r="P2200" s="69"/>
      <c r="Q2200" s="69"/>
      <c r="R2200" s="69"/>
      <c r="S2200" s="69"/>
      <c r="T2200" s="70"/>
      <c r="U2200" s="39"/>
      <c r="V2200" s="39"/>
      <c r="W2200" s="39"/>
      <c r="X2200" s="39"/>
      <c r="Y2200" s="39"/>
      <c r="Z2200" s="39"/>
      <c r="AA2200" s="39"/>
      <c r="AB2200" s="39"/>
      <c r="AC2200" s="39"/>
      <c r="AD2200" s="39"/>
      <c r="AE2200" s="39"/>
      <c r="AT2200" s="21" t="s">
        <v>163</v>
      </c>
      <c r="AU2200" s="21" t="s">
        <v>88</v>
      </c>
    </row>
    <row r="2201" spans="1:65" s="13" customFormat="1" ht="11.25">
      <c r="B2201" s="208"/>
      <c r="C2201" s="209"/>
      <c r="D2201" s="201" t="s">
        <v>320</v>
      </c>
      <c r="E2201" s="210" t="s">
        <v>32</v>
      </c>
      <c r="F2201" s="211" t="s">
        <v>2949</v>
      </c>
      <c r="G2201" s="209"/>
      <c r="H2201" s="210" t="s">
        <v>32</v>
      </c>
      <c r="I2201" s="212"/>
      <c r="J2201" s="209"/>
      <c r="K2201" s="209"/>
      <c r="L2201" s="213"/>
      <c r="M2201" s="214"/>
      <c r="N2201" s="215"/>
      <c r="O2201" s="215"/>
      <c r="P2201" s="215"/>
      <c r="Q2201" s="215"/>
      <c r="R2201" s="215"/>
      <c r="S2201" s="215"/>
      <c r="T2201" s="216"/>
      <c r="AT2201" s="217" t="s">
        <v>320</v>
      </c>
      <c r="AU2201" s="217" t="s">
        <v>88</v>
      </c>
      <c r="AV2201" s="13" t="s">
        <v>86</v>
      </c>
      <c r="AW2201" s="13" t="s">
        <v>39</v>
      </c>
      <c r="AX2201" s="13" t="s">
        <v>78</v>
      </c>
      <c r="AY2201" s="217" t="s">
        <v>151</v>
      </c>
    </row>
    <row r="2202" spans="1:65" s="13" customFormat="1" ht="11.25">
      <c r="B2202" s="208"/>
      <c r="C2202" s="209"/>
      <c r="D2202" s="201" t="s">
        <v>320</v>
      </c>
      <c r="E2202" s="210" t="s">
        <v>32</v>
      </c>
      <c r="F2202" s="211" t="s">
        <v>704</v>
      </c>
      <c r="G2202" s="209"/>
      <c r="H2202" s="210" t="s">
        <v>32</v>
      </c>
      <c r="I2202" s="212"/>
      <c r="J2202" s="209"/>
      <c r="K2202" s="209"/>
      <c r="L2202" s="213"/>
      <c r="M2202" s="214"/>
      <c r="N2202" s="215"/>
      <c r="O2202" s="215"/>
      <c r="P2202" s="215"/>
      <c r="Q2202" s="215"/>
      <c r="R2202" s="215"/>
      <c r="S2202" s="215"/>
      <c r="T2202" s="216"/>
      <c r="AT2202" s="217" t="s">
        <v>320</v>
      </c>
      <c r="AU2202" s="217" t="s">
        <v>88</v>
      </c>
      <c r="AV2202" s="13" t="s">
        <v>86</v>
      </c>
      <c r="AW2202" s="13" t="s">
        <v>39</v>
      </c>
      <c r="AX2202" s="13" t="s">
        <v>78</v>
      </c>
      <c r="AY2202" s="217" t="s">
        <v>151</v>
      </c>
    </row>
    <row r="2203" spans="1:65" s="14" customFormat="1" ht="11.25">
      <c r="B2203" s="218"/>
      <c r="C2203" s="219"/>
      <c r="D2203" s="201" t="s">
        <v>320</v>
      </c>
      <c r="E2203" s="220" t="s">
        <v>32</v>
      </c>
      <c r="F2203" s="221" t="s">
        <v>2950</v>
      </c>
      <c r="G2203" s="219"/>
      <c r="H2203" s="222">
        <v>22.175000000000001</v>
      </c>
      <c r="I2203" s="223"/>
      <c r="J2203" s="219"/>
      <c r="K2203" s="219"/>
      <c r="L2203" s="224"/>
      <c r="M2203" s="225"/>
      <c r="N2203" s="226"/>
      <c r="O2203" s="226"/>
      <c r="P2203" s="226"/>
      <c r="Q2203" s="226"/>
      <c r="R2203" s="226"/>
      <c r="S2203" s="226"/>
      <c r="T2203" s="227"/>
      <c r="AT2203" s="228" t="s">
        <v>320</v>
      </c>
      <c r="AU2203" s="228" t="s">
        <v>88</v>
      </c>
      <c r="AV2203" s="14" t="s">
        <v>88</v>
      </c>
      <c r="AW2203" s="14" t="s">
        <v>39</v>
      </c>
      <c r="AX2203" s="14" t="s">
        <v>78</v>
      </c>
      <c r="AY2203" s="228" t="s">
        <v>151</v>
      </c>
    </row>
    <row r="2204" spans="1:65" s="13" customFormat="1" ht="11.25">
      <c r="B2204" s="208"/>
      <c r="C2204" s="209"/>
      <c r="D2204" s="201" t="s">
        <v>320</v>
      </c>
      <c r="E2204" s="210" t="s">
        <v>32</v>
      </c>
      <c r="F2204" s="211" t="s">
        <v>712</v>
      </c>
      <c r="G2204" s="209"/>
      <c r="H2204" s="210" t="s">
        <v>32</v>
      </c>
      <c r="I2204" s="212"/>
      <c r="J2204" s="209"/>
      <c r="K2204" s="209"/>
      <c r="L2204" s="213"/>
      <c r="M2204" s="214"/>
      <c r="N2204" s="215"/>
      <c r="O2204" s="215"/>
      <c r="P2204" s="215"/>
      <c r="Q2204" s="215"/>
      <c r="R2204" s="215"/>
      <c r="S2204" s="215"/>
      <c r="T2204" s="216"/>
      <c r="AT2204" s="217" t="s">
        <v>320</v>
      </c>
      <c r="AU2204" s="217" t="s">
        <v>88</v>
      </c>
      <c r="AV2204" s="13" t="s">
        <v>86</v>
      </c>
      <c r="AW2204" s="13" t="s">
        <v>39</v>
      </c>
      <c r="AX2204" s="13" t="s">
        <v>78</v>
      </c>
      <c r="AY2204" s="217" t="s">
        <v>151</v>
      </c>
    </row>
    <row r="2205" spans="1:65" s="14" customFormat="1" ht="11.25">
      <c r="B2205" s="218"/>
      <c r="C2205" s="219"/>
      <c r="D2205" s="201" t="s">
        <v>320</v>
      </c>
      <c r="E2205" s="220" t="s">
        <v>32</v>
      </c>
      <c r="F2205" s="221" t="s">
        <v>2951</v>
      </c>
      <c r="G2205" s="219"/>
      <c r="H2205" s="222">
        <v>12.407999999999999</v>
      </c>
      <c r="I2205" s="223"/>
      <c r="J2205" s="219"/>
      <c r="K2205" s="219"/>
      <c r="L2205" s="224"/>
      <c r="M2205" s="225"/>
      <c r="N2205" s="226"/>
      <c r="O2205" s="226"/>
      <c r="P2205" s="226"/>
      <c r="Q2205" s="226"/>
      <c r="R2205" s="226"/>
      <c r="S2205" s="226"/>
      <c r="T2205" s="227"/>
      <c r="AT2205" s="228" t="s">
        <v>320</v>
      </c>
      <c r="AU2205" s="228" t="s">
        <v>88</v>
      </c>
      <c r="AV2205" s="14" t="s">
        <v>88</v>
      </c>
      <c r="AW2205" s="14" t="s">
        <v>39</v>
      </c>
      <c r="AX2205" s="14" t="s">
        <v>78</v>
      </c>
      <c r="AY2205" s="228" t="s">
        <v>151</v>
      </c>
    </row>
    <row r="2206" spans="1:65" s="15" customFormat="1" ht="11.25">
      <c r="B2206" s="229"/>
      <c r="C2206" s="230"/>
      <c r="D2206" s="201" t="s">
        <v>320</v>
      </c>
      <c r="E2206" s="231" t="s">
        <v>236</v>
      </c>
      <c r="F2206" s="232" t="s">
        <v>323</v>
      </c>
      <c r="G2206" s="230"/>
      <c r="H2206" s="233">
        <v>34.582999999999998</v>
      </c>
      <c r="I2206" s="234"/>
      <c r="J2206" s="230"/>
      <c r="K2206" s="230"/>
      <c r="L2206" s="235"/>
      <c r="M2206" s="236"/>
      <c r="N2206" s="237"/>
      <c r="O2206" s="237"/>
      <c r="P2206" s="237"/>
      <c r="Q2206" s="237"/>
      <c r="R2206" s="237"/>
      <c r="S2206" s="237"/>
      <c r="T2206" s="238"/>
      <c r="AT2206" s="239" t="s">
        <v>320</v>
      </c>
      <c r="AU2206" s="239" t="s">
        <v>88</v>
      </c>
      <c r="AV2206" s="15" t="s">
        <v>159</v>
      </c>
      <c r="AW2206" s="15" t="s">
        <v>39</v>
      </c>
      <c r="AX2206" s="15" t="s">
        <v>86</v>
      </c>
      <c r="AY2206" s="239" t="s">
        <v>151</v>
      </c>
    </row>
    <row r="2207" spans="1:65" s="2" customFormat="1" ht="16.5" customHeight="1">
      <c r="A2207" s="39"/>
      <c r="B2207" s="40"/>
      <c r="C2207" s="251" t="s">
        <v>2952</v>
      </c>
      <c r="D2207" s="251" t="s">
        <v>445</v>
      </c>
      <c r="E2207" s="252" t="s">
        <v>2953</v>
      </c>
      <c r="F2207" s="253" t="s">
        <v>2954</v>
      </c>
      <c r="G2207" s="254" t="s">
        <v>209</v>
      </c>
      <c r="H2207" s="255">
        <v>39.770000000000003</v>
      </c>
      <c r="I2207" s="256"/>
      <c r="J2207" s="257">
        <f>ROUND(I2207*H2207,2)</f>
        <v>0</v>
      </c>
      <c r="K2207" s="253" t="s">
        <v>158</v>
      </c>
      <c r="L2207" s="258"/>
      <c r="M2207" s="259" t="s">
        <v>32</v>
      </c>
      <c r="N2207" s="260" t="s">
        <v>49</v>
      </c>
      <c r="O2207" s="69"/>
      <c r="P2207" s="192">
        <f>O2207*H2207</f>
        <v>0</v>
      </c>
      <c r="Q2207" s="192">
        <v>1.9E-2</v>
      </c>
      <c r="R2207" s="192">
        <f>Q2207*H2207</f>
        <v>0.75563000000000002</v>
      </c>
      <c r="S2207" s="192">
        <v>0</v>
      </c>
      <c r="T2207" s="193">
        <f>S2207*H2207</f>
        <v>0</v>
      </c>
      <c r="U2207" s="39"/>
      <c r="V2207" s="39"/>
      <c r="W2207" s="39"/>
      <c r="X2207" s="39"/>
      <c r="Y2207" s="39"/>
      <c r="Z2207" s="39"/>
      <c r="AA2207" s="39"/>
      <c r="AB2207" s="39"/>
      <c r="AC2207" s="39"/>
      <c r="AD2207" s="39"/>
      <c r="AE2207" s="39"/>
      <c r="AR2207" s="194" t="s">
        <v>539</v>
      </c>
      <c r="AT2207" s="194" t="s">
        <v>445</v>
      </c>
      <c r="AU2207" s="194" t="s">
        <v>88</v>
      </c>
      <c r="AY2207" s="21" t="s">
        <v>151</v>
      </c>
      <c r="BE2207" s="195">
        <f>IF(N2207="základní",J2207,0)</f>
        <v>0</v>
      </c>
      <c r="BF2207" s="195">
        <f>IF(N2207="snížená",J2207,0)</f>
        <v>0</v>
      </c>
      <c r="BG2207" s="195">
        <f>IF(N2207="zákl. přenesená",J2207,0)</f>
        <v>0</v>
      </c>
      <c r="BH2207" s="195">
        <f>IF(N2207="sníž. přenesená",J2207,0)</f>
        <v>0</v>
      </c>
      <c r="BI2207" s="195">
        <f>IF(N2207="nulová",J2207,0)</f>
        <v>0</v>
      </c>
      <c r="BJ2207" s="21" t="s">
        <v>86</v>
      </c>
      <c r="BK2207" s="195">
        <f>ROUND(I2207*H2207,2)</f>
        <v>0</v>
      </c>
      <c r="BL2207" s="21" t="s">
        <v>373</v>
      </c>
      <c r="BM2207" s="194" t="s">
        <v>2955</v>
      </c>
    </row>
    <row r="2208" spans="1:65" s="2" customFormat="1" ht="19.5">
      <c r="A2208" s="39"/>
      <c r="B2208" s="40"/>
      <c r="C2208" s="41"/>
      <c r="D2208" s="201" t="s">
        <v>163</v>
      </c>
      <c r="E2208" s="41"/>
      <c r="F2208" s="202" t="s">
        <v>2956</v>
      </c>
      <c r="G2208" s="41"/>
      <c r="H2208" s="41"/>
      <c r="I2208" s="198"/>
      <c r="J2208" s="41"/>
      <c r="K2208" s="41"/>
      <c r="L2208" s="44"/>
      <c r="M2208" s="199"/>
      <c r="N2208" s="200"/>
      <c r="O2208" s="69"/>
      <c r="P2208" s="69"/>
      <c r="Q2208" s="69"/>
      <c r="R2208" s="69"/>
      <c r="S2208" s="69"/>
      <c r="T2208" s="70"/>
      <c r="U2208" s="39"/>
      <c r="V2208" s="39"/>
      <c r="W2208" s="39"/>
      <c r="X2208" s="39"/>
      <c r="Y2208" s="39"/>
      <c r="Z2208" s="39"/>
      <c r="AA2208" s="39"/>
      <c r="AB2208" s="39"/>
      <c r="AC2208" s="39"/>
      <c r="AD2208" s="39"/>
      <c r="AE2208" s="39"/>
      <c r="AT2208" s="21" t="s">
        <v>163</v>
      </c>
      <c r="AU2208" s="21" t="s">
        <v>88</v>
      </c>
    </row>
    <row r="2209" spans="1:65" s="14" customFormat="1" ht="11.25">
      <c r="B2209" s="218"/>
      <c r="C2209" s="219"/>
      <c r="D2209" s="201" t="s">
        <v>320</v>
      </c>
      <c r="E2209" s="219"/>
      <c r="F2209" s="221" t="s">
        <v>2957</v>
      </c>
      <c r="G2209" s="219"/>
      <c r="H2209" s="222">
        <v>39.770000000000003</v>
      </c>
      <c r="I2209" s="223"/>
      <c r="J2209" s="219"/>
      <c r="K2209" s="219"/>
      <c r="L2209" s="224"/>
      <c r="M2209" s="225"/>
      <c r="N2209" s="226"/>
      <c r="O2209" s="226"/>
      <c r="P2209" s="226"/>
      <c r="Q2209" s="226"/>
      <c r="R2209" s="226"/>
      <c r="S2209" s="226"/>
      <c r="T2209" s="227"/>
      <c r="AT2209" s="228" t="s">
        <v>320</v>
      </c>
      <c r="AU2209" s="228" t="s">
        <v>88</v>
      </c>
      <c r="AV2209" s="14" t="s">
        <v>88</v>
      </c>
      <c r="AW2209" s="14" t="s">
        <v>4</v>
      </c>
      <c r="AX2209" s="14" t="s">
        <v>86</v>
      </c>
      <c r="AY2209" s="228" t="s">
        <v>151</v>
      </c>
    </row>
    <row r="2210" spans="1:65" s="2" customFormat="1" ht="16.5" customHeight="1">
      <c r="A2210" s="39"/>
      <c r="B2210" s="40"/>
      <c r="C2210" s="183" t="s">
        <v>2958</v>
      </c>
      <c r="D2210" s="183" t="s">
        <v>154</v>
      </c>
      <c r="E2210" s="184" t="s">
        <v>2959</v>
      </c>
      <c r="F2210" s="185" t="s">
        <v>2960</v>
      </c>
      <c r="G2210" s="186" t="s">
        <v>213</v>
      </c>
      <c r="H2210" s="187">
        <v>16.510000000000002</v>
      </c>
      <c r="I2210" s="188"/>
      <c r="J2210" s="189">
        <f>ROUND(I2210*H2210,2)</f>
        <v>0</v>
      </c>
      <c r="K2210" s="185" t="s">
        <v>158</v>
      </c>
      <c r="L2210" s="44"/>
      <c r="M2210" s="190" t="s">
        <v>32</v>
      </c>
      <c r="N2210" s="191" t="s">
        <v>49</v>
      </c>
      <c r="O2210" s="69"/>
      <c r="P2210" s="192">
        <f>O2210*H2210</f>
        <v>0</v>
      </c>
      <c r="Q2210" s="192">
        <v>2.0000000000000001E-4</v>
      </c>
      <c r="R2210" s="192">
        <f>Q2210*H2210</f>
        <v>3.3020000000000007E-3</v>
      </c>
      <c r="S2210" s="192">
        <v>0</v>
      </c>
      <c r="T2210" s="193">
        <f>S2210*H2210</f>
        <v>0</v>
      </c>
      <c r="U2210" s="39"/>
      <c r="V2210" s="39"/>
      <c r="W2210" s="39"/>
      <c r="X2210" s="39"/>
      <c r="Y2210" s="39"/>
      <c r="Z2210" s="39"/>
      <c r="AA2210" s="39"/>
      <c r="AB2210" s="39"/>
      <c r="AC2210" s="39"/>
      <c r="AD2210" s="39"/>
      <c r="AE2210" s="39"/>
      <c r="AR2210" s="194" t="s">
        <v>373</v>
      </c>
      <c r="AT2210" s="194" t="s">
        <v>154</v>
      </c>
      <c r="AU2210" s="194" t="s">
        <v>88</v>
      </c>
      <c r="AY2210" s="21" t="s">
        <v>151</v>
      </c>
      <c r="BE2210" s="195">
        <f>IF(N2210="základní",J2210,0)</f>
        <v>0</v>
      </c>
      <c r="BF2210" s="195">
        <f>IF(N2210="snížená",J2210,0)</f>
        <v>0</v>
      </c>
      <c r="BG2210" s="195">
        <f>IF(N2210="zákl. přenesená",J2210,0)</f>
        <v>0</v>
      </c>
      <c r="BH2210" s="195">
        <f>IF(N2210="sníž. přenesená",J2210,0)</f>
        <v>0</v>
      </c>
      <c r="BI2210" s="195">
        <f>IF(N2210="nulová",J2210,0)</f>
        <v>0</v>
      </c>
      <c r="BJ2210" s="21" t="s">
        <v>86</v>
      </c>
      <c r="BK2210" s="195">
        <f>ROUND(I2210*H2210,2)</f>
        <v>0</v>
      </c>
      <c r="BL2210" s="21" t="s">
        <v>373</v>
      </c>
      <c r="BM2210" s="194" t="s">
        <v>2961</v>
      </c>
    </row>
    <row r="2211" spans="1:65" s="2" customFormat="1" ht="11.25">
      <c r="A2211" s="39"/>
      <c r="B2211" s="40"/>
      <c r="C2211" s="41"/>
      <c r="D2211" s="196" t="s">
        <v>161</v>
      </c>
      <c r="E2211" s="41"/>
      <c r="F2211" s="197" t="s">
        <v>2962</v>
      </c>
      <c r="G2211" s="41"/>
      <c r="H2211" s="41"/>
      <c r="I2211" s="198"/>
      <c r="J2211" s="41"/>
      <c r="K2211" s="41"/>
      <c r="L2211" s="44"/>
      <c r="M2211" s="199"/>
      <c r="N2211" s="200"/>
      <c r="O2211" s="69"/>
      <c r="P2211" s="69"/>
      <c r="Q2211" s="69"/>
      <c r="R2211" s="69"/>
      <c r="S2211" s="69"/>
      <c r="T2211" s="70"/>
      <c r="U2211" s="39"/>
      <c r="V2211" s="39"/>
      <c r="W2211" s="39"/>
      <c r="X2211" s="39"/>
      <c r="Y2211" s="39"/>
      <c r="Z2211" s="39"/>
      <c r="AA2211" s="39"/>
      <c r="AB2211" s="39"/>
      <c r="AC2211" s="39"/>
      <c r="AD2211" s="39"/>
      <c r="AE2211" s="39"/>
      <c r="AT2211" s="21" t="s">
        <v>161</v>
      </c>
      <c r="AU2211" s="21" t="s">
        <v>88</v>
      </c>
    </row>
    <row r="2212" spans="1:65" s="13" customFormat="1" ht="11.25">
      <c r="B2212" s="208"/>
      <c r="C2212" s="209"/>
      <c r="D2212" s="201" t="s">
        <v>320</v>
      </c>
      <c r="E2212" s="210" t="s">
        <v>32</v>
      </c>
      <c r="F2212" s="211" t="s">
        <v>2963</v>
      </c>
      <c r="G2212" s="209"/>
      <c r="H2212" s="210" t="s">
        <v>32</v>
      </c>
      <c r="I2212" s="212"/>
      <c r="J2212" s="209"/>
      <c r="K2212" s="209"/>
      <c r="L2212" s="213"/>
      <c r="M2212" s="214"/>
      <c r="N2212" s="215"/>
      <c r="O2212" s="215"/>
      <c r="P2212" s="215"/>
      <c r="Q2212" s="215"/>
      <c r="R2212" s="215"/>
      <c r="S2212" s="215"/>
      <c r="T2212" s="216"/>
      <c r="AT2212" s="217" t="s">
        <v>320</v>
      </c>
      <c r="AU2212" s="217" t="s">
        <v>88</v>
      </c>
      <c r="AV2212" s="13" t="s">
        <v>86</v>
      </c>
      <c r="AW2212" s="13" t="s">
        <v>39</v>
      </c>
      <c r="AX2212" s="13" t="s">
        <v>78</v>
      </c>
      <c r="AY2212" s="217" t="s">
        <v>151</v>
      </c>
    </row>
    <row r="2213" spans="1:65" s="13" customFormat="1" ht="11.25">
      <c r="B2213" s="208"/>
      <c r="C2213" s="209"/>
      <c r="D2213" s="201" t="s">
        <v>320</v>
      </c>
      <c r="E2213" s="210" t="s">
        <v>32</v>
      </c>
      <c r="F2213" s="211" t="s">
        <v>704</v>
      </c>
      <c r="G2213" s="209"/>
      <c r="H2213" s="210" t="s">
        <v>32</v>
      </c>
      <c r="I2213" s="212"/>
      <c r="J2213" s="209"/>
      <c r="K2213" s="209"/>
      <c r="L2213" s="213"/>
      <c r="M2213" s="214"/>
      <c r="N2213" s="215"/>
      <c r="O2213" s="215"/>
      <c r="P2213" s="215"/>
      <c r="Q2213" s="215"/>
      <c r="R2213" s="215"/>
      <c r="S2213" s="215"/>
      <c r="T2213" s="216"/>
      <c r="AT2213" s="217" t="s">
        <v>320</v>
      </c>
      <c r="AU2213" s="217" t="s">
        <v>88</v>
      </c>
      <c r="AV2213" s="13" t="s">
        <v>86</v>
      </c>
      <c r="AW2213" s="13" t="s">
        <v>39</v>
      </c>
      <c r="AX2213" s="13" t="s">
        <v>78</v>
      </c>
      <c r="AY2213" s="217" t="s">
        <v>151</v>
      </c>
    </row>
    <row r="2214" spans="1:65" s="14" customFormat="1" ht="11.25">
      <c r="B2214" s="218"/>
      <c r="C2214" s="219"/>
      <c r="D2214" s="201" t="s">
        <v>320</v>
      </c>
      <c r="E2214" s="220" t="s">
        <v>32</v>
      </c>
      <c r="F2214" s="221" t="s">
        <v>2964</v>
      </c>
      <c r="G2214" s="219"/>
      <c r="H2214" s="222">
        <v>6.7149999999999999</v>
      </c>
      <c r="I2214" s="223"/>
      <c r="J2214" s="219"/>
      <c r="K2214" s="219"/>
      <c r="L2214" s="224"/>
      <c r="M2214" s="225"/>
      <c r="N2214" s="226"/>
      <c r="O2214" s="226"/>
      <c r="P2214" s="226"/>
      <c r="Q2214" s="226"/>
      <c r="R2214" s="226"/>
      <c r="S2214" s="226"/>
      <c r="T2214" s="227"/>
      <c r="AT2214" s="228" t="s">
        <v>320</v>
      </c>
      <c r="AU2214" s="228" t="s">
        <v>88</v>
      </c>
      <c r="AV2214" s="14" t="s">
        <v>88</v>
      </c>
      <c r="AW2214" s="14" t="s">
        <v>39</v>
      </c>
      <c r="AX2214" s="14" t="s">
        <v>78</v>
      </c>
      <c r="AY2214" s="228" t="s">
        <v>151</v>
      </c>
    </row>
    <row r="2215" spans="1:65" s="13" customFormat="1" ht="11.25">
      <c r="B2215" s="208"/>
      <c r="C2215" s="209"/>
      <c r="D2215" s="201" t="s">
        <v>320</v>
      </c>
      <c r="E2215" s="210" t="s">
        <v>32</v>
      </c>
      <c r="F2215" s="211" t="s">
        <v>712</v>
      </c>
      <c r="G2215" s="209"/>
      <c r="H2215" s="210" t="s">
        <v>32</v>
      </c>
      <c r="I2215" s="212"/>
      <c r="J2215" s="209"/>
      <c r="K2215" s="209"/>
      <c r="L2215" s="213"/>
      <c r="M2215" s="214"/>
      <c r="N2215" s="215"/>
      <c r="O2215" s="215"/>
      <c r="P2215" s="215"/>
      <c r="Q2215" s="215"/>
      <c r="R2215" s="215"/>
      <c r="S2215" s="215"/>
      <c r="T2215" s="216"/>
      <c r="AT2215" s="217" t="s">
        <v>320</v>
      </c>
      <c r="AU2215" s="217" t="s">
        <v>88</v>
      </c>
      <c r="AV2215" s="13" t="s">
        <v>86</v>
      </c>
      <c r="AW2215" s="13" t="s">
        <v>39</v>
      </c>
      <c r="AX2215" s="13" t="s">
        <v>78</v>
      </c>
      <c r="AY2215" s="217" t="s">
        <v>151</v>
      </c>
    </row>
    <row r="2216" spans="1:65" s="14" customFormat="1" ht="11.25">
      <c r="B2216" s="218"/>
      <c r="C2216" s="219"/>
      <c r="D2216" s="201" t="s">
        <v>320</v>
      </c>
      <c r="E2216" s="220" t="s">
        <v>32</v>
      </c>
      <c r="F2216" s="221" t="s">
        <v>2965</v>
      </c>
      <c r="G2216" s="219"/>
      <c r="H2216" s="222">
        <v>9.7949999999999999</v>
      </c>
      <c r="I2216" s="223"/>
      <c r="J2216" s="219"/>
      <c r="K2216" s="219"/>
      <c r="L2216" s="224"/>
      <c r="M2216" s="225"/>
      <c r="N2216" s="226"/>
      <c r="O2216" s="226"/>
      <c r="P2216" s="226"/>
      <c r="Q2216" s="226"/>
      <c r="R2216" s="226"/>
      <c r="S2216" s="226"/>
      <c r="T2216" s="227"/>
      <c r="AT2216" s="228" t="s">
        <v>320</v>
      </c>
      <c r="AU2216" s="228" t="s">
        <v>88</v>
      </c>
      <c r="AV2216" s="14" t="s">
        <v>88</v>
      </c>
      <c r="AW2216" s="14" t="s">
        <v>39</v>
      </c>
      <c r="AX2216" s="14" t="s">
        <v>78</v>
      </c>
      <c r="AY2216" s="228" t="s">
        <v>151</v>
      </c>
    </row>
    <row r="2217" spans="1:65" s="15" customFormat="1" ht="11.25">
      <c r="B2217" s="229"/>
      <c r="C2217" s="230"/>
      <c r="D2217" s="201" t="s">
        <v>320</v>
      </c>
      <c r="E2217" s="231" t="s">
        <v>32</v>
      </c>
      <c r="F2217" s="232" t="s">
        <v>323</v>
      </c>
      <c r="G2217" s="230"/>
      <c r="H2217" s="233">
        <v>16.510000000000002</v>
      </c>
      <c r="I2217" s="234"/>
      <c r="J2217" s="230"/>
      <c r="K2217" s="230"/>
      <c r="L2217" s="235"/>
      <c r="M2217" s="236"/>
      <c r="N2217" s="237"/>
      <c r="O2217" s="237"/>
      <c r="P2217" s="237"/>
      <c r="Q2217" s="237"/>
      <c r="R2217" s="237"/>
      <c r="S2217" s="237"/>
      <c r="T2217" s="238"/>
      <c r="AT2217" s="239" t="s">
        <v>320</v>
      </c>
      <c r="AU2217" s="239" t="s">
        <v>88</v>
      </c>
      <c r="AV2217" s="15" t="s">
        <v>159</v>
      </c>
      <c r="AW2217" s="15" t="s">
        <v>39</v>
      </c>
      <c r="AX2217" s="15" t="s">
        <v>86</v>
      </c>
      <c r="AY2217" s="239" t="s">
        <v>151</v>
      </c>
    </row>
    <row r="2218" spans="1:65" s="2" customFormat="1" ht="16.5" customHeight="1">
      <c r="A2218" s="39"/>
      <c r="B2218" s="40"/>
      <c r="C2218" s="251" t="s">
        <v>2966</v>
      </c>
      <c r="D2218" s="251" t="s">
        <v>445</v>
      </c>
      <c r="E2218" s="252" t="s">
        <v>2967</v>
      </c>
      <c r="F2218" s="253" t="s">
        <v>2968</v>
      </c>
      <c r="G2218" s="254" t="s">
        <v>213</v>
      </c>
      <c r="H2218" s="255">
        <v>17.335999999999999</v>
      </c>
      <c r="I2218" s="256"/>
      <c r="J2218" s="257">
        <f>ROUND(I2218*H2218,2)</f>
        <v>0</v>
      </c>
      <c r="K2218" s="253" t="s">
        <v>158</v>
      </c>
      <c r="L2218" s="258"/>
      <c r="M2218" s="259" t="s">
        <v>32</v>
      </c>
      <c r="N2218" s="260" t="s">
        <v>49</v>
      </c>
      <c r="O2218" s="69"/>
      <c r="P2218" s="192">
        <f>O2218*H2218</f>
        <v>0</v>
      </c>
      <c r="Q2218" s="192">
        <v>1.2E-4</v>
      </c>
      <c r="R2218" s="192">
        <f>Q2218*H2218</f>
        <v>2.0803200000000001E-3</v>
      </c>
      <c r="S2218" s="192">
        <v>0</v>
      </c>
      <c r="T2218" s="193">
        <f>S2218*H2218</f>
        <v>0</v>
      </c>
      <c r="U2218" s="39"/>
      <c r="V2218" s="39"/>
      <c r="W2218" s="39"/>
      <c r="X2218" s="39"/>
      <c r="Y2218" s="39"/>
      <c r="Z2218" s="39"/>
      <c r="AA2218" s="39"/>
      <c r="AB2218" s="39"/>
      <c r="AC2218" s="39"/>
      <c r="AD2218" s="39"/>
      <c r="AE2218" s="39"/>
      <c r="AR2218" s="194" t="s">
        <v>539</v>
      </c>
      <c r="AT2218" s="194" t="s">
        <v>445</v>
      </c>
      <c r="AU2218" s="194" t="s">
        <v>88</v>
      </c>
      <c r="AY2218" s="21" t="s">
        <v>151</v>
      </c>
      <c r="BE2218" s="195">
        <f>IF(N2218="základní",J2218,0)</f>
        <v>0</v>
      </c>
      <c r="BF2218" s="195">
        <f>IF(N2218="snížená",J2218,0)</f>
        <v>0</v>
      </c>
      <c r="BG2218" s="195">
        <f>IF(N2218="zákl. přenesená",J2218,0)</f>
        <v>0</v>
      </c>
      <c r="BH2218" s="195">
        <f>IF(N2218="sníž. přenesená",J2218,0)</f>
        <v>0</v>
      </c>
      <c r="BI2218" s="195">
        <f>IF(N2218="nulová",J2218,0)</f>
        <v>0</v>
      </c>
      <c r="BJ2218" s="21" t="s">
        <v>86</v>
      </c>
      <c r="BK2218" s="195">
        <f>ROUND(I2218*H2218,2)</f>
        <v>0</v>
      </c>
      <c r="BL2218" s="21" t="s">
        <v>373</v>
      </c>
      <c r="BM2218" s="194" t="s">
        <v>2969</v>
      </c>
    </row>
    <row r="2219" spans="1:65" s="2" customFormat="1" ht="19.5">
      <c r="A2219" s="39"/>
      <c r="B2219" s="40"/>
      <c r="C2219" s="41"/>
      <c r="D2219" s="201" t="s">
        <v>163</v>
      </c>
      <c r="E2219" s="41"/>
      <c r="F2219" s="202" t="s">
        <v>855</v>
      </c>
      <c r="G2219" s="41"/>
      <c r="H2219" s="41"/>
      <c r="I2219" s="198"/>
      <c r="J2219" s="41"/>
      <c r="K2219" s="41"/>
      <c r="L2219" s="44"/>
      <c r="M2219" s="199"/>
      <c r="N2219" s="200"/>
      <c r="O2219" s="69"/>
      <c r="P2219" s="69"/>
      <c r="Q2219" s="69"/>
      <c r="R2219" s="69"/>
      <c r="S2219" s="69"/>
      <c r="T2219" s="70"/>
      <c r="U2219" s="39"/>
      <c r="V2219" s="39"/>
      <c r="W2219" s="39"/>
      <c r="X2219" s="39"/>
      <c r="Y2219" s="39"/>
      <c r="Z2219" s="39"/>
      <c r="AA2219" s="39"/>
      <c r="AB2219" s="39"/>
      <c r="AC2219" s="39"/>
      <c r="AD2219" s="39"/>
      <c r="AE2219" s="39"/>
      <c r="AT2219" s="21" t="s">
        <v>163</v>
      </c>
      <c r="AU2219" s="21" t="s">
        <v>88</v>
      </c>
    </row>
    <row r="2220" spans="1:65" s="14" customFormat="1" ht="11.25">
      <c r="B2220" s="218"/>
      <c r="C2220" s="219"/>
      <c r="D2220" s="201" t="s">
        <v>320</v>
      </c>
      <c r="E2220" s="219"/>
      <c r="F2220" s="221" t="s">
        <v>2970</v>
      </c>
      <c r="G2220" s="219"/>
      <c r="H2220" s="222">
        <v>17.335999999999999</v>
      </c>
      <c r="I2220" s="223"/>
      <c r="J2220" s="219"/>
      <c r="K2220" s="219"/>
      <c r="L2220" s="224"/>
      <c r="M2220" s="225"/>
      <c r="N2220" s="226"/>
      <c r="O2220" s="226"/>
      <c r="P2220" s="226"/>
      <c r="Q2220" s="226"/>
      <c r="R2220" s="226"/>
      <c r="S2220" s="226"/>
      <c r="T2220" s="227"/>
      <c r="AT2220" s="228" t="s">
        <v>320</v>
      </c>
      <c r="AU2220" s="228" t="s">
        <v>88</v>
      </c>
      <c r="AV2220" s="14" t="s">
        <v>88</v>
      </c>
      <c r="AW2220" s="14" t="s">
        <v>4</v>
      </c>
      <c r="AX2220" s="14" t="s">
        <v>86</v>
      </c>
      <c r="AY2220" s="228" t="s">
        <v>151</v>
      </c>
    </row>
    <row r="2221" spans="1:65" s="2" customFormat="1" ht="24.2" customHeight="1">
      <c r="A2221" s="39"/>
      <c r="B2221" s="40"/>
      <c r="C2221" s="183" t="s">
        <v>2971</v>
      </c>
      <c r="D2221" s="183" t="s">
        <v>154</v>
      </c>
      <c r="E2221" s="184" t="s">
        <v>2972</v>
      </c>
      <c r="F2221" s="185" t="s">
        <v>2973</v>
      </c>
      <c r="G2221" s="186" t="s">
        <v>428</v>
      </c>
      <c r="H2221" s="187">
        <v>1.254</v>
      </c>
      <c r="I2221" s="188"/>
      <c r="J2221" s="189">
        <f>ROUND(I2221*H2221,2)</f>
        <v>0</v>
      </c>
      <c r="K2221" s="185" t="s">
        <v>158</v>
      </c>
      <c r="L2221" s="44"/>
      <c r="M2221" s="190" t="s">
        <v>32</v>
      </c>
      <c r="N2221" s="191" t="s">
        <v>49</v>
      </c>
      <c r="O2221" s="69"/>
      <c r="P2221" s="192">
        <f>O2221*H2221</f>
        <v>0</v>
      </c>
      <c r="Q2221" s="192">
        <v>0</v>
      </c>
      <c r="R2221" s="192">
        <f>Q2221*H2221</f>
        <v>0</v>
      </c>
      <c r="S2221" s="192">
        <v>0</v>
      </c>
      <c r="T2221" s="193">
        <f>S2221*H2221</f>
        <v>0</v>
      </c>
      <c r="U2221" s="39"/>
      <c r="V2221" s="39"/>
      <c r="W2221" s="39"/>
      <c r="X2221" s="39"/>
      <c r="Y2221" s="39"/>
      <c r="Z2221" s="39"/>
      <c r="AA2221" s="39"/>
      <c r="AB2221" s="39"/>
      <c r="AC2221" s="39"/>
      <c r="AD2221" s="39"/>
      <c r="AE2221" s="39"/>
      <c r="AR2221" s="194" t="s">
        <v>373</v>
      </c>
      <c r="AT2221" s="194" t="s">
        <v>154</v>
      </c>
      <c r="AU2221" s="194" t="s">
        <v>88</v>
      </c>
      <c r="AY2221" s="21" t="s">
        <v>151</v>
      </c>
      <c r="BE2221" s="195">
        <f>IF(N2221="základní",J2221,0)</f>
        <v>0</v>
      </c>
      <c r="BF2221" s="195">
        <f>IF(N2221="snížená",J2221,0)</f>
        <v>0</v>
      </c>
      <c r="BG2221" s="195">
        <f>IF(N2221="zákl. přenesená",J2221,0)</f>
        <v>0</v>
      </c>
      <c r="BH2221" s="195">
        <f>IF(N2221="sníž. přenesená",J2221,0)</f>
        <v>0</v>
      </c>
      <c r="BI2221" s="195">
        <f>IF(N2221="nulová",J2221,0)</f>
        <v>0</v>
      </c>
      <c r="BJ2221" s="21" t="s">
        <v>86</v>
      </c>
      <c r="BK2221" s="195">
        <f>ROUND(I2221*H2221,2)</f>
        <v>0</v>
      </c>
      <c r="BL2221" s="21" t="s">
        <v>373</v>
      </c>
      <c r="BM2221" s="194" t="s">
        <v>2974</v>
      </c>
    </row>
    <row r="2222" spans="1:65" s="2" customFormat="1" ht="11.25">
      <c r="A2222" s="39"/>
      <c r="B2222" s="40"/>
      <c r="C2222" s="41"/>
      <c r="D2222" s="196" t="s">
        <v>161</v>
      </c>
      <c r="E2222" s="41"/>
      <c r="F2222" s="197" t="s">
        <v>2975</v>
      </c>
      <c r="G2222" s="41"/>
      <c r="H2222" s="41"/>
      <c r="I2222" s="198"/>
      <c r="J2222" s="41"/>
      <c r="K2222" s="41"/>
      <c r="L2222" s="44"/>
      <c r="M2222" s="199"/>
      <c r="N2222" s="200"/>
      <c r="O2222" s="69"/>
      <c r="P2222" s="69"/>
      <c r="Q2222" s="69"/>
      <c r="R2222" s="69"/>
      <c r="S2222" s="69"/>
      <c r="T2222" s="70"/>
      <c r="U2222" s="39"/>
      <c r="V2222" s="39"/>
      <c r="W2222" s="39"/>
      <c r="X2222" s="39"/>
      <c r="Y2222" s="39"/>
      <c r="Z2222" s="39"/>
      <c r="AA2222" s="39"/>
      <c r="AB2222" s="39"/>
      <c r="AC2222" s="39"/>
      <c r="AD2222" s="39"/>
      <c r="AE2222" s="39"/>
      <c r="AT2222" s="21" t="s">
        <v>161</v>
      </c>
      <c r="AU2222" s="21" t="s">
        <v>88</v>
      </c>
    </row>
    <row r="2223" spans="1:65" s="12" customFormat="1" ht="22.9" customHeight="1">
      <c r="B2223" s="167"/>
      <c r="C2223" s="168"/>
      <c r="D2223" s="169" t="s">
        <v>77</v>
      </c>
      <c r="E2223" s="181" t="s">
        <v>2976</v>
      </c>
      <c r="F2223" s="181" t="s">
        <v>2977</v>
      </c>
      <c r="G2223" s="168"/>
      <c r="H2223" s="168"/>
      <c r="I2223" s="171"/>
      <c r="J2223" s="182">
        <f>BK2223</f>
        <v>0</v>
      </c>
      <c r="K2223" s="168"/>
      <c r="L2223" s="173"/>
      <c r="M2223" s="174"/>
      <c r="N2223" s="175"/>
      <c r="O2223" s="175"/>
      <c r="P2223" s="176">
        <f>SUM(P2224:P2319)</f>
        <v>0</v>
      </c>
      <c r="Q2223" s="175"/>
      <c r="R2223" s="176">
        <f>SUM(R2224:R2319)</f>
        <v>9.2972039999999992E-2</v>
      </c>
      <c r="S2223" s="175"/>
      <c r="T2223" s="177">
        <f>SUM(T2224:T2319)</f>
        <v>0</v>
      </c>
      <c r="AR2223" s="178" t="s">
        <v>88</v>
      </c>
      <c r="AT2223" s="179" t="s">
        <v>77</v>
      </c>
      <c r="AU2223" s="179" t="s">
        <v>86</v>
      </c>
      <c r="AY2223" s="178" t="s">
        <v>151</v>
      </c>
      <c r="BK2223" s="180">
        <f>SUM(BK2224:BK2319)</f>
        <v>0</v>
      </c>
    </row>
    <row r="2224" spans="1:65" s="2" customFormat="1" ht="16.5" customHeight="1">
      <c r="A2224" s="39"/>
      <c r="B2224" s="40"/>
      <c r="C2224" s="183" t="s">
        <v>2978</v>
      </c>
      <c r="D2224" s="183" t="s">
        <v>154</v>
      </c>
      <c r="E2224" s="184" t="s">
        <v>2979</v>
      </c>
      <c r="F2224" s="185" t="s">
        <v>2980</v>
      </c>
      <c r="G2224" s="186" t="s">
        <v>209</v>
      </c>
      <c r="H2224" s="187">
        <v>33</v>
      </c>
      <c r="I2224" s="188"/>
      <c r="J2224" s="189">
        <f>ROUND(I2224*H2224,2)</f>
        <v>0</v>
      </c>
      <c r="K2224" s="185" t="s">
        <v>158</v>
      </c>
      <c r="L2224" s="44"/>
      <c r="M2224" s="190" t="s">
        <v>32</v>
      </c>
      <c r="N2224" s="191" t="s">
        <v>49</v>
      </c>
      <c r="O2224" s="69"/>
      <c r="P2224" s="192">
        <f>O2224*H2224</f>
        <v>0</v>
      </c>
      <c r="Q2224" s="192">
        <v>1.97E-3</v>
      </c>
      <c r="R2224" s="192">
        <f>Q2224*H2224</f>
        <v>6.5009999999999998E-2</v>
      </c>
      <c r="S2224" s="192">
        <v>0</v>
      </c>
      <c r="T2224" s="193">
        <f>S2224*H2224</f>
        <v>0</v>
      </c>
      <c r="U2224" s="39"/>
      <c r="V2224" s="39"/>
      <c r="W2224" s="39"/>
      <c r="X2224" s="39"/>
      <c r="Y2224" s="39"/>
      <c r="Z2224" s="39"/>
      <c r="AA2224" s="39"/>
      <c r="AB2224" s="39"/>
      <c r="AC2224" s="39"/>
      <c r="AD2224" s="39"/>
      <c r="AE2224" s="39"/>
      <c r="AR2224" s="194" t="s">
        <v>373</v>
      </c>
      <c r="AT2224" s="194" t="s">
        <v>154</v>
      </c>
      <c r="AU2224" s="194" t="s">
        <v>88</v>
      </c>
      <c r="AY2224" s="21" t="s">
        <v>151</v>
      </c>
      <c r="BE2224" s="195">
        <f>IF(N2224="základní",J2224,0)</f>
        <v>0</v>
      </c>
      <c r="BF2224" s="195">
        <f>IF(N2224="snížená",J2224,0)</f>
        <v>0</v>
      </c>
      <c r="BG2224" s="195">
        <f>IF(N2224="zákl. přenesená",J2224,0)</f>
        <v>0</v>
      </c>
      <c r="BH2224" s="195">
        <f>IF(N2224="sníž. přenesená",J2224,0)</f>
        <v>0</v>
      </c>
      <c r="BI2224" s="195">
        <f>IF(N2224="nulová",J2224,0)</f>
        <v>0</v>
      </c>
      <c r="BJ2224" s="21" t="s">
        <v>86</v>
      </c>
      <c r="BK2224" s="195">
        <f>ROUND(I2224*H2224,2)</f>
        <v>0</v>
      </c>
      <c r="BL2224" s="21" t="s">
        <v>373</v>
      </c>
      <c r="BM2224" s="194" t="s">
        <v>2981</v>
      </c>
    </row>
    <row r="2225" spans="1:65" s="2" customFormat="1" ht="11.25">
      <c r="A2225" s="39"/>
      <c r="B2225" s="40"/>
      <c r="C2225" s="41"/>
      <c r="D2225" s="196" t="s">
        <v>161</v>
      </c>
      <c r="E2225" s="41"/>
      <c r="F2225" s="197" t="s">
        <v>2982</v>
      </c>
      <c r="G2225" s="41"/>
      <c r="H2225" s="41"/>
      <c r="I2225" s="198"/>
      <c r="J2225" s="41"/>
      <c r="K2225" s="41"/>
      <c r="L2225" s="44"/>
      <c r="M2225" s="199"/>
      <c r="N2225" s="200"/>
      <c r="O2225" s="69"/>
      <c r="P2225" s="69"/>
      <c r="Q2225" s="69"/>
      <c r="R2225" s="69"/>
      <c r="S2225" s="69"/>
      <c r="T2225" s="70"/>
      <c r="U2225" s="39"/>
      <c r="V2225" s="39"/>
      <c r="W2225" s="39"/>
      <c r="X2225" s="39"/>
      <c r="Y2225" s="39"/>
      <c r="Z2225" s="39"/>
      <c r="AA2225" s="39"/>
      <c r="AB2225" s="39"/>
      <c r="AC2225" s="39"/>
      <c r="AD2225" s="39"/>
      <c r="AE2225" s="39"/>
      <c r="AT2225" s="21" t="s">
        <v>161</v>
      </c>
      <c r="AU2225" s="21" t="s">
        <v>88</v>
      </c>
    </row>
    <row r="2226" spans="1:65" s="2" customFormat="1" ht="29.25">
      <c r="A2226" s="39"/>
      <c r="B2226" s="40"/>
      <c r="C2226" s="41"/>
      <c r="D2226" s="201" t="s">
        <v>163</v>
      </c>
      <c r="E2226" s="41"/>
      <c r="F2226" s="202" t="s">
        <v>2983</v>
      </c>
      <c r="G2226" s="41"/>
      <c r="H2226" s="41"/>
      <c r="I2226" s="198"/>
      <c r="J2226" s="41"/>
      <c r="K2226" s="41"/>
      <c r="L2226" s="44"/>
      <c r="M2226" s="199"/>
      <c r="N2226" s="200"/>
      <c r="O2226" s="69"/>
      <c r="P2226" s="69"/>
      <c r="Q2226" s="69"/>
      <c r="R2226" s="69"/>
      <c r="S2226" s="69"/>
      <c r="T2226" s="70"/>
      <c r="U2226" s="39"/>
      <c r="V2226" s="39"/>
      <c r="W2226" s="39"/>
      <c r="X2226" s="39"/>
      <c r="Y2226" s="39"/>
      <c r="Z2226" s="39"/>
      <c r="AA2226" s="39"/>
      <c r="AB2226" s="39"/>
      <c r="AC2226" s="39"/>
      <c r="AD2226" s="39"/>
      <c r="AE2226" s="39"/>
      <c r="AT2226" s="21" t="s">
        <v>163</v>
      </c>
      <c r="AU2226" s="21" t="s">
        <v>88</v>
      </c>
    </row>
    <row r="2227" spans="1:65" s="13" customFormat="1" ht="11.25">
      <c r="B2227" s="208"/>
      <c r="C2227" s="209"/>
      <c r="D2227" s="201" t="s">
        <v>320</v>
      </c>
      <c r="E2227" s="210" t="s">
        <v>32</v>
      </c>
      <c r="F2227" s="211" t="s">
        <v>2984</v>
      </c>
      <c r="G2227" s="209"/>
      <c r="H2227" s="210" t="s">
        <v>32</v>
      </c>
      <c r="I2227" s="212"/>
      <c r="J2227" s="209"/>
      <c r="K2227" s="209"/>
      <c r="L2227" s="213"/>
      <c r="M2227" s="214"/>
      <c r="N2227" s="215"/>
      <c r="O2227" s="215"/>
      <c r="P2227" s="215"/>
      <c r="Q2227" s="215"/>
      <c r="R2227" s="215"/>
      <c r="S2227" s="215"/>
      <c r="T2227" s="216"/>
      <c r="AT2227" s="217" t="s">
        <v>320</v>
      </c>
      <c r="AU2227" s="217" t="s">
        <v>88</v>
      </c>
      <c r="AV2227" s="13" t="s">
        <v>86</v>
      </c>
      <c r="AW2227" s="13" t="s">
        <v>39</v>
      </c>
      <c r="AX2227" s="13" t="s">
        <v>78</v>
      </c>
      <c r="AY2227" s="217" t="s">
        <v>151</v>
      </c>
    </row>
    <row r="2228" spans="1:65" s="13" customFormat="1" ht="11.25">
      <c r="B2228" s="208"/>
      <c r="C2228" s="209"/>
      <c r="D2228" s="201" t="s">
        <v>320</v>
      </c>
      <c r="E2228" s="210" t="s">
        <v>32</v>
      </c>
      <c r="F2228" s="211" t="s">
        <v>2985</v>
      </c>
      <c r="G2228" s="209"/>
      <c r="H2228" s="210" t="s">
        <v>32</v>
      </c>
      <c r="I2228" s="212"/>
      <c r="J2228" s="209"/>
      <c r="K2228" s="209"/>
      <c r="L2228" s="213"/>
      <c r="M2228" s="214"/>
      <c r="N2228" s="215"/>
      <c r="O2228" s="215"/>
      <c r="P2228" s="215"/>
      <c r="Q2228" s="215"/>
      <c r="R2228" s="215"/>
      <c r="S2228" s="215"/>
      <c r="T2228" s="216"/>
      <c r="AT2228" s="217" t="s">
        <v>320</v>
      </c>
      <c r="AU2228" s="217" t="s">
        <v>88</v>
      </c>
      <c r="AV2228" s="13" t="s">
        <v>86</v>
      </c>
      <c r="AW2228" s="13" t="s">
        <v>39</v>
      </c>
      <c r="AX2228" s="13" t="s">
        <v>78</v>
      </c>
      <c r="AY2228" s="217" t="s">
        <v>151</v>
      </c>
    </row>
    <row r="2229" spans="1:65" s="14" customFormat="1" ht="11.25">
      <c r="B2229" s="218"/>
      <c r="C2229" s="219"/>
      <c r="D2229" s="201" t="s">
        <v>320</v>
      </c>
      <c r="E2229" s="220" t="s">
        <v>32</v>
      </c>
      <c r="F2229" s="221" t="s">
        <v>235</v>
      </c>
      <c r="G2229" s="219"/>
      <c r="H2229" s="222">
        <v>5.5</v>
      </c>
      <c r="I2229" s="223"/>
      <c r="J2229" s="219"/>
      <c r="K2229" s="219"/>
      <c r="L2229" s="224"/>
      <c r="M2229" s="225"/>
      <c r="N2229" s="226"/>
      <c r="O2229" s="226"/>
      <c r="P2229" s="226"/>
      <c r="Q2229" s="226"/>
      <c r="R2229" s="226"/>
      <c r="S2229" s="226"/>
      <c r="T2229" s="227"/>
      <c r="AT2229" s="228" t="s">
        <v>320</v>
      </c>
      <c r="AU2229" s="228" t="s">
        <v>88</v>
      </c>
      <c r="AV2229" s="14" t="s">
        <v>88</v>
      </c>
      <c r="AW2229" s="14" t="s">
        <v>39</v>
      </c>
      <c r="AX2229" s="14" t="s">
        <v>78</v>
      </c>
      <c r="AY2229" s="228" t="s">
        <v>151</v>
      </c>
    </row>
    <row r="2230" spans="1:65" s="15" customFormat="1" ht="11.25">
      <c r="B2230" s="229"/>
      <c r="C2230" s="230"/>
      <c r="D2230" s="201" t="s">
        <v>320</v>
      </c>
      <c r="E2230" s="231" t="s">
        <v>233</v>
      </c>
      <c r="F2230" s="232" t="s">
        <v>323</v>
      </c>
      <c r="G2230" s="230"/>
      <c r="H2230" s="233">
        <v>5.5</v>
      </c>
      <c r="I2230" s="234"/>
      <c r="J2230" s="230"/>
      <c r="K2230" s="230"/>
      <c r="L2230" s="235"/>
      <c r="M2230" s="236"/>
      <c r="N2230" s="237"/>
      <c r="O2230" s="237"/>
      <c r="P2230" s="237"/>
      <c r="Q2230" s="237"/>
      <c r="R2230" s="237"/>
      <c r="S2230" s="237"/>
      <c r="T2230" s="238"/>
      <c r="AT2230" s="239" t="s">
        <v>320</v>
      </c>
      <c r="AU2230" s="239" t="s">
        <v>88</v>
      </c>
      <c r="AV2230" s="15" t="s">
        <v>159</v>
      </c>
      <c r="AW2230" s="15" t="s">
        <v>39</v>
      </c>
      <c r="AX2230" s="15" t="s">
        <v>78</v>
      </c>
      <c r="AY2230" s="239" t="s">
        <v>151</v>
      </c>
    </row>
    <row r="2231" spans="1:65" s="13" customFormat="1" ht="11.25">
      <c r="B2231" s="208"/>
      <c r="C2231" s="209"/>
      <c r="D2231" s="201" t="s">
        <v>320</v>
      </c>
      <c r="E2231" s="210" t="s">
        <v>32</v>
      </c>
      <c r="F2231" s="211" t="s">
        <v>2986</v>
      </c>
      <c r="G2231" s="209"/>
      <c r="H2231" s="210" t="s">
        <v>32</v>
      </c>
      <c r="I2231" s="212"/>
      <c r="J2231" s="209"/>
      <c r="K2231" s="209"/>
      <c r="L2231" s="213"/>
      <c r="M2231" s="214"/>
      <c r="N2231" s="215"/>
      <c r="O2231" s="215"/>
      <c r="P2231" s="215"/>
      <c r="Q2231" s="215"/>
      <c r="R2231" s="215"/>
      <c r="S2231" s="215"/>
      <c r="T2231" s="216"/>
      <c r="AT2231" s="217" t="s">
        <v>320</v>
      </c>
      <c r="AU2231" s="217" t="s">
        <v>88</v>
      </c>
      <c r="AV2231" s="13" t="s">
        <v>86</v>
      </c>
      <c r="AW2231" s="13" t="s">
        <v>39</v>
      </c>
      <c r="AX2231" s="13" t="s">
        <v>78</v>
      </c>
      <c r="AY2231" s="217" t="s">
        <v>151</v>
      </c>
    </row>
    <row r="2232" spans="1:65" s="14" customFormat="1" ht="11.25">
      <c r="B2232" s="218"/>
      <c r="C2232" s="219"/>
      <c r="D2232" s="201" t="s">
        <v>320</v>
      </c>
      <c r="E2232" s="220" t="s">
        <v>32</v>
      </c>
      <c r="F2232" s="221" t="s">
        <v>2987</v>
      </c>
      <c r="G2232" s="219"/>
      <c r="H2232" s="222">
        <v>33</v>
      </c>
      <c r="I2232" s="223"/>
      <c r="J2232" s="219"/>
      <c r="K2232" s="219"/>
      <c r="L2232" s="224"/>
      <c r="M2232" s="225"/>
      <c r="N2232" s="226"/>
      <c r="O2232" s="226"/>
      <c r="P2232" s="226"/>
      <c r="Q2232" s="226"/>
      <c r="R2232" s="226"/>
      <c r="S2232" s="226"/>
      <c r="T2232" s="227"/>
      <c r="AT2232" s="228" t="s">
        <v>320</v>
      </c>
      <c r="AU2232" s="228" t="s">
        <v>88</v>
      </c>
      <c r="AV2232" s="14" t="s">
        <v>88</v>
      </c>
      <c r="AW2232" s="14" t="s">
        <v>39</v>
      </c>
      <c r="AX2232" s="14" t="s">
        <v>86</v>
      </c>
      <c r="AY2232" s="228" t="s">
        <v>151</v>
      </c>
    </row>
    <row r="2233" spans="1:65" s="2" customFormat="1" ht="16.5" customHeight="1">
      <c r="A2233" s="39"/>
      <c r="B2233" s="40"/>
      <c r="C2233" s="183" t="s">
        <v>2988</v>
      </c>
      <c r="D2233" s="183" t="s">
        <v>154</v>
      </c>
      <c r="E2233" s="184" t="s">
        <v>2989</v>
      </c>
      <c r="F2233" s="185" t="s">
        <v>2990</v>
      </c>
      <c r="G2233" s="186" t="s">
        <v>209</v>
      </c>
      <c r="H2233" s="187">
        <v>53.712000000000003</v>
      </c>
      <c r="I2233" s="188"/>
      <c r="J2233" s="189">
        <f>ROUND(I2233*H2233,2)</f>
        <v>0</v>
      </c>
      <c r="K2233" s="185" t="s">
        <v>158</v>
      </c>
      <c r="L2233" s="44"/>
      <c r="M2233" s="190" t="s">
        <v>32</v>
      </c>
      <c r="N2233" s="191" t="s">
        <v>49</v>
      </c>
      <c r="O2233" s="69"/>
      <c r="P2233" s="192">
        <f>O2233*H2233</f>
        <v>0</v>
      </c>
      <c r="Q2233" s="192">
        <v>0</v>
      </c>
      <c r="R2233" s="192">
        <f>Q2233*H2233</f>
        <v>0</v>
      </c>
      <c r="S2233" s="192">
        <v>0</v>
      </c>
      <c r="T2233" s="193">
        <f>S2233*H2233</f>
        <v>0</v>
      </c>
      <c r="U2233" s="39"/>
      <c r="V2233" s="39"/>
      <c r="W2233" s="39"/>
      <c r="X2233" s="39"/>
      <c r="Y2233" s="39"/>
      <c r="Z2233" s="39"/>
      <c r="AA2233" s="39"/>
      <c r="AB2233" s="39"/>
      <c r="AC2233" s="39"/>
      <c r="AD2233" s="39"/>
      <c r="AE2233" s="39"/>
      <c r="AR2233" s="194" t="s">
        <v>373</v>
      </c>
      <c r="AT2233" s="194" t="s">
        <v>154</v>
      </c>
      <c r="AU2233" s="194" t="s">
        <v>88</v>
      </c>
      <c r="AY2233" s="21" t="s">
        <v>151</v>
      </c>
      <c r="BE2233" s="195">
        <f>IF(N2233="základní",J2233,0)</f>
        <v>0</v>
      </c>
      <c r="BF2233" s="195">
        <f>IF(N2233="snížená",J2233,0)</f>
        <v>0</v>
      </c>
      <c r="BG2233" s="195">
        <f>IF(N2233="zákl. přenesená",J2233,0)</f>
        <v>0</v>
      </c>
      <c r="BH2233" s="195">
        <f>IF(N2233="sníž. přenesená",J2233,0)</f>
        <v>0</v>
      </c>
      <c r="BI2233" s="195">
        <f>IF(N2233="nulová",J2233,0)</f>
        <v>0</v>
      </c>
      <c r="BJ2233" s="21" t="s">
        <v>86</v>
      </c>
      <c r="BK2233" s="195">
        <f>ROUND(I2233*H2233,2)</f>
        <v>0</v>
      </c>
      <c r="BL2233" s="21" t="s">
        <v>373</v>
      </c>
      <c r="BM2233" s="194" t="s">
        <v>2991</v>
      </c>
    </row>
    <row r="2234" spans="1:65" s="2" customFormat="1" ht="11.25">
      <c r="A2234" s="39"/>
      <c r="B2234" s="40"/>
      <c r="C2234" s="41"/>
      <c r="D2234" s="196" t="s">
        <v>161</v>
      </c>
      <c r="E2234" s="41"/>
      <c r="F2234" s="197" t="s">
        <v>2992</v>
      </c>
      <c r="G2234" s="41"/>
      <c r="H2234" s="41"/>
      <c r="I2234" s="198"/>
      <c r="J2234" s="41"/>
      <c r="K2234" s="41"/>
      <c r="L2234" s="44"/>
      <c r="M2234" s="199"/>
      <c r="N2234" s="200"/>
      <c r="O2234" s="69"/>
      <c r="P2234" s="69"/>
      <c r="Q2234" s="69"/>
      <c r="R2234" s="69"/>
      <c r="S2234" s="69"/>
      <c r="T2234" s="70"/>
      <c r="U2234" s="39"/>
      <c r="V2234" s="39"/>
      <c r="W2234" s="39"/>
      <c r="X2234" s="39"/>
      <c r="Y2234" s="39"/>
      <c r="Z2234" s="39"/>
      <c r="AA2234" s="39"/>
      <c r="AB2234" s="39"/>
      <c r="AC2234" s="39"/>
      <c r="AD2234" s="39"/>
      <c r="AE2234" s="39"/>
      <c r="AT2234" s="21" t="s">
        <v>161</v>
      </c>
      <c r="AU2234" s="21" t="s">
        <v>88</v>
      </c>
    </row>
    <row r="2235" spans="1:65" s="13" customFormat="1" ht="11.25">
      <c r="B2235" s="208"/>
      <c r="C2235" s="209"/>
      <c r="D2235" s="201" t="s">
        <v>320</v>
      </c>
      <c r="E2235" s="210" t="s">
        <v>32</v>
      </c>
      <c r="F2235" s="211" t="s">
        <v>2993</v>
      </c>
      <c r="G2235" s="209"/>
      <c r="H2235" s="210" t="s">
        <v>32</v>
      </c>
      <c r="I2235" s="212"/>
      <c r="J2235" s="209"/>
      <c r="K2235" s="209"/>
      <c r="L2235" s="213"/>
      <c r="M2235" s="214"/>
      <c r="N2235" s="215"/>
      <c r="O2235" s="215"/>
      <c r="P2235" s="215"/>
      <c r="Q2235" s="215"/>
      <c r="R2235" s="215"/>
      <c r="S2235" s="215"/>
      <c r="T2235" s="216"/>
      <c r="AT2235" s="217" t="s">
        <v>320</v>
      </c>
      <c r="AU2235" s="217" t="s">
        <v>88</v>
      </c>
      <c r="AV2235" s="13" t="s">
        <v>86</v>
      </c>
      <c r="AW2235" s="13" t="s">
        <v>39</v>
      </c>
      <c r="AX2235" s="13" t="s">
        <v>78</v>
      </c>
      <c r="AY2235" s="217" t="s">
        <v>151</v>
      </c>
    </row>
    <row r="2236" spans="1:65" s="13" customFormat="1" ht="11.25">
      <c r="B2236" s="208"/>
      <c r="C2236" s="209"/>
      <c r="D2236" s="201" t="s">
        <v>320</v>
      </c>
      <c r="E2236" s="210" t="s">
        <v>32</v>
      </c>
      <c r="F2236" s="211" t="s">
        <v>2994</v>
      </c>
      <c r="G2236" s="209"/>
      <c r="H2236" s="210" t="s">
        <v>32</v>
      </c>
      <c r="I2236" s="212"/>
      <c r="J2236" s="209"/>
      <c r="K2236" s="209"/>
      <c r="L2236" s="213"/>
      <c r="M2236" s="214"/>
      <c r="N2236" s="215"/>
      <c r="O2236" s="215"/>
      <c r="P2236" s="215"/>
      <c r="Q2236" s="215"/>
      <c r="R2236" s="215"/>
      <c r="S2236" s="215"/>
      <c r="T2236" s="216"/>
      <c r="AT2236" s="217" t="s">
        <v>320</v>
      </c>
      <c r="AU2236" s="217" t="s">
        <v>88</v>
      </c>
      <c r="AV2236" s="13" t="s">
        <v>86</v>
      </c>
      <c r="AW2236" s="13" t="s">
        <v>39</v>
      </c>
      <c r="AX2236" s="13" t="s">
        <v>78</v>
      </c>
      <c r="AY2236" s="217" t="s">
        <v>151</v>
      </c>
    </row>
    <row r="2237" spans="1:65" s="14" customFormat="1" ht="11.25">
      <c r="B2237" s="218"/>
      <c r="C2237" s="219"/>
      <c r="D2237" s="201" t="s">
        <v>320</v>
      </c>
      <c r="E2237" s="220" t="s">
        <v>32</v>
      </c>
      <c r="F2237" s="221" t="s">
        <v>2995</v>
      </c>
      <c r="G2237" s="219"/>
      <c r="H2237" s="222">
        <v>53.712000000000003</v>
      </c>
      <c r="I2237" s="223"/>
      <c r="J2237" s="219"/>
      <c r="K2237" s="219"/>
      <c r="L2237" s="224"/>
      <c r="M2237" s="225"/>
      <c r="N2237" s="226"/>
      <c r="O2237" s="226"/>
      <c r="P2237" s="226"/>
      <c r="Q2237" s="226"/>
      <c r="R2237" s="226"/>
      <c r="S2237" s="226"/>
      <c r="T2237" s="227"/>
      <c r="AT2237" s="228" t="s">
        <v>320</v>
      </c>
      <c r="AU2237" s="228" t="s">
        <v>88</v>
      </c>
      <c r="AV2237" s="14" t="s">
        <v>88</v>
      </c>
      <c r="AW2237" s="14" t="s">
        <v>39</v>
      </c>
      <c r="AX2237" s="14" t="s">
        <v>78</v>
      </c>
      <c r="AY2237" s="228" t="s">
        <v>151</v>
      </c>
    </row>
    <row r="2238" spans="1:65" s="15" customFormat="1" ht="11.25">
      <c r="B2238" s="229"/>
      <c r="C2238" s="230"/>
      <c r="D2238" s="201" t="s">
        <v>320</v>
      </c>
      <c r="E2238" s="231" t="s">
        <v>32</v>
      </c>
      <c r="F2238" s="232" t="s">
        <v>323</v>
      </c>
      <c r="G2238" s="230"/>
      <c r="H2238" s="233">
        <v>53.712000000000003</v>
      </c>
      <c r="I2238" s="234"/>
      <c r="J2238" s="230"/>
      <c r="K2238" s="230"/>
      <c r="L2238" s="235"/>
      <c r="M2238" s="236"/>
      <c r="N2238" s="237"/>
      <c r="O2238" s="237"/>
      <c r="P2238" s="237"/>
      <c r="Q2238" s="237"/>
      <c r="R2238" s="237"/>
      <c r="S2238" s="237"/>
      <c r="T2238" s="238"/>
      <c r="AT2238" s="239" t="s">
        <v>320</v>
      </c>
      <c r="AU2238" s="239" t="s">
        <v>88</v>
      </c>
      <c r="AV2238" s="15" t="s">
        <v>159</v>
      </c>
      <c r="AW2238" s="15" t="s">
        <v>39</v>
      </c>
      <c r="AX2238" s="15" t="s">
        <v>86</v>
      </c>
      <c r="AY2238" s="239" t="s">
        <v>151</v>
      </c>
    </row>
    <row r="2239" spans="1:65" s="2" customFormat="1" ht="16.5" customHeight="1">
      <c r="A2239" s="39"/>
      <c r="B2239" s="40"/>
      <c r="C2239" s="183" t="s">
        <v>2996</v>
      </c>
      <c r="D2239" s="183" t="s">
        <v>154</v>
      </c>
      <c r="E2239" s="184" t="s">
        <v>2997</v>
      </c>
      <c r="F2239" s="185" t="s">
        <v>2998</v>
      </c>
      <c r="G2239" s="186" t="s">
        <v>209</v>
      </c>
      <c r="H2239" s="187">
        <v>53.712000000000003</v>
      </c>
      <c r="I2239" s="188"/>
      <c r="J2239" s="189">
        <f>ROUND(I2239*H2239,2)</f>
        <v>0</v>
      </c>
      <c r="K2239" s="185" t="s">
        <v>158</v>
      </c>
      <c r="L2239" s="44"/>
      <c r="M2239" s="190" t="s">
        <v>32</v>
      </c>
      <c r="N2239" s="191" t="s">
        <v>49</v>
      </c>
      <c r="O2239" s="69"/>
      <c r="P2239" s="192">
        <f>O2239*H2239</f>
        <v>0</v>
      </c>
      <c r="Q2239" s="192">
        <v>2.5000000000000001E-4</v>
      </c>
      <c r="R2239" s="192">
        <f>Q2239*H2239</f>
        <v>1.3428000000000001E-2</v>
      </c>
      <c r="S2239" s="192">
        <v>0</v>
      </c>
      <c r="T2239" s="193">
        <f>S2239*H2239</f>
        <v>0</v>
      </c>
      <c r="U2239" s="39"/>
      <c r="V2239" s="39"/>
      <c r="W2239" s="39"/>
      <c r="X2239" s="39"/>
      <c r="Y2239" s="39"/>
      <c r="Z2239" s="39"/>
      <c r="AA2239" s="39"/>
      <c r="AB2239" s="39"/>
      <c r="AC2239" s="39"/>
      <c r="AD2239" s="39"/>
      <c r="AE2239" s="39"/>
      <c r="AR2239" s="194" t="s">
        <v>373</v>
      </c>
      <c r="AT2239" s="194" t="s">
        <v>154</v>
      </c>
      <c r="AU2239" s="194" t="s">
        <v>88</v>
      </c>
      <c r="AY2239" s="21" t="s">
        <v>151</v>
      </c>
      <c r="BE2239" s="195">
        <f>IF(N2239="základní",J2239,0)</f>
        <v>0</v>
      </c>
      <c r="BF2239" s="195">
        <f>IF(N2239="snížená",J2239,0)</f>
        <v>0</v>
      </c>
      <c r="BG2239" s="195">
        <f>IF(N2239="zákl. přenesená",J2239,0)</f>
        <v>0</v>
      </c>
      <c r="BH2239" s="195">
        <f>IF(N2239="sníž. přenesená",J2239,0)</f>
        <v>0</v>
      </c>
      <c r="BI2239" s="195">
        <f>IF(N2239="nulová",J2239,0)</f>
        <v>0</v>
      </c>
      <c r="BJ2239" s="21" t="s">
        <v>86</v>
      </c>
      <c r="BK2239" s="195">
        <f>ROUND(I2239*H2239,2)</f>
        <v>0</v>
      </c>
      <c r="BL2239" s="21" t="s">
        <v>373</v>
      </c>
      <c r="BM2239" s="194" t="s">
        <v>2999</v>
      </c>
    </row>
    <row r="2240" spans="1:65" s="2" customFormat="1" ht="11.25">
      <c r="A2240" s="39"/>
      <c r="B2240" s="40"/>
      <c r="C2240" s="41"/>
      <c r="D2240" s="196" t="s">
        <v>161</v>
      </c>
      <c r="E2240" s="41"/>
      <c r="F2240" s="197" t="s">
        <v>3000</v>
      </c>
      <c r="G2240" s="41"/>
      <c r="H2240" s="41"/>
      <c r="I2240" s="198"/>
      <c r="J2240" s="41"/>
      <c r="K2240" s="41"/>
      <c r="L2240" s="44"/>
      <c r="M2240" s="199"/>
      <c r="N2240" s="200"/>
      <c r="O2240" s="69"/>
      <c r="P2240" s="69"/>
      <c r="Q2240" s="69"/>
      <c r="R2240" s="69"/>
      <c r="S2240" s="69"/>
      <c r="T2240" s="70"/>
      <c r="U2240" s="39"/>
      <c r="V2240" s="39"/>
      <c r="W2240" s="39"/>
      <c r="X2240" s="39"/>
      <c r="Y2240" s="39"/>
      <c r="Z2240" s="39"/>
      <c r="AA2240" s="39"/>
      <c r="AB2240" s="39"/>
      <c r="AC2240" s="39"/>
      <c r="AD2240" s="39"/>
      <c r="AE2240" s="39"/>
      <c r="AT2240" s="21" t="s">
        <v>161</v>
      </c>
      <c r="AU2240" s="21" t="s">
        <v>88</v>
      </c>
    </row>
    <row r="2241" spans="1:65" s="2" customFormat="1" ht="19.5">
      <c r="A2241" s="39"/>
      <c r="B2241" s="40"/>
      <c r="C2241" s="41"/>
      <c r="D2241" s="201" t="s">
        <v>163</v>
      </c>
      <c r="E2241" s="41"/>
      <c r="F2241" s="202" t="s">
        <v>3001</v>
      </c>
      <c r="G2241" s="41"/>
      <c r="H2241" s="41"/>
      <c r="I2241" s="198"/>
      <c r="J2241" s="41"/>
      <c r="K2241" s="41"/>
      <c r="L2241" s="44"/>
      <c r="M2241" s="199"/>
      <c r="N2241" s="200"/>
      <c r="O2241" s="69"/>
      <c r="P2241" s="69"/>
      <c r="Q2241" s="69"/>
      <c r="R2241" s="69"/>
      <c r="S2241" s="69"/>
      <c r="T2241" s="70"/>
      <c r="U2241" s="39"/>
      <c r="V2241" s="39"/>
      <c r="W2241" s="39"/>
      <c r="X2241" s="39"/>
      <c r="Y2241" s="39"/>
      <c r="Z2241" s="39"/>
      <c r="AA2241" s="39"/>
      <c r="AB2241" s="39"/>
      <c r="AC2241" s="39"/>
      <c r="AD2241" s="39"/>
      <c r="AE2241" s="39"/>
      <c r="AT2241" s="21" t="s">
        <v>163</v>
      </c>
      <c r="AU2241" s="21" t="s">
        <v>88</v>
      </c>
    </row>
    <row r="2242" spans="1:65" s="13" customFormat="1" ht="11.25">
      <c r="B2242" s="208"/>
      <c r="C2242" s="209"/>
      <c r="D2242" s="201" t="s">
        <v>320</v>
      </c>
      <c r="E2242" s="210" t="s">
        <v>32</v>
      </c>
      <c r="F2242" s="211" t="s">
        <v>2994</v>
      </c>
      <c r="G2242" s="209"/>
      <c r="H2242" s="210" t="s">
        <v>32</v>
      </c>
      <c r="I2242" s="212"/>
      <c r="J2242" s="209"/>
      <c r="K2242" s="209"/>
      <c r="L2242" s="213"/>
      <c r="M2242" s="214"/>
      <c r="N2242" s="215"/>
      <c r="O2242" s="215"/>
      <c r="P2242" s="215"/>
      <c r="Q2242" s="215"/>
      <c r="R2242" s="215"/>
      <c r="S2242" s="215"/>
      <c r="T2242" s="216"/>
      <c r="AT2242" s="217" t="s">
        <v>320</v>
      </c>
      <c r="AU2242" s="217" t="s">
        <v>88</v>
      </c>
      <c r="AV2242" s="13" t="s">
        <v>86</v>
      </c>
      <c r="AW2242" s="13" t="s">
        <v>39</v>
      </c>
      <c r="AX2242" s="13" t="s">
        <v>78</v>
      </c>
      <c r="AY2242" s="217" t="s">
        <v>151</v>
      </c>
    </row>
    <row r="2243" spans="1:65" s="14" customFormat="1" ht="11.25">
      <c r="B2243" s="218"/>
      <c r="C2243" s="219"/>
      <c r="D2243" s="201" t="s">
        <v>320</v>
      </c>
      <c r="E2243" s="220" t="s">
        <v>32</v>
      </c>
      <c r="F2243" s="221" t="s">
        <v>2995</v>
      </c>
      <c r="G2243" s="219"/>
      <c r="H2243" s="222">
        <v>53.712000000000003</v>
      </c>
      <c r="I2243" s="223"/>
      <c r="J2243" s="219"/>
      <c r="K2243" s="219"/>
      <c r="L2243" s="224"/>
      <c r="M2243" s="225"/>
      <c r="N2243" s="226"/>
      <c r="O2243" s="226"/>
      <c r="P2243" s="226"/>
      <c r="Q2243" s="226"/>
      <c r="R2243" s="226"/>
      <c r="S2243" s="226"/>
      <c r="T2243" s="227"/>
      <c r="AT2243" s="228" t="s">
        <v>320</v>
      </c>
      <c r="AU2243" s="228" t="s">
        <v>88</v>
      </c>
      <c r="AV2243" s="14" t="s">
        <v>88</v>
      </c>
      <c r="AW2243" s="14" t="s">
        <v>39</v>
      </c>
      <c r="AX2243" s="14" t="s">
        <v>78</v>
      </c>
      <c r="AY2243" s="228" t="s">
        <v>151</v>
      </c>
    </row>
    <row r="2244" spans="1:65" s="15" customFormat="1" ht="11.25">
      <c r="B2244" s="229"/>
      <c r="C2244" s="230"/>
      <c r="D2244" s="201" t="s">
        <v>320</v>
      </c>
      <c r="E2244" s="231" t="s">
        <v>32</v>
      </c>
      <c r="F2244" s="232" t="s">
        <v>323</v>
      </c>
      <c r="G2244" s="230"/>
      <c r="H2244" s="233">
        <v>53.712000000000003</v>
      </c>
      <c r="I2244" s="234"/>
      <c r="J2244" s="230"/>
      <c r="K2244" s="230"/>
      <c r="L2244" s="235"/>
      <c r="M2244" s="236"/>
      <c r="N2244" s="237"/>
      <c r="O2244" s="237"/>
      <c r="P2244" s="237"/>
      <c r="Q2244" s="237"/>
      <c r="R2244" s="237"/>
      <c r="S2244" s="237"/>
      <c r="T2244" s="238"/>
      <c r="AT2244" s="239" t="s">
        <v>320</v>
      </c>
      <c r="AU2244" s="239" t="s">
        <v>88</v>
      </c>
      <c r="AV2244" s="15" t="s">
        <v>159</v>
      </c>
      <c r="AW2244" s="15" t="s">
        <v>39</v>
      </c>
      <c r="AX2244" s="15" t="s">
        <v>86</v>
      </c>
      <c r="AY2244" s="239" t="s">
        <v>151</v>
      </c>
    </row>
    <row r="2245" spans="1:65" s="2" customFormat="1" ht="24.2" customHeight="1">
      <c r="A2245" s="39"/>
      <c r="B2245" s="40"/>
      <c r="C2245" s="183" t="s">
        <v>3002</v>
      </c>
      <c r="D2245" s="183" t="s">
        <v>154</v>
      </c>
      <c r="E2245" s="184" t="s">
        <v>3003</v>
      </c>
      <c r="F2245" s="185" t="s">
        <v>3004</v>
      </c>
      <c r="G2245" s="186" t="s">
        <v>209</v>
      </c>
      <c r="H2245" s="187">
        <v>24.707000000000001</v>
      </c>
      <c r="I2245" s="188"/>
      <c r="J2245" s="189">
        <f>ROUND(I2245*H2245,2)</f>
        <v>0</v>
      </c>
      <c r="K2245" s="185" t="s">
        <v>158</v>
      </c>
      <c r="L2245" s="44"/>
      <c r="M2245" s="190" t="s">
        <v>32</v>
      </c>
      <c r="N2245" s="191" t="s">
        <v>49</v>
      </c>
      <c r="O2245" s="69"/>
      <c r="P2245" s="192">
        <f>O2245*H2245</f>
        <v>0</v>
      </c>
      <c r="Q2245" s="192">
        <v>8.0000000000000007E-5</v>
      </c>
      <c r="R2245" s="192">
        <f>Q2245*H2245</f>
        <v>1.97656E-3</v>
      </c>
      <c r="S2245" s="192">
        <v>0</v>
      </c>
      <c r="T2245" s="193">
        <f>S2245*H2245</f>
        <v>0</v>
      </c>
      <c r="U2245" s="39"/>
      <c r="V2245" s="39"/>
      <c r="W2245" s="39"/>
      <c r="X2245" s="39"/>
      <c r="Y2245" s="39"/>
      <c r="Z2245" s="39"/>
      <c r="AA2245" s="39"/>
      <c r="AB2245" s="39"/>
      <c r="AC2245" s="39"/>
      <c r="AD2245" s="39"/>
      <c r="AE2245" s="39"/>
      <c r="AR2245" s="194" t="s">
        <v>373</v>
      </c>
      <c r="AT2245" s="194" t="s">
        <v>154</v>
      </c>
      <c r="AU2245" s="194" t="s">
        <v>88</v>
      </c>
      <c r="AY2245" s="21" t="s">
        <v>151</v>
      </c>
      <c r="BE2245" s="195">
        <f>IF(N2245="základní",J2245,0)</f>
        <v>0</v>
      </c>
      <c r="BF2245" s="195">
        <f>IF(N2245="snížená",J2245,0)</f>
        <v>0</v>
      </c>
      <c r="BG2245" s="195">
        <f>IF(N2245="zákl. přenesená",J2245,0)</f>
        <v>0</v>
      </c>
      <c r="BH2245" s="195">
        <f>IF(N2245="sníž. přenesená",J2245,0)</f>
        <v>0</v>
      </c>
      <c r="BI2245" s="195">
        <f>IF(N2245="nulová",J2245,0)</f>
        <v>0</v>
      </c>
      <c r="BJ2245" s="21" t="s">
        <v>86</v>
      </c>
      <c r="BK2245" s="195">
        <f>ROUND(I2245*H2245,2)</f>
        <v>0</v>
      </c>
      <c r="BL2245" s="21" t="s">
        <v>373</v>
      </c>
      <c r="BM2245" s="194" t="s">
        <v>3005</v>
      </c>
    </row>
    <row r="2246" spans="1:65" s="2" customFormat="1" ht="11.25">
      <c r="A2246" s="39"/>
      <c r="B2246" s="40"/>
      <c r="C2246" s="41"/>
      <c r="D2246" s="196" t="s">
        <v>161</v>
      </c>
      <c r="E2246" s="41"/>
      <c r="F2246" s="197" t="s">
        <v>3006</v>
      </c>
      <c r="G2246" s="41"/>
      <c r="H2246" s="41"/>
      <c r="I2246" s="198"/>
      <c r="J2246" s="41"/>
      <c r="K2246" s="41"/>
      <c r="L2246" s="44"/>
      <c r="M2246" s="199"/>
      <c r="N2246" s="200"/>
      <c r="O2246" s="69"/>
      <c r="P2246" s="69"/>
      <c r="Q2246" s="69"/>
      <c r="R2246" s="69"/>
      <c r="S2246" s="69"/>
      <c r="T2246" s="70"/>
      <c r="U2246" s="39"/>
      <c r="V2246" s="39"/>
      <c r="W2246" s="39"/>
      <c r="X2246" s="39"/>
      <c r="Y2246" s="39"/>
      <c r="Z2246" s="39"/>
      <c r="AA2246" s="39"/>
      <c r="AB2246" s="39"/>
      <c r="AC2246" s="39"/>
      <c r="AD2246" s="39"/>
      <c r="AE2246" s="39"/>
      <c r="AT2246" s="21" t="s">
        <v>161</v>
      </c>
      <c r="AU2246" s="21" t="s">
        <v>88</v>
      </c>
    </row>
    <row r="2247" spans="1:65" s="13" customFormat="1" ht="11.25">
      <c r="B2247" s="208"/>
      <c r="C2247" s="209"/>
      <c r="D2247" s="201" t="s">
        <v>320</v>
      </c>
      <c r="E2247" s="210" t="s">
        <v>32</v>
      </c>
      <c r="F2247" s="211" t="s">
        <v>3007</v>
      </c>
      <c r="G2247" s="209"/>
      <c r="H2247" s="210" t="s">
        <v>32</v>
      </c>
      <c r="I2247" s="212"/>
      <c r="J2247" s="209"/>
      <c r="K2247" s="209"/>
      <c r="L2247" s="213"/>
      <c r="M2247" s="214"/>
      <c r="N2247" s="215"/>
      <c r="O2247" s="215"/>
      <c r="P2247" s="215"/>
      <c r="Q2247" s="215"/>
      <c r="R2247" s="215"/>
      <c r="S2247" s="215"/>
      <c r="T2247" s="216"/>
      <c r="AT2247" s="217" t="s">
        <v>320</v>
      </c>
      <c r="AU2247" s="217" t="s">
        <v>88</v>
      </c>
      <c r="AV2247" s="13" t="s">
        <v>86</v>
      </c>
      <c r="AW2247" s="13" t="s">
        <v>39</v>
      </c>
      <c r="AX2247" s="13" t="s">
        <v>78</v>
      </c>
      <c r="AY2247" s="217" t="s">
        <v>151</v>
      </c>
    </row>
    <row r="2248" spans="1:65" s="14" customFormat="1" ht="11.25">
      <c r="B2248" s="218"/>
      <c r="C2248" s="219"/>
      <c r="D2248" s="201" t="s">
        <v>320</v>
      </c>
      <c r="E2248" s="220" t="s">
        <v>32</v>
      </c>
      <c r="F2248" s="221" t="s">
        <v>3008</v>
      </c>
      <c r="G2248" s="219"/>
      <c r="H2248" s="222">
        <v>2.56</v>
      </c>
      <c r="I2248" s="223"/>
      <c r="J2248" s="219"/>
      <c r="K2248" s="219"/>
      <c r="L2248" s="224"/>
      <c r="M2248" s="225"/>
      <c r="N2248" s="226"/>
      <c r="O2248" s="226"/>
      <c r="P2248" s="226"/>
      <c r="Q2248" s="226"/>
      <c r="R2248" s="226"/>
      <c r="S2248" s="226"/>
      <c r="T2248" s="227"/>
      <c r="AT2248" s="228" t="s">
        <v>320</v>
      </c>
      <c r="AU2248" s="228" t="s">
        <v>88</v>
      </c>
      <c r="AV2248" s="14" t="s">
        <v>88</v>
      </c>
      <c r="AW2248" s="14" t="s">
        <v>39</v>
      </c>
      <c r="AX2248" s="14" t="s">
        <v>78</v>
      </c>
      <c r="AY2248" s="228" t="s">
        <v>151</v>
      </c>
    </row>
    <row r="2249" spans="1:65" s="14" customFormat="1" ht="11.25">
      <c r="B2249" s="218"/>
      <c r="C2249" s="219"/>
      <c r="D2249" s="201" t="s">
        <v>320</v>
      </c>
      <c r="E2249" s="220" t="s">
        <v>32</v>
      </c>
      <c r="F2249" s="221" t="s">
        <v>3009</v>
      </c>
      <c r="G2249" s="219"/>
      <c r="H2249" s="222">
        <v>2.1070000000000002</v>
      </c>
      <c r="I2249" s="223"/>
      <c r="J2249" s="219"/>
      <c r="K2249" s="219"/>
      <c r="L2249" s="224"/>
      <c r="M2249" s="225"/>
      <c r="N2249" s="226"/>
      <c r="O2249" s="226"/>
      <c r="P2249" s="226"/>
      <c r="Q2249" s="226"/>
      <c r="R2249" s="226"/>
      <c r="S2249" s="226"/>
      <c r="T2249" s="227"/>
      <c r="AT2249" s="228" t="s">
        <v>320</v>
      </c>
      <c r="AU2249" s="228" t="s">
        <v>88</v>
      </c>
      <c r="AV2249" s="14" t="s">
        <v>88</v>
      </c>
      <c r="AW2249" s="14" t="s">
        <v>39</v>
      </c>
      <c r="AX2249" s="14" t="s">
        <v>78</v>
      </c>
      <c r="AY2249" s="228" t="s">
        <v>151</v>
      </c>
    </row>
    <row r="2250" spans="1:65" s="16" customFormat="1" ht="11.25">
      <c r="B2250" s="240"/>
      <c r="C2250" s="241"/>
      <c r="D2250" s="201" t="s">
        <v>320</v>
      </c>
      <c r="E2250" s="242" t="s">
        <v>32</v>
      </c>
      <c r="F2250" s="243" t="s">
        <v>440</v>
      </c>
      <c r="G2250" s="241"/>
      <c r="H2250" s="244">
        <v>4.6669999999999998</v>
      </c>
      <c r="I2250" s="245"/>
      <c r="J2250" s="241"/>
      <c r="K2250" s="241"/>
      <c r="L2250" s="246"/>
      <c r="M2250" s="247"/>
      <c r="N2250" s="248"/>
      <c r="O2250" s="248"/>
      <c r="P2250" s="248"/>
      <c r="Q2250" s="248"/>
      <c r="R2250" s="248"/>
      <c r="S2250" s="248"/>
      <c r="T2250" s="249"/>
      <c r="AT2250" s="250" t="s">
        <v>320</v>
      </c>
      <c r="AU2250" s="250" t="s">
        <v>88</v>
      </c>
      <c r="AV2250" s="16" t="s">
        <v>170</v>
      </c>
      <c r="AW2250" s="16" t="s">
        <v>39</v>
      </c>
      <c r="AX2250" s="16" t="s">
        <v>78</v>
      </c>
      <c r="AY2250" s="250" t="s">
        <v>151</v>
      </c>
    </row>
    <row r="2251" spans="1:65" s="13" customFormat="1" ht="11.25">
      <c r="B2251" s="208"/>
      <c r="C2251" s="209"/>
      <c r="D2251" s="201" t="s">
        <v>320</v>
      </c>
      <c r="E2251" s="210" t="s">
        <v>32</v>
      </c>
      <c r="F2251" s="211" t="s">
        <v>3010</v>
      </c>
      <c r="G2251" s="209"/>
      <c r="H2251" s="210" t="s">
        <v>32</v>
      </c>
      <c r="I2251" s="212"/>
      <c r="J2251" s="209"/>
      <c r="K2251" s="209"/>
      <c r="L2251" s="213"/>
      <c r="M2251" s="214"/>
      <c r="N2251" s="215"/>
      <c r="O2251" s="215"/>
      <c r="P2251" s="215"/>
      <c r="Q2251" s="215"/>
      <c r="R2251" s="215"/>
      <c r="S2251" s="215"/>
      <c r="T2251" s="216"/>
      <c r="AT2251" s="217" t="s">
        <v>320</v>
      </c>
      <c r="AU2251" s="217" t="s">
        <v>88</v>
      </c>
      <c r="AV2251" s="13" t="s">
        <v>86</v>
      </c>
      <c r="AW2251" s="13" t="s">
        <v>39</v>
      </c>
      <c r="AX2251" s="13" t="s">
        <v>78</v>
      </c>
      <c r="AY2251" s="217" t="s">
        <v>151</v>
      </c>
    </row>
    <row r="2252" spans="1:65" s="14" customFormat="1" ht="11.25">
      <c r="B2252" s="218"/>
      <c r="C2252" s="219"/>
      <c r="D2252" s="201" t="s">
        <v>320</v>
      </c>
      <c r="E2252" s="220" t="s">
        <v>32</v>
      </c>
      <c r="F2252" s="221" t="s">
        <v>3011</v>
      </c>
      <c r="G2252" s="219"/>
      <c r="H2252" s="222">
        <v>2.6070000000000002</v>
      </c>
      <c r="I2252" s="223"/>
      <c r="J2252" s="219"/>
      <c r="K2252" s="219"/>
      <c r="L2252" s="224"/>
      <c r="M2252" s="225"/>
      <c r="N2252" s="226"/>
      <c r="O2252" s="226"/>
      <c r="P2252" s="226"/>
      <c r="Q2252" s="226"/>
      <c r="R2252" s="226"/>
      <c r="S2252" s="226"/>
      <c r="T2252" s="227"/>
      <c r="AT2252" s="228" t="s">
        <v>320</v>
      </c>
      <c r="AU2252" s="228" t="s">
        <v>88</v>
      </c>
      <c r="AV2252" s="14" t="s">
        <v>88</v>
      </c>
      <c r="AW2252" s="14" t="s">
        <v>39</v>
      </c>
      <c r="AX2252" s="14" t="s">
        <v>78</v>
      </c>
      <c r="AY2252" s="228" t="s">
        <v>151</v>
      </c>
    </row>
    <row r="2253" spans="1:65" s="13" customFormat="1" ht="11.25">
      <c r="B2253" s="208"/>
      <c r="C2253" s="209"/>
      <c r="D2253" s="201" t="s">
        <v>320</v>
      </c>
      <c r="E2253" s="210" t="s">
        <v>32</v>
      </c>
      <c r="F2253" s="211" t="s">
        <v>3012</v>
      </c>
      <c r="G2253" s="209"/>
      <c r="H2253" s="210" t="s">
        <v>32</v>
      </c>
      <c r="I2253" s="212"/>
      <c r="J2253" s="209"/>
      <c r="K2253" s="209"/>
      <c r="L2253" s="213"/>
      <c r="M2253" s="214"/>
      <c r="N2253" s="215"/>
      <c r="O2253" s="215"/>
      <c r="P2253" s="215"/>
      <c r="Q2253" s="215"/>
      <c r="R2253" s="215"/>
      <c r="S2253" s="215"/>
      <c r="T2253" s="216"/>
      <c r="AT2253" s="217" t="s">
        <v>320</v>
      </c>
      <c r="AU2253" s="217" t="s">
        <v>88</v>
      </c>
      <c r="AV2253" s="13" t="s">
        <v>86</v>
      </c>
      <c r="AW2253" s="13" t="s">
        <v>39</v>
      </c>
      <c r="AX2253" s="13" t="s">
        <v>78</v>
      </c>
      <c r="AY2253" s="217" t="s">
        <v>151</v>
      </c>
    </row>
    <row r="2254" spans="1:65" s="14" customFormat="1" ht="11.25">
      <c r="B2254" s="218"/>
      <c r="C2254" s="219"/>
      <c r="D2254" s="201" t="s">
        <v>320</v>
      </c>
      <c r="E2254" s="220" t="s">
        <v>32</v>
      </c>
      <c r="F2254" s="221" t="s">
        <v>3013</v>
      </c>
      <c r="G2254" s="219"/>
      <c r="H2254" s="222">
        <v>3.141</v>
      </c>
      <c r="I2254" s="223"/>
      <c r="J2254" s="219"/>
      <c r="K2254" s="219"/>
      <c r="L2254" s="224"/>
      <c r="M2254" s="225"/>
      <c r="N2254" s="226"/>
      <c r="O2254" s="226"/>
      <c r="P2254" s="226"/>
      <c r="Q2254" s="226"/>
      <c r="R2254" s="226"/>
      <c r="S2254" s="226"/>
      <c r="T2254" s="227"/>
      <c r="AT2254" s="228" t="s">
        <v>320</v>
      </c>
      <c r="AU2254" s="228" t="s">
        <v>88</v>
      </c>
      <c r="AV2254" s="14" t="s">
        <v>88</v>
      </c>
      <c r="AW2254" s="14" t="s">
        <v>39</v>
      </c>
      <c r="AX2254" s="14" t="s">
        <v>78</v>
      </c>
      <c r="AY2254" s="228" t="s">
        <v>151</v>
      </c>
    </row>
    <row r="2255" spans="1:65" s="16" customFormat="1" ht="11.25">
      <c r="B2255" s="240"/>
      <c r="C2255" s="241"/>
      <c r="D2255" s="201" t="s">
        <v>320</v>
      </c>
      <c r="E2255" s="242" t="s">
        <v>32</v>
      </c>
      <c r="F2255" s="243" t="s">
        <v>440</v>
      </c>
      <c r="G2255" s="241"/>
      <c r="H2255" s="244">
        <v>5.7480000000000002</v>
      </c>
      <c r="I2255" s="245"/>
      <c r="J2255" s="241"/>
      <c r="K2255" s="241"/>
      <c r="L2255" s="246"/>
      <c r="M2255" s="247"/>
      <c r="N2255" s="248"/>
      <c r="O2255" s="248"/>
      <c r="P2255" s="248"/>
      <c r="Q2255" s="248"/>
      <c r="R2255" s="248"/>
      <c r="S2255" s="248"/>
      <c r="T2255" s="249"/>
      <c r="AT2255" s="250" t="s">
        <v>320</v>
      </c>
      <c r="AU2255" s="250" t="s">
        <v>88</v>
      </c>
      <c r="AV2255" s="16" t="s">
        <v>170</v>
      </c>
      <c r="AW2255" s="16" t="s">
        <v>39</v>
      </c>
      <c r="AX2255" s="16" t="s">
        <v>78</v>
      </c>
      <c r="AY2255" s="250" t="s">
        <v>151</v>
      </c>
    </row>
    <row r="2256" spans="1:65" s="13" customFormat="1" ht="11.25">
      <c r="B2256" s="208"/>
      <c r="C2256" s="209"/>
      <c r="D2256" s="201" t="s">
        <v>320</v>
      </c>
      <c r="E2256" s="210" t="s">
        <v>32</v>
      </c>
      <c r="F2256" s="211" t="s">
        <v>3014</v>
      </c>
      <c r="G2256" s="209"/>
      <c r="H2256" s="210" t="s">
        <v>32</v>
      </c>
      <c r="I2256" s="212"/>
      <c r="J2256" s="209"/>
      <c r="K2256" s="209"/>
      <c r="L2256" s="213"/>
      <c r="M2256" s="214"/>
      <c r="N2256" s="215"/>
      <c r="O2256" s="215"/>
      <c r="P2256" s="215"/>
      <c r="Q2256" s="215"/>
      <c r="R2256" s="215"/>
      <c r="S2256" s="215"/>
      <c r="T2256" s="216"/>
      <c r="AT2256" s="217" t="s">
        <v>320</v>
      </c>
      <c r="AU2256" s="217" t="s">
        <v>88</v>
      </c>
      <c r="AV2256" s="13" t="s">
        <v>86</v>
      </c>
      <c r="AW2256" s="13" t="s">
        <v>39</v>
      </c>
      <c r="AX2256" s="13" t="s">
        <v>78</v>
      </c>
      <c r="AY2256" s="217" t="s">
        <v>151</v>
      </c>
    </row>
    <row r="2257" spans="1:65" s="14" customFormat="1" ht="11.25">
      <c r="B2257" s="218"/>
      <c r="C2257" s="219"/>
      <c r="D2257" s="201" t="s">
        <v>320</v>
      </c>
      <c r="E2257" s="220" t="s">
        <v>32</v>
      </c>
      <c r="F2257" s="221" t="s">
        <v>3015</v>
      </c>
      <c r="G2257" s="219"/>
      <c r="H2257" s="222">
        <v>3.76</v>
      </c>
      <c r="I2257" s="223"/>
      <c r="J2257" s="219"/>
      <c r="K2257" s="219"/>
      <c r="L2257" s="224"/>
      <c r="M2257" s="225"/>
      <c r="N2257" s="226"/>
      <c r="O2257" s="226"/>
      <c r="P2257" s="226"/>
      <c r="Q2257" s="226"/>
      <c r="R2257" s="226"/>
      <c r="S2257" s="226"/>
      <c r="T2257" s="227"/>
      <c r="AT2257" s="228" t="s">
        <v>320</v>
      </c>
      <c r="AU2257" s="228" t="s">
        <v>88</v>
      </c>
      <c r="AV2257" s="14" t="s">
        <v>88</v>
      </c>
      <c r="AW2257" s="14" t="s">
        <v>39</v>
      </c>
      <c r="AX2257" s="14" t="s">
        <v>78</v>
      </c>
      <c r="AY2257" s="228" t="s">
        <v>151</v>
      </c>
    </row>
    <row r="2258" spans="1:65" s="14" customFormat="1" ht="11.25">
      <c r="B2258" s="218"/>
      <c r="C2258" s="219"/>
      <c r="D2258" s="201" t="s">
        <v>320</v>
      </c>
      <c r="E2258" s="220" t="s">
        <v>32</v>
      </c>
      <c r="F2258" s="221" t="s">
        <v>3016</v>
      </c>
      <c r="G2258" s="219"/>
      <c r="H2258" s="222">
        <v>5.8769999999999998</v>
      </c>
      <c r="I2258" s="223"/>
      <c r="J2258" s="219"/>
      <c r="K2258" s="219"/>
      <c r="L2258" s="224"/>
      <c r="M2258" s="225"/>
      <c r="N2258" s="226"/>
      <c r="O2258" s="226"/>
      <c r="P2258" s="226"/>
      <c r="Q2258" s="226"/>
      <c r="R2258" s="226"/>
      <c r="S2258" s="226"/>
      <c r="T2258" s="227"/>
      <c r="AT2258" s="228" t="s">
        <v>320</v>
      </c>
      <c r="AU2258" s="228" t="s">
        <v>88</v>
      </c>
      <c r="AV2258" s="14" t="s">
        <v>88</v>
      </c>
      <c r="AW2258" s="14" t="s">
        <v>39</v>
      </c>
      <c r="AX2258" s="14" t="s">
        <v>78</v>
      </c>
      <c r="AY2258" s="228" t="s">
        <v>151</v>
      </c>
    </row>
    <row r="2259" spans="1:65" s="14" customFormat="1" ht="11.25">
      <c r="B2259" s="218"/>
      <c r="C2259" s="219"/>
      <c r="D2259" s="201" t="s">
        <v>320</v>
      </c>
      <c r="E2259" s="220" t="s">
        <v>32</v>
      </c>
      <c r="F2259" s="221" t="s">
        <v>3017</v>
      </c>
      <c r="G2259" s="219"/>
      <c r="H2259" s="222">
        <v>0.63600000000000001</v>
      </c>
      <c r="I2259" s="223"/>
      <c r="J2259" s="219"/>
      <c r="K2259" s="219"/>
      <c r="L2259" s="224"/>
      <c r="M2259" s="225"/>
      <c r="N2259" s="226"/>
      <c r="O2259" s="226"/>
      <c r="P2259" s="226"/>
      <c r="Q2259" s="226"/>
      <c r="R2259" s="226"/>
      <c r="S2259" s="226"/>
      <c r="T2259" s="227"/>
      <c r="AT2259" s="228" t="s">
        <v>320</v>
      </c>
      <c r="AU2259" s="228" t="s">
        <v>88</v>
      </c>
      <c r="AV2259" s="14" t="s">
        <v>88</v>
      </c>
      <c r="AW2259" s="14" t="s">
        <v>39</v>
      </c>
      <c r="AX2259" s="14" t="s">
        <v>78</v>
      </c>
      <c r="AY2259" s="228" t="s">
        <v>151</v>
      </c>
    </row>
    <row r="2260" spans="1:65" s="14" customFormat="1" ht="11.25">
      <c r="B2260" s="218"/>
      <c r="C2260" s="219"/>
      <c r="D2260" s="201" t="s">
        <v>320</v>
      </c>
      <c r="E2260" s="220" t="s">
        <v>32</v>
      </c>
      <c r="F2260" s="221" t="s">
        <v>3018</v>
      </c>
      <c r="G2260" s="219"/>
      <c r="H2260" s="222">
        <v>0.33400000000000002</v>
      </c>
      <c r="I2260" s="223"/>
      <c r="J2260" s="219"/>
      <c r="K2260" s="219"/>
      <c r="L2260" s="224"/>
      <c r="M2260" s="225"/>
      <c r="N2260" s="226"/>
      <c r="O2260" s="226"/>
      <c r="P2260" s="226"/>
      <c r="Q2260" s="226"/>
      <c r="R2260" s="226"/>
      <c r="S2260" s="226"/>
      <c r="T2260" s="227"/>
      <c r="AT2260" s="228" t="s">
        <v>320</v>
      </c>
      <c r="AU2260" s="228" t="s">
        <v>88</v>
      </c>
      <c r="AV2260" s="14" t="s">
        <v>88</v>
      </c>
      <c r="AW2260" s="14" t="s">
        <v>39</v>
      </c>
      <c r="AX2260" s="14" t="s">
        <v>78</v>
      </c>
      <c r="AY2260" s="228" t="s">
        <v>151</v>
      </c>
    </row>
    <row r="2261" spans="1:65" s="16" customFormat="1" ht="11.25">
      <c r="B2261" s="240"/>
      <c r="C2261" s="241"/>
      <c r="D2261" s="201" t="s">
        <v>320</v>
      </c>
      <c r="E2261" s="242" t="s">
        <v>32</v>
      </c>
      <c r="F2261" s="243" t="s">
        <v>440</v>
      </c>
      <c r="G2261" s="241"/>
      <c r="H2261" s="244">
        <v>10.606999999999999</v>
      </c>
      <c r="I2261" s="245"/>
      <c r="J2261" s="241"/>
      <c r="K2261" s="241"/>
      <c r="L2261" s="246"/>
      <c r="M2261" s="247"/>
      <c r="N2261" s="248"/>
      <c r="O2261" s="248"/>
      <c r="P2261" s="248"/>
      <c r="Q2261" s="248"/>
      <c r="R2261" s="248"/>
      <c r="S2261" s="248"/>
      <c r="T2261" s="249"/>
      <c r="AT2261" s="250" t="s">
        <v>320</v>
      </c>
      <c r="AU2261" s="250" t="s">
        <v>88</v>
      </c>
      <c r="AV2261" s="16" t="s">
        <v>170</v>
      </c>
      <c r="AW2261" s="16" t="s">
        <v>39</v>
      </c>
      <c r="AX2261" s="16" t="s">
        <v>78</v>
      </c>
      <c r="AY2261" s="250" t="s">
        <v>151</v>
      </c>
    </row>
    <row r="2262" spans="1:65" s="13" customFormat="1" ht="11.25">
      <c r="B2262" s="208"/>
      <c r="C2262" s="209"/>
      <c r="D2262" s="201" t="s">
        <v>320</v>
      </c>
      <c r="E2262" s="210" t="s">
        <v>32</v>
      </c>
      <c r="F2262" s="211" t="s">
        <v>681</v>
      </c>
      <c r="G2262" s="209"/>
      <c r="H2262" s="210" t="s">
        <v>32</v>
      </c>
      <c r="I2262" s="212"/>
      <c r="J2262" s="209"/>
      <c r="K2262" s="209"/>
      <c r="L2262" s="213"/>
      <c r="M2262" s="214"/>
      <c r="N2262" s="215"/>
      <c r="O2262" s="215"/>
      <c r="P2262" s="215"/>
      <c r="Q2262" s="215"/>
      <c r="R2262" s="215"/>
      <c r="S2262" s="215"/>
      <c r="T2262" s="216"/>
      <c r="AT2262" s="217" t="s">
        <v>320</v>
      </c>
      <c r="AU2262" s="217" t="s">
        <v>88</v>
      </c>
      <c r="AV2262" s="13" t="s">
        <v>86</v>
      </c>
      <c r="AW2262" s="13" t="s">
        <v>39</v>
      </c>
      <c r="AX2262" s="13" t="s">
        <v>78</v>
      </c>
      <c r="AY2262" s="217" t="s">
        <v>151</v>
      </c>
    </row>
    <row r="2263" spans="1:65" s="14" customFormat="1" ht="11.25">
      <c r="B2263" s="218"/>
      <c r="C2263" s="219"/>
      <c r="D2263" s="201" t="s">
        <v>320</v>
      </c>
      <c r="E2263" s="220" t="s">
        <v>32</v>
      </c>
      <c r="F2263" s="221" t="s">
        <v>3019</v>
      </c>
      <c r="G2263" s="219"/>
      <c r="H2263" s="222">
        <v>2.6</v>
      </c>
      <c r="I2263" s="223"/>
      <c r="J2263" s="219"/>
      <c r="K2263" s="219"/>
      <c r="L2263" s="224"/>
      <c r="M2263" s="225"/>
      <c r="N2263" s="226"/>
      <c r="O2263" s="226"/>
      <c r="P2263" s="226"/>
      <c r="Q2263" s="226"/>
      <c r="R2263" s="226"/>
      <c r="S2263" s="226"/>
      <c r="T2263" s="227"/>
      <c r="AT2263" s="228" t="s">
        <v>320</v>
      </c>
      <c r="AU2263" s="228" t="s">
        <v>88</v>
      </c>
      <c r="AV2263" s="14" t="s">
        <v>88</v>
      </c>
      <c r="AW2263" s="14" t="s">
        <v>39</v>
      </c>
      <c r="AX2263" s="14" t="s">
        <v>78</v>
      </c>
      <c r="AY2263" s="228" t="s">
        <v>151</v>
      </c>
    </row>
    <row r="2264" spans="1:65" s="16" customFormat="1" ht="11.25">
      <c r="B2264" s="240"/>
      <c r="C2264" s="241"/>
      <c r="D2264" s="201" t="s">
        <v>320</v>
      </c>
      <c r="E2264" s="242" t="s">
        <v>32</v>
      </c>
      <c r="F2264" s="243" t="s">
        <v>440</v>
      </c>
      <c r="G2264" s="241"/>
      <c r="H2264" s="244">
        <v>2.6</v>
      </c>
      <c r="I2264" s="245"/>
      <c r="J2264" s="241"/>
      <c r="K2264" s="241"/>
      <c r="L2264" s="246"/>
      <c r="M2264" s="247"/>
      <c r="N2264" s="248"/>
      <c r="O2264" s="248"/>
      <c r="P2264" s="248"/>
      <c r="Q2264" s="248"/>
      <c r="R2264" s="248"/>
      <c r="S2264" s="248"/>
      <c r="T2264" s="249"/>
      <c r="AT2264" s="250" t="s">
        <v>320</v>
      </c>
      <c r="AU2264" s="250" t="s">
        <v>88</v>
      </c>
      <c r="AV2264" s="16" t="s">
        <v>170</v>
      </c>
      <c r="AW2264" s="16" t="s">
        <v>39</v>
      </c>
      <c r="AX2264" s="16" t="s">
        <v>78</v>
      </c>
      <c r="AY2264" s="250" t="s">
        <v>151</v>
      </c>
    </row>
    <row r="2265" spans="1:65" s="13" customFormat="1" ht="11.25">
      <c r="B2265" s="208"/>
      <c r="C2265" s="209"/>
      <c r="D2265" s="201" t="s">
        <v>320</v>
      </c>
      <c r="E2265" s="210" t="s">
        <v>32</v>
      </c>
      <c r="F2265" s="211" t="s">
        <v>3020</v>
      </c>
      <c r="G2265" s="209"/>
      <c r="H2265" s="210" t="s">
        <v>32</v>
      </c>
      <c r="I2265" s="212"/>
      <c r="J2265" s="209"/>
      <c r="K2265" s="209"/>
      <c r="L2265" s="213"/>
      <c r="M2265" s="214"/>
      <c r="N2265" s="215"/>
      <c r="O2265" s="215"/>
      <c r="P2265" s="215"/>
      <c r="Q2265" s="215"/>
      <c r="R2265" s="215"/>
      <c r="S2265" s="215"/>
      <c r="T2265" s="216"/>
      <c r="AT2265" s="217" t="s">
        <v>320</v>
      </c>
      <c r="AU2265" s="217" t="s">
        <v>88</v>
      </c>
      <c r="AV2265" s="13" t="s">
        <v>86</v>
      </c>
      <c r="AW2265" s="13" t="s">
        <v>39</v>
      </c>
      <c r="AX2265" s="13" t="s">
        <v>78</v>
      </c>
      <c r="AY2265" s="217" t="s">
        <v>151</v>
      </c>
    </row>
    <row r="2266" spans="1:65" s="13" customFormat="1" ht="11.25">
      <c r="B2266" s="208"/>
      <c r="C2266" s="209"/>
      <c r="D2266" s="201" t="s">
        <v>320</v>
      </c>
      <c r="E2266" s="210" t="s">
        <v>32</v>
      </c>
      <c r="F2266" s="211" t="s">
        <v>3021</v>
      </c>
      <c r="G2266" s="209"/>
      <c r="H2266" s="210" t="s">
        <v>32</v>
      </c>
      <c r="I2266" s="212"/>
      <c r="J2266" s="209"/>
      <c r="K2266" s="209"/>
      <c r="L2266" s="213"/>
      <c r="M2266" s="214"/>
      <c r="N2266" s="215"/>
      <c r="O2266" s="215"/>
      <c r="P2266" s="215"/>
      <c r="Q2266" s="215"/>
      <c r="R2266" s="215"/>
      <c r="S2266" s="215"/>
      <c r="T2266" s="216"/>
      <c r="AT2266" s="217" t="s">
        <v>320</v>
      </c>
      <c r="AU2266" s="217" t="s">
        <v>88</v>
      </c>
      <c r="AV2266" s="13" t="s">
        <v>86</v>
      </c>
      <c r="AW2266" s="13" t="s">
        <v>39</v>
      </c>
      <c r="AX2266" s="13" t="s">
        <v>78</v>
      </c>
      <c r="AY2266" s="217" t="s">
        <v>151</v>
      </c>
    </row>
    <row r="2267" spans="1:65" s="14" customFormat="1" ht="11.25">
      <c r="B2267" s="218"/>
      <c r="C2267" s="219"/>
      <c r="D2267" s="201" t="s">
        <v>320</v>
      </c>
      <c r="E2267" s="220" t="s">
        <v>32</v>
      </c>
      <c r="F2267" s="221" t="s">
        <v>3022</v>
      </c>
      <c r="G2267" s="219"/>
      <c r="H2267" s="222">
        <v>1.085</v>
      </c>
      <c r="I2267" s="223"/>
      <c r="J2267" s="219"/>
      <c r="K2267" s="219"/>
      <c r="L2267" s="224"/>
      <c r="M2267" s="225"/>
      <c r="N2267" s="226"/>
      <c r="O2267" s="226"/>
      <c r="P2267" s="226"/>
      <c r="Q2267" s="226"/>
      <c r="R2267" s="226"/>
      <c r="S2267" s="226"/>
      <c r="T2267" s="227"/>
      <c r="AT2267" s="228" t="s">
        <v>320</v>
      </c>
      <c r="AU2267" s="228" t="s">
        <v>88</v>
      </c>
      <c r="AV2267" s="14" t="s">
        <v>88</v>
      </c>
      <c r="AW2267" s="14" t="s">
        <v>39</v>
      </c>
      <c r="AX2267" s="14" t="s">
        <v>78</v>
      </c>
      <c r="AY2267" s="228" t="s">
        <v>151</v>
      </c>
    </row>
    <row r="2268" spans="1:65" s="16" customFormat="1" ht="11.25">
      <c r="B2268" s="240"/>
      <c r="C2268" s="241"/>
      <c r="D2268" s="201" t="s">
        <v>320</v>
      </c>
      <c r="E2268" s="242" t="s">
        <v>32</v>
      </c>
      <c r="F2268" s="243" t="s">
        <v>440</v>
      </c>
      <c r="G2268" s="241"/>
      <c r="H2268" s="244">
        <v>1.085</v>
      </c>
      <c r="I2268" s="245"/>
      <c r="J2268" s="241"/>
      <c r="K2268" s="241"/>
      <c r="L2268" s="246"/>
      <c r="M2268" s="247"/>
      <c r="N2268" s="248"/>
      <c r="O2268" s="248"/>
      <c r="P2268" s="248"/>
      <c r="Q2268" s="248"/>
      <c r="R2268" s="248"/>
      <c r="S2268" s="248"/>
      <c r="T2268" s="249"/>
      <c r="AT2268" s="250" t="s">
        <v>320</v>
      </c>
      <c r="AU2268" s="250" t="s">
        <v>88</v>
      </c>
      <c r="AV2268" s="16" t="s">
        <v>170</v>
      </c>
      <c r="AW2268" s="16" t="s">
        <v>39</v>
      </c>
      <c r="AX2268" s="16" t="s">
        <v>78</v>
      </c>
      <c r="AY2268" s="250" t="s">
        <v>151</v>
      </c>
    </row>
    <row r="2269" spans="1:65" s="15" customFormat="1" ht="11.25">
      <c r="B2269" s="229"/>
      <c r="C2269" s="230"/>
      <c r="D2269" s="201" t="s">
        <v>320</v>
      </c>
      <c r="E2269" s="231" t="s">
        <v>32</v>
      </c>
      <c r="F2269" s="232" t="s">
        <v>323</v>
      </c>
      <c r="G2269" s="230"/>
      <c r="H2269" s="233">
        <v>24.707000000000001</v>
      </c>
      <c r="I2269" s="234"/>
      <c r="J2269" s="230"/>
      <c r="K2269" s="230"/>
      <c r="L2269" s="235"/>
      <c r="M2269" s="236"/>
      <c r="N2269" s="237"/>
      <c r="O2269" s="237"/>
      <c r="P2269" s="237"/>
      <c r="Q2269" s="237"/>
      <c r="R2269" s="237"/>
      <c r="S2269" s="237"/>
      <c r="T2269" s="238"/>
      <c r="AT2269" s="239" t="s">
        <v>320</v>
      </c>
      <c r="AU2269" s="239" t="s">
        <v>88</v>
      </c>
      <c r="AV2269" s="15" t="s">
        <v>159</v>
      </c>
      <c r="AW2269" s="15" t="s">
        <v>39</v>
      </c>
      <c r="AX2269" s="15" t="s">
        <v>86</v>
      </c>
      <c r="AY2269" s="239" t="s">
        <v>151</v>
      </c>
    </row>
    <row r="2270" spans="1:65" s="2" customFormat="1" ht="16.5" customHeight="1">
      <c r="A2270" s="39"/>
      <c r="B2270" s="40"/>
      <c r="C2270" s="183" t="s">
        <v>3023</v>
      </c>
      <c r="D2270" s="183" t="s">
        <v>154</v>
      </c>
      <c r="E2270" s="184" t="s">
        <v>3024</v>
      </c>
      <c r="F2270" s="185" t="s">
        <v>3025</v>
      </c>
      <c r="G2270" s="186" t="s">
        <v>209</v>
      </c>
      <c r="H2270" s="187">
        <v>49.415999999999997</v>
      </c>
      <c r="I2270" s="188"/>
      <c r="J2270" s="189">
        <f>ROUND(I2270*H2270,2)</f>
        <v>0</v>
      </c>
      <c r="K2270" s="185" t="s">
        <v>158</v>
      </c>
      <c r="L2270" s="44"/>
      <c r="M2270" s="190" t="s">
        <v>32</v>
      </c>
      <c r="N2270" s="191" t="s">
        <v>49</v>
      </c>
      <c r="O2270" s="69"/>
      <c r="P2270" s="192">
        <f>O2270*H2270</f>
        <v>0</v>
      </c>
      <c r="Q2270" s="192">
        <v>1.3999999999999999E-4</v>
      </c>
      <c r="R2270" s="192">
        <f>Q2270*H2270</f>
        <v>6.9182399999999991E-3</v>
      </c>
      <c r="S2270" s="192">
        <v>0</v>
      </c>
      <c r="T2270" s="193">
        <f>S2270*H2270</f>
        <v>0</v>
      </c>
      <c r="U2270" s="39"/>
      <c r="V2270" s="39"/>
      <c r="W2270" s="39"/>
      <c r="X2270" s="39"/>
      <c r="Y2270" s="39"/>
      <c r="Z2270" s="39"/>
      <c r="AA2270" s="39"/>
      <c r="AB2270" s="39"/>
      <c r="AC2270" s="39"/>
      <c r="AD2270" s="39"/>
      <c r="AE2270" s="39"/>
      <c r="AR2270" s="194" t="s">
        <v>373</v>
      </c>
      <c r="AT2270" s="194" t="s">
        <v>154</v>
      </c>
      <c r="AU2270" s="194" t="s">
        <v>88</v>
      </c>
      <c r="AY2270" s="21" t="s">
        <v>151</v>
      </c>
      <c r="BE2270" s="195">
        <f>IF(N2270="základní",J2270,0)</f>
        <v>0</v>
      </c>
      <c r="BF2270" s="195">
        <f>IF(N2270="snížená",J2270,0)</f>
        <v>0</v>
      </c>
      <c r="BG2270" s="195">
        <f>IF(N2270="zákl. přenesená",J2270,0)</f>
        <v>0</v>
      </c>
      <c r="BH2270" s="195">
        <f>IF(N2270="sníž. přenesená",J2270,0)</f>
        <v>0</v>
      </c>
      <c r="BI2270" s="195">
        <f>IF(N2270="nulová",J2270,0)</f>
        <v>0</v>
      </c>
      <c r="BJ2270" s="21" t="s">
        <v>86</v>
      </c>
      <c r="BK2270" s="195">
        <f>ROUND(I2270*H2270,2)</f>
        <v>0</v>
      </c>
      <c r="BL2270" s="21" t="s">
        <v>373</v>
      </c>
      <c r="BM2270" s="194" t="s">
        <v>3026</v>
      </c>
    </row>
    <row r="2271" spans="1:65" s="2" customFormat="1" ht="11.25">
      <c r="A2271" s="39"/>
      <c r="B2271" s="40"/>
      <c r="C2271" s="41"/>
      <c r="D2271" s="196" t="s">
        <v>161</v>
      </c>
      <c r="E2271" s="41"/>
      <c r="F2271" s="197" t="s">
        <v>3027</v>
      </c>
      <c r="G2271" s="41"/>
      <c r="H2271" s="41"/>
      <c r="I2271" s="198"/>
      <c r="J2271" s="41"/>
      <c r="K2271" s="41"/>
      <c r="L2271" s="44"/>
      <c r="M2271" s="199"/>
      <c r="N2271" s="200"/>
      <c r="O2271" s="69"/>
      <c r="P2271" s="69"/>
      <c r="Q2271" s="69"/>
      <c r="R2271" s="69"/>
      <c r="S2271" s="69"/>
      <c r="T2271" s="70"/>
      <c r="U2271" s="39"/>
      <c r="V2271" s="39"/>
      <c r="W2271" s="39"/>
      <c r="X2271" s="39"/>
      <c r="Y2271" s="39"/>
      <c r="Z2271" s="39"/>
      <c r="AA2271" s="39"/>
      <c r="AB2271" s="39"/>
      <c r="AC2271" s="39"/>
      <c r="AD2271" s="39"/>
      <c r="AE2271" s="39"/>
      <c r="AT2271" s="21" t="s">
        <v>161</v>
      </c>
      <c r="AU2271" s="21" t="s">
        <v>88</v>
      </c>
    </row>
    <row r="2272" spans="1:65" s="13" customFormat="1" ht="11.25">
      <c r="B2272" s="208"/>
      <c r="C2272" s="209"/>
      <c r="D2272" s="201" t="s">
        <v>320</v>
      </c>
      <c r="E2272" s="210" t="s">
        <v>32</v>
      </c>
      <c r="F2272" s="211" t="s">
        <v>3028</v>
      </c>
      <c r="G2272" s="209"/>
      <c r="H2272" s="210" t="s">
        <v>32</v>
      </c>
      <c r="I2272" s="212"/>
      <c r="J2272" s="209"/>
      <c r="K2272" s="209"/>
      <c r="L2272" s="213"/>
      <c r="M2272" s="214"/>
      <c r="N2272" s="215"/>
      <c r="O2272" s="215"/>
      <c r="P2272" s="215"/>
      <c r="Q2272" s="215"/>
      <c r="R2272" s="215"/>
      <c r="S2272" s="215"/>
      <c r="T2272" s="216"/>
      <c r="AT2272" s="217" t="s">
        <v>320</v>
      </c>
      <c r="AU2272" s="217" t="s">
        <v>88</v>
      </c>
      <c r="AV2272" s="13" t="s">
        <v>86</v>
      </c>
      <c r="AW2272" s="13" t="s">
        <v>39</v>
      </c>
      <c r="AX2272" s="13" t="s">
        <v>78</v>
      </c>
      <c r="AY2272" s="217" t="s">
        <v>151</v>
      </c>
    </row>
    <row r="2273" spans="2:51" s="13" customFormat="1" ht="11.25">
      <c r="B2273" s="208"/>
      <c r="C2273" s="209"/>
      <c r="D2273" s="201" t="s">
        <v>320</v>
      </c>
      <c r="E2273" s="210" t="s">
        <v>32</v>
      </c>
      <c r="F2273" s="211" t="s">
        <v>3007</v>
      </c>
      <c r="G2273" s="209"/>
      <c r="H2273" s="210" t="s">
        <v>32</v>
      </c>
      <c r="I2273" s="212"/>
      <c r="J2273" s="209"/>
      <c r="K2273" s="209"/>
      <c r="L2273" s="213"/>
      <c r="M2273" s="214"/>
      <c r="N2273" s="215"/>
      <c r="O2273" s="215"/>
      <c r="P2273" s="215"/>
      <c r="Q2273" s="215"/>
      <c r="R2273" s="215"/>
      <c r="S2273" s="215"/>
      <c r="T2273" s="216"/>
      <c r="AT2273" s="217" t="s">
        <v>320</v>
      </c>
      <c r="AU2273" s="217" t="s">
        <v>88</v>
      </c>
      <c r="AV2273" s="13" t="s">
        <v>86</v>
      </c>
      <c r="AW2273" s="13" t="s">
        <v>39</v>
      </c>
      <c r="AX2273" s="13" t="s">
        <v>78</v>
      </c>
      <c r="AY2273" s="217" t="s">
        <v>151</v>
      </c>
    </row>
    <row r="2274" spans="2:51" s="14" customFormat="1" ht="11.25">
      <c r="B2274" s="218"/>
      <c r="C2274" s="219"/>
      <c r="D2274" s="201" t="s">
        <v>320</v>
      </c>
      <c r="E2274" s="220" t="s">
        <v>32</v>
      </c>
      <c r="F2274" s="221" t="s">
        <v>3029</v>
      </c>
      <c r="G2274" s="219"/>
      <c r="H2274" s="222">
        <v>5.12</v>
      </c>
      <c r="I2274" s="223"/>
      <c r="J2274" s="219"/>
      <c r="K2274" s="219"/>
      <c r="L2274" s="224"/>
      <c r="M2274" s="225"/>
      <c r="N2274" s="226"/>
      <c r="O2274" s="226"/>
      <c r="P2274" s="226"/>
      <c r="Q2274" s="226"/>
      <c r="R2274" s="226"/>
      <c r="S2274" s="226"/>
      <c r="T2274" s="227"/>
      <c r="AT2274" s="228" t="s">
        <v>320</v>
      </c>
      <c r="AU2274" s="228" t="s">
        <v>88</v>
      </c>
      <c r="AV2274" s="14" t="s">
        <v>88</v>
      </c>
      <c r="AW2274" s="14" t="s">
        <v>39</v>
      </c>
      <c r="AX2274" s="14" t="s">
        <v>78</v>
      </c>
      <c r="AY2274" s="228" t="s">
        <v>151</v>
      </c>
    </row>
    <row r="2275" spans="2:51" s="14" customFormat="1" ht="11.25">
      <c r="B2275" s="218"/>
      <c r="C2275" s="219"/>
      <c r="D2275" s="201" t="s">
        <v>320</v>
      </c>
      <c r="E2275" s="220" t="s">
        <v>32</v>
      </c>
      <c r="F2275" s="221" t="s">
        <v>3030</v>
      </c>
      <c r="G2275" s="219"/>
      <c r="H2275" s="222">
        <v>4.2140000000000004</v>
      </c>
      <c r="I2275" s="223"/>
      <c r="J2275" s="219"/>
      <c r="K2275" s="219"/>
      <c r="L2275" s="224"/>
      <c r="M2275" s="225"/>
      <c r="N2275" s="226"/>
      <c r="O2275" s="226"/>
      <c r="P2275" s="226"/>
      <c r="Q2275" s="226"/>
      <c r="R2275" s="226"/>
      <c r="S2275" s="226"/>
      <c r="T2275" s="227"/>
      <c r="AT2275" s="228" t="s">
        <v>320</v>
      </c>
      <c r="AU2275" s="228" t="s">
        <v>88</v>
      </c>
      <c r="AV2275" s="14" t="s">
        <v>88</v>
      </c>
      <c r="AW2275" s="14" t="s">
        <v>39</v>
      </c>
      <c r="AX2275" s="14" t="s">
        <v>78</v>
      </c>
      <c r="AY2275" s="228" t="s">
        <v>151</v>
      </c>
    </row>
    <row r="2276" spans="2:51" s="16" customFormat="1" ht="11.25">
      <c r="B2276" s="240"/>
      <c r="C2276" s="241"/>
      <c r="D2276" s="201" t="s">
        <v>320</v>
      </c>
      <c r="E2276" s="242" t="s">
        <v>32</v>
      </c>
      <c r="F2276" s="243" t="s">
        <v>440</v>
      </c>
      <c r="G2276" s="241"/>
      <c r="H2276" s="244">
        <v>9.3339999999999996</v>
      </c>
      <c r="I2276" s="245"/>
      <c r="J2276" s="241"/>
      <c r="K2276" s="241"/>
      <c r="L2276" s="246"/>
      <c r="M2276" s="247"/>
      <c r="N2276" s="248"/>
      <c r="O2276" s="248"/>
      <c r="P2276" s="248"/>
      <c r="Q2276" s="248"/>
      <c r="R2276" s="248"/>
      <c r="S2276" s="248"/>
      <c r="T2276" s="249"/>
      <c r="AT2276" s="250" t="s">
        <v>320</v>
      </c>
      <c r="AU2276" s="250" t="s">
        <v>88</v>
      </c>
      <c r="AV2276" s="16" t="s">
        <v>170</v>
      </c>
      <c r="AW2276" s="16" t="s">
        <v>39</v>
      </c>
      <c r="AX2276" s="16" t="s">
        <v>78</v>
      </c>
      <c r="AY2276" s="250" t="s">
        <v>151</v>
      </c>
    </row>
    <row r="2277" spans="2:51" s="13" customFormat="1" ht="11.25">
      <c r="B2277" s="208"/>
      <c r="C2277" s="209"/>
      <c r="D2277" s="201" t="s">
        <v>320</v>
      </c>
      <c r="E2277" s="210" t="s">
        <v>32</v>
      </c>
      <c r="F2277" s="211" t="s">
        <v>3010</v>
      </c>
      <c r="G2277" s="209"/>
      <c r="H2277" s="210" t="s">
        <v>32</v>
      </c>
      <c r="I2277" s="212"/>
      <c r="J2277" s="209"/>
      <c r="K2277" s="209"/>
      <c r="L2277" s="213"/>
      <c r="M2277" s="214"/>
      <c r="N2277" s="215"/>
      <c r="O2277" s="215"/>
      <c r="P2277" s="215"/>
      <c r="Q2277" s="215"/>
      <c r="R2277" s="215"/>
      <c r="S2277" s="215"/>
      <c r="T2277" s="216"/>
      <c r="AT2277" s="217" t="s">
        <v>320</v>
      </c>
      <c r="AU2277" s="217" t="s">
        <v>88</v>
      </c>
      <c r="AV2277" s="13" t="s">
        <v>86</v>
      </c>
      <c r="AW2277" s="13" t="s">
        <v>39</v>
      </c>
      <c r="AX2277" s="13" t="s">
        <v>78</v>
      </c>
      <c r="AY2277" s="217" t="s">
        <v>151</v>
      </c>
    </row>
    <row r="2278" spans="2:51" s="14" customFormat="1" ht="11.25">
      <c r="B2278" s="218"/>
      <c r="C2278" s="219"/>
      <c r="D2278" s="201" t="s">
        <v>320</v>
      </c>
      <c r="E2278" s="220" t="s">
        <v>32</v>
      </c>
      <c r="F2278" s="221" t="s">
        <v>3031</v>
      </c>
      <c r="G2278" s="219"/>
      <c r="H2278" s="222">
        <v>5.2140000000000004</v>
      </c>
      <c r="I2278" s="223"/>
      <c r="J2278" s="219"/>
      <c r="K2278" s="219"/>
      <c r="L2278" s="224"/>
      <c r="M2278" s="225"/>
      <c r="N2278" s="226"/>
      <c r="O2278" s="226"/>
      <c r="P2278" s="226"/>
      <c r="Q2278" s="226"/>
      <c r="R2278" s="226"/>
      <c r="S2278" s="226"/>
      <c r="T2278" s="227"/>
      <c r="AT2278" s="228" t="s">
        <v>320</v>
      </c>
      <c r="AU2278" s="228" t="s">
        <v>88</v>
      </c>
      <c r="AV2278" s="14" t="s">
        <v>88</v>
      </c>
      <c r="AW2278" s="14" t="s">
        <v>39</v>
      </c>
      <c r="AX2278" s="14" t="s">
        <v>78</v>
      </c>
      <c r="AY2278" s="228" t="s">
        <v>151</v>
      </c>
    </row>
    <row r="2279" spans="2:51" s="13" customFormat="1" ht="11.25">
      <c r="B2279" s="208"/>
      <c r="C2279" s="209"/>
      <c r="D2279" s="201" t="s">
        <v>320</v>
      </c>
      <c r="E2279" s="210" t="s">
        <v>32</v>
      </c>
      <c r="F2279" s="211" t="s">
        <v>3012</v>
      </c>
      <c r="G2279" s="209"/>
      <c r="H2279" s="210" t="s">
        <v>32</v>
      </c>
      <c r="I2279" s="212"/>
      <c r="J2279" s="209"/>
      <c r="K2279" s="209"/>
      <c r="L2279" s="213"/>
      <c r="M2279" s="214"/>
      <c r="N2279" s="215"/>
      <c r="O2279" s="215"/>
      <c r="P2279" s="215"/>
      <c r="Q2279" s="215"/>
      <c r="R2279" s="215"/>
      <c r="S2279" s="215"/>
      <c r="T2279" s="216"/>
      <c r="AT2279" s="217" t="s">
        <v>320</v>
      </c>
      <c r="AU2279" s="217" t="s">
        <v>88</v>
      </c>
      <c r="AV2279" s="13" t="s">
        <v>86</v>
      </c>
      <c r="AW2279" s="13" t="s">
        <v>39</v>
      </c>
      <c r="AX2279" s="13" t="s">
        <v>78</v>
      </c>
      <c r="AY2279" s="217" t="s">
        <v>151</v>
      </c>
    </row>
    <row r="2280" spans="2:51" s="14" customFormat="1" ht="11.25">
      <c r="B2280" s="218"/>
      <c r="C2280" s="219"/>
      <c r="D2280" s="201" t="s">
        <v>320</v>
      </c>
      <c r="E2280" s="220" t="s">
        <v>32</v>
      </c>
      <c r="F2280" s="221" t="s">
        <v>3032</v>
      </c>
      <c r="G2280" s="219"/>
      <c r="H2280" s="222">
        <v>6.282</v>
      </c>
      <c r="I2280" s="223"/>
      <c r="J2280" s="219"/>
      <c r="K2280" s="219"/>
      <c r="L2280" s="224"/>
      <c r="M2280" s="225"/>
      <c r="N2280" s="226"/>
      <c r="O2280" s="226"/>
      <c r="P2280" s="226"/>
      <c r="Q2280" s="226"/>
      <c r="R2280" s="226"/>
      <c r="S2280" s="226"/>
      <c r="T2280" s="227"/>
      <c r="AT2280" s="228" t="s">
        <v>320</v>
      </c>
      <c r="AU2280" s="228" t="s">
        <v>88</v>
      </c>
      <c r="AV2280" s="14" t="s">
        <v>88</v>
      </c>
      <c r="AW2280" s="14" t="s">
        <v>39</v>
      </c>
      <c r="AX2280" s="14" t="s">
        <v>78</v>
      </c>
      <c r="AY2280" s="228" t="s">
        <v>151</v>
      </c>
    </row>
    <row r="2281" spans="2:51" s="16" customFormat="1" ht="11.25">
      <c r="B2281" s="240"/>
      <c r="C2281" s="241"/>
      <c r="D2281" s="201" t="s">
        <v>320</v>
      </c>
      <c r="E2281" s="242" t="s">
        <v>32</v>
      </c>
      <c r="F2281" s="243" t="s">
        <v>440</v>
      </c>
      <c r="G2281" s="241"/>
      <c r="H2281" s="244">
        <v>11.496</v>
      </c>
      <c r="I2281" s="245"/>
      <c r="J2281" s="241"/>
      <c r="K2281" s="241"/>
      <c r="L2281" s="246"/>
      <c r="M2281" s="247"/>
      <c r="N2281" s="248"/>
      <c r="O2281" s="248"/>
      <c r="P2281" s="248"/>
      <c r="Q2281" s="248"/>
      <c r="R2281" s="248"/>
      <c r="S2281" s="248"/>
      <c r="T2281" s="249"/>
      <c r="AT2281" s="250" t="s">
        <v>320</v>
      </c>
      <c r="AU2281" s="250" t="s">
        <v>88</v>
      </c>
      <c r="AV2281" s="16" t="s">
        <v>170</v>
      </c>
      <c r="AW2281" s="16" t="s">
        <v>39</v>
      </c>
      <c r="AX2281" s="16" t="s">
        <v>78</v>
      </c>
      <c r="AY2281" s="250" t="s">
        <v>151</v>
      </c>
    </row>
    <row r="2282" spans="2:51" s="13" customFormat="1" ht="11.25">
      <c r="B2282" s="208"/>
      <c r="C2282" s="209"/>
      <c r="D2282" s="201" t="s">
        <v>320</v>
      </c>
      <c r="E2282" s="210" t="s">
        <v>32</v>
      </c>
      <c r="F2282" s="211" t="s">
        <v>3014</v>
      </c>
      <c r="G2282" s="209"/>
      <c r="H2282" s="210" t="s">
        <v>32</v>
      </c>
      <c r="I2282" s="212"/>
      <c r="J2282" s="209"/>
      <c r="K2282" s="209"/>
      <c r="L2282" s="213"/>
      <c r="M2282" s="214"/>
      <c r="N2282" s="215"/>
      <c r="O2282" s="215"/>
      <c r="P2282" s="215"/>
      <c r="Q2282" s="215"/>
      <c r="R2282" s="215"/>
      <c r="S2282" s="215"/>
      <c r="T2282" s="216"/>
      <c r="AT2282" s="217" t="s">
        <v>320</v>
      </c>
      <c r="AU2282" s="217" t="s">
        <v>88</v>
      </c>
      <c r="AV2282" s="13" t="s">
        <v>86</v>
      </c>
      <c r="AW2282" s="13" t="s">
        <v>39</v>
      </c>
      <c r="AX2282" s="13" t="s">
        <v>78</v>
      </c>
      <c r="AY2282" s="217" t="s">
        <v>151</v>
      </c>
    </row>
    <row r="2283" spans="2:51" s="14" customFormat="1" ht="11.25">
      <c r="B2283" s="218"/>
      <c r="C2283" s="219"/>
      <c r="D2283" s="201" t="s">
        <v>320</v>
      </c>
      <c r="E2283" s="220" t="s">
        <v>32</v>
      </c>
      <c r="F2283" s="221" t="s">
        <v>3033</v>
      </c>
      <c r="G2283" s="219"/>
      <c r="H2283" s="222">
        <v>7.52</v>
      </c>
      <c r="I2283" s="223"/>
      <c r="J2283" s="219"/>
      <c r="K2283" s="219"/>
      <c r="L2283" s="224"/>
      <c r="M2283" s="225"/>
      <c r="N2283" s="226"/>
      <c r="O2283" s="226"/>
      <c r="P2283" s="226"/>
      <c r="Q2283" s="226"/>
      <c r="R2283" s="226"/>
      <c r="S2283" s="226"/>
      <c r="T2283" s="227"/>
      <c r="AT2283" s="228" t="s">
        <v>320</v>
      </c>
      <c r="AU2283" s="228" t="s">
        <v>88</v>
      </c>
      <c r="AV2283" s="14" t="s">
        <v>88</v>
      </c>
      <c r="AW2283" s="14" t="s">
        <v>39</v>
      </c>
      <c r="AX2283" s="14" t="s">
        <v>78</v>
      </c>
      <c r="AY2283" s="228" t="s">
        <v>151</v>
      </c>
    </row>
    <row r="2284" spans="2:51" s="14" customFormat="1" ht="11.25">
      <c r="B2284" s="218"/>
      <c r="C2284" s="219"/>
      <c r="D2284" s="201" t="s">
        <v>320</v>
      </c>
      <c r="E2284" s="220" t="s">
        <v>32</v>
      </c>
      <c r="F2284" s="221" t="s">
        <v>3034</v>
      </c>
      <c r="G2284" s="219"/>
      <c r="H2284" s="222">
        <v>11.755000000000001</v>
      </c>
      <c r="I2284" s="223"/>
      <c r="J2284" s="219"/>
      <c r="K2284" s="219"/>
      <c r="L2284" s="224"/>
      <c r="M2284" s="225"/>
      <c r="N2284" s="226"/>
      <c r="O2284" s="226"/>
      <c r="P2284" s="226"/>
      <c r="Q2284" s="226"/>
      <c r="R2284" s="226"/>
      <c r="S2284" s="226"/>
      <c r="T2284" s="227"/>
      <c r="AT2284" s="228" t="s">
        <v>320</v>
      </c>
      <c r="AU2284" s="228" t="s">
        <v>88</v>
      </c>
      <c r="AV2284" s="14" t="s">
        <v>88</v>
      </c>
      <c r="AW2284" s="14" t="s">
        <v>39</v>
      </c>
      <c r="AX2284" s="14" t="s">
        <v>78</v>
      </c>
      <c r="AY2284" s="228" t="s">
        <v>151</v>
      </c>
    </row>
    <row r="2285" spans="2:51" s="14" customFormat="1" ht="11.25">
      <c r="B2285" s="218"/>
      <c r="C2285" s="219"/>
      <c r="D2285" s="201" t="s">
        <v>320</v>
      </c>
      <c r="E2285" s="220" t="s">
        <v>32</v>
      </c>
      <c r="F2285" s="221" t="s">
        <v>3035</v>
      </c>
      <c r="G2285" s="219"/>
      <c r="H2285" s="222">
        <v>1.272</v>
      </c>
      <c r="I2285" s="223"/>
      <c r="J2285" s="219"/>
      <c r="K2285" s="219"/>
      <c r="L2285" s="224"/>
      <c r="M2285" s="225"/>
      <c r="N2285" s="226"/>
      <c r="O2285" s="226"/>
      <c r="P2285" s="226"/>
      <c r="Q2285" s="226"/>
      <c r="R2285" s="226"/>
      <c r="S2285" s="226"/>
      <c r="T2285" s="227"/>
      <c r="AT2285" s="228" t="s">
        <v>320</v>
      </c>
      <c r="AU2285" s="228" t="s">
        <v>88</v>
      </c>
      <c r="AV2285" s="14" t="s">
        <v>88</v>
      </c>
      <c r="AW2285" s="14" t="s">
        <v>39</v>
      </c>
      <c r="AX2285" s="14" t="s">
        <v>78</v>
      </c>
      <c r="AY2285" s="228" t="s">
        <v>151</v>
      </c>
    </row>
    <row r="2286" spans="2:51" s="14" customFormat="1" ht="11.25">
      <c r="B2286" s="218"/>
      <c r="C2286" s="219"/>
      <c r="D2286" s="201" t="s">
        <v>320</v>
      </c>
      <c r="E2286" s="220" t="s">
        <v>32</v>
      </c>
      <c r="F2286" s="221" t="s">
        <v>3036</v>
      </c>
      <c r="G2286" s="219"/>
      <c r="H2286" s="222">
        <v>0.66900000000000004</v>
      </c>
      <c r="I2286" s="223"/>
      <c r="J2286" s="219"/>
      <c r="K2286" s="219"/>
      <c r="L2286" s="224"/>
      <c r="M2286" s="225"/>
      <c r="N2286" s="226"/>
      <c r="O2286" s="226"/>
      <c r="P2286" s="226"/>
      <c r="Q2286" s="226"/>
      <c r="R2286" s="226"/>
      <c r="S2286" s="226"/>
      <c r="T2286" s="227"/>
      <c r="AT2286" s="228" t="s">
        <v>320</v>
      </c>
      <c r="AU2286" s="228" t="s">
        <v>88</v>
      </c>
      <c r="AV2286" s="14" t="s">
        <v>88</v>
      </c>
      <c r="AW2286" s="14" t="s">
        <v>39</v>
      </c>
      <c r="AX2286" s="14" t="s">
        <v>78</v>
      </c>
      <c r="AY2286" s="228" t="s">
        <v>151</v>
      </c>
    </row>
    <row r="2287" spans="2:51" s="16" customFormat="1" ht="11.25">
      <c r="B2287" s="240"/>
      <c r="C2287" s="241"/>
      <c r="D2287" s="201" t="s">
        <v>320</v>
      </c>
      <c r="E2287" s="242" t="s">
        <v>32</v>
      </c>
      <c r="F2287" s="243" t="s">
        <v>440</v>
      </c>
      <c r="G2287" s="241"/>
      <c r="H2287" s="244">
        <v>21.216000000000001</v>
      </c>
      <c r="I2287" s="245"/>
      <c r="J2287" s="241"/>
      <c r="K2287" s="241"/>
      <c r="L2287" s="246"/>
      <c r="M2287" s="247"/>
      <c r="N2287" s="248"/>
      <c r="O2287" s="248"/>
      <c r="P2287" s="248"/>
      <c r="Q2287" s="248"/>
      <c r="R2287" s="248"/>
      <c r="S2287" s="248"/>
      <c r="T2287" s="249"/>
      <c r="AT2287" s="250" t="s">
        <v>320</v>
      </c>
      <c r="AU2287" s="250" t="s">
        <v>88</v>
      </c>
      <c r="AV2287" s="16" t="s">
        <v>170</v>
      </c>
      <c r="AW2287" s="16" t="s">
        <v>39</v>
      </c>
      <c r="AX2287" s="16" t="s">
        <v>78</v>
      </c>
      <c r="AY2287" s="250" t="s">
        <v>151</v>
      </c>
    </row>
    <row r="2288" spans="2:51" s="13" customFormat="1" ht="11.25">
      <c r="B2288" s="208"/>
      <c r="C2288" s="209"/>
      <c r="D2288" s="201" t="s">
        <v>320</v>
      </c>
      <c r="E2288" s="210" t="s">
        <v>32</v>
      </c>
      <c r="F2288" s="211" t="s">
        <v>681</v>
      </c>
      <c r="G2288" s="209"/>
      <c r="H2288" s="210" t="s">
        <v>32</v>
      </c>
      <c r="I2288" s="212"/>
      <c r="J2288" s="209"/>
      <c r="K2288" s="209"/>
      <c r="L2288" s="213"/>
      <c r="M2288" s="214"/>
      <c r="N2288" s="215"/>
      <c r="O2288" s="215"/>
      <c r="P2288" s="215"/>
      <c r="Q2288" s="215"/>
      <c r="R2288" s="215"/>
      <c r="S2288" s="215"/>
      <c r="T2288" s="216"/>
      <c r="AT2288" s="217" t="s">
        <v>320</v>
      </c>
      <c r="AU2288" s="217" t="s">
        <v>88</v>
      </c>
      <c r="AV2288" s="13" t="s">
        <v>86</v>
      </c>
      <c r="AW2288" s="13" t="s">
        <v>39</v>
      </c>
      <c r="AX2288" s="13" t="s">
        <v>78</v>
      </c>
      <c r="AY2288" s="217" t="s">
        <v>151</v>
      </c>
    </row>
    <row r="2289" spans="1:65" s="14" customFormat="1" ht="11.25">
      <c r="B2289" s="218"/>
      <c r="C2289" s="219"/>
      <c r="D2289" s="201" t="s">
        <v>320</v>
      </c>
      <c r="E2289" s="220" t="s">
        <v>32</v>
      </c>
      <c r="F2289" s="221" t="s">
        <v>3037</v>
      </c>
      <c r="G2289" s="219"/>
      <c r="H2289" s="222">
        <v>5.2</v>
      </c>
      <c r="I2289" s="223"/>
      <c r="J2289" s="219"/>
      <c r="K2289" s="219"/>
      <c r="L2289" s="224"/>
      <c r="M2289" s="225"/>
      <c r="N2289" s="226"/>
      <c r="O2289" s="226"/>
      <c r="P2289" s="226"/>
      <c r="Q2289" s="226"/>
      <c r="R2289" s="226"/>
      <c r="S2289" s="226"/>
      <c r="T2289" s="227"/>
      <c r="AT2289" s="228" t="s">
        <v>320</v>
      </c>
      <c r="AU2289" s="228" t="s">
        <v>88</v>
      </c>
      <c r="AV2289" s="14" t="s">
        <v>88</v>
      </c>
      <c r="AW2289" s="14" t="s">
        <v>39</v>
      </c>
      <c r="AX2289" s="14" t="s">
        <v>78</v>
      </c>
      <c r="AY2289" s="228" t="s">
        <v>151</v>
      </c>
    </row>
    <row r="2290" spans="1:65" s="16" customFormat="1" ht="11.25">
      <c r="B2290" s="240"/>
      <c r="C2290" s="241"/>
      <c r="D2290" s="201" t="s">
        <v>320</v>
      </c>
      <c r="E2290" s="242" t="s">
        <v>32</v>
      </c>
      <c r="F2290" s="243" t="s">
        <v>440</v>
      </c>
      <c r="G2290" s="241"/>
      <c r="H2290" s="244">
        <v>5.2</v>
      </c>
      <c r="I2290" s="245"/>
      <c r="J2290" s="241"/>
      <c r="K2290" s="241"/>
      <c r="L2290" s="246"/>
      <c r="M2290" s="247"/>
      <c r="N2290" s="248"/>
      <c r="O2290" s="248"/>
      <c r="P2290" s="248"/>
      <c r="Q2290" s="248"/>
      <c r="R2290" s="248"/>
      <c r="S2290" s="248"/>
      <c r="T2290" s="249"/>
      <c r="AT2290" s="250" t="s">
        <v>320</v>
      </c>
      <c r="AU2290" s="250" t="s">
        <v>88</v>
      </c>
      <c r="AV2290" s="16" t="s">
        <v>170</v>
      </c>
      <c r="AW2290" s="16" t="s">
        <v>39</v>
      </c>
      <c r="AX2290" s="16" t="s">
        <v>78</v>
      </c>
      <c r="AY2290" s="250" t="s">
        <v>151</v>
      </c>
    </row>
    <row r="2291" spans="1:65" s="13" customFormat="1" ht="11.25">
      <c r="B2291" s="208"/>
      <c r="C2291" s="209"/>
      <c r="D2291" s="201" t="s">
        <v>320</v>
      </c>
      <c r="E2291" s="210" t="s">
        <v>32</v>
      </c>
      <c r="F2291" s="211" t="s">
        <v>3020</v>
      </c>
      <c r="G2291" s="209"/>
      <c r="H2291" s="210" t="s">
        <v>32</v>
      </c>
      <c r="I2291" s="212"/>
      <c r="J2291" s="209"/>
      <c r="K2291" s="209"/>
      <c r="L2291" s="213"/>
      <c r="M2291" s="214"/>
      <c r="N2291" s="215"/>
      <c r="O2291" s="215"/>
      <c r="P2291" s="215"/>
      <c r="Q2291" s="215"/>
      <c r="R2291" s="215"/>
      <c r="S2291" s="215"/>
      <c r="T2291" s="216"/>
      <c r="AT2291" s="217" t="s">
        <v>320</v>
      </c>
      <c r="AU2291" s="217" t="s">
        <v>88</v>
      </c>
      <c r="AV2291" s="13" t="s">
        <v>86</v>
      </c>
      <c r="AW2291" s="13" t="s">
        <v>39</v>
      </c>
      <c r="AX2291" s="13" t="s">
        <v>78</v>
      </c>
      <c r="AY2291" s="217" t="s">
        <v>151</v>
      </c>
    </row>
    <row r="2292" spans="1:65" s="13" customFormat="1" ht="11.25">
      <c r="B2292" s="208"/>
      <c r="C2292" s="209"/>
      <c r="D2292" s="201" t="s">
        <v>320</v>
      </c>
      <c r="E2292" s="210" t="s">
        <v>32</v>
      </c>
      <c r="F2292" s="211" t="s">
        <v>3021</v>
      </c>
      <c r="G2292" s="209"/>
      <c r="H2292" s="210" t="s">
        <v>32</v>
      </c>
      <c r="I2292" s="212"/>
      <c r="J2292" s="209"/>
      <c r="K2292" s="209"/>
      <c r="L2292" s="213"/>
      <c r="M2292" s="214"/>
      <c r="N2292" s="215"/>
      <c r="O2292" s="215"/>
      <c r="P2292" s="215"/>
      <c r="Q2292" s="215"/>
      <c r="R2292" s="215"/>
      <c r="S2292" s="215"/>
      <c r="T2292" s="216"/>
      <c r="AT2292" s="217" t="s">
        <v>320</v>
      </c>
      <c r="AU2292" s="217" t="s">
        <v>88</v>
      </c>
      <c r="AV2292" s="13" t="s">
        <v>86</v>
      </c>
      <c r="AW2292" s="13" t="s">
        <v>39</v>
      </c>
      <c r="AX2292" s="13" t="s">
        <v>78</v>
      </c>
      <c r="AY2292" s="217" t="s">
        <v>151</v>
      </c>
    </row>
    <row r="2293" spans="1:65" s="14" customFormat="1" ht="11.25">
      <c r="B2293" s="218"/>
      <c r="C2293" s="219"/>
      <c r="D2293" s="201" t="s">
        <v>320</v>
      </c>
      <c r="E2293" s="220" t="s">
        <v>32</v>
      </c>
      <c r="F2293" s="221" t="s">
        <v>3038</v>
      </c>
      <c r="G2293" s="219"/>
      <c r="H2293" s="222">
        <v>2.17</v>
      </c>
      <c r="I2293" s="223"/>
      <c r="J2293" s="219"/>
      <c r="K2293" s="219"/>
      <c r="L2293" s="224"/>
      <c r="M2293" s="225"/>
      <c r="N2293" s="226"/>
      <c r="O2293" s="226"/>
      <c r="P2293" s="226"/>
      <c r="Q2293" s="226"/>
      <c r="R2293" s="226"/>
      <c r="S2293" s="226"/>
      <c r="T2293" s="227"/>
      <c r="AT2293" s="228" t="s">
        <v>320</v>
      </c>
      <c r="AU2293" s="228" t="s">
        <v>88</v>
      </c>
      <c r="AV2293" s="14" t="s">
        <v>88</v>
      </c>
      <c r="AW2293" s="14" t="s">
        <v>39</v>
      </c>
      <c r="AX2293" s="14" t="s">
        <v>78</v>
      </c>
      <c r="AY2293" s="228" t="s">
        <v>151</v>
      </c>
    </row>
    <row r="2294" spans="1:65" s="16" customFormat="1" ht="11.25">
      <c r="B2294" s="240"/>
      <c r="C2294" s="241"/>
      <c r="D2294" s="201" t="s">
        <v>320</v>
      </c>
      <c r="E2294" s="242" t="s">
        <v>32</v>
      </c>
      <c r="F2294" s="243" t="s">
        <v>440</v>
      </c>
      <c r="G2294" s="241"/>
      <c r="H2294" s="244">
        <v>2.17</v>
      </c>
      <c r="I2294" s="245"/>
      <c r="J2294" s="241"/>
      <c r="K2294" s="241"/>
      <c r="L2294" s="246"/>
      <c r="M2294" s="247"/>
      <c r="N2294" s="248"/>
      <c r="O2294" s="248"/>
      <c r="P2294" s="248"/>
      <c r="Q2294" s="248"/>
      <c r="R2294" s="248"/>
      <c r="S2294" s="248"/>
      <c r="T2294" s="249"/>
      <c r="AT2294" s="250" t="s">
        <v>320</v>
      </c>
      <c r="AU2294" s="250" t="s">
        <v>88</v>
      </c>
      <c r="AV2294" s="16" t="s">
        <v>170</v>
      </c>
      <c r="AW2294" s="16" t="s">
        <v>39</v>
      </c>
      <c r="AX2294" s="16" t="s">
        <v>78</v>
      </c>
      <c r="AY2294" s="250" t="s">
        <v>151</v>
      </c>
    </row>
    <row r="2295" spans="1:65" s="15" customFormat="1" ht="11.25">
      <c r="B2295" s="229"/>
      <c r="C2295" s="230"/>
      <c r="D2295" s="201" t="s">
        <v>320</v>
      </c>
      <c r="E2295" s="231" t="s">
        <v>32</v>
      </c>
      <c r="F2295" s="232" t="s">
        <v>323</v>
      </c>
      <c r="G2295" s="230"/>
      <c r="H2295" s="233">
        <v>49.415999999999997</v>
      </c>
      <c r="I2295" s="234"/>
      <c r="J2295" s="230"/>
      <c r="K2295" s="230"/>
      <c r="L2295" s="235"/>
      <c r="M2295" s="236"/>
      <c r="N2295" s="237"/>
      <c r="O2295" s="237"/>
      <c r="P2295" s="237"/>
      <c r="Q2295" s="237"/>
      <c r="R2295" s="237"/>
      <c r="S2295" s="237"/>
      <c r="T2295" s="238"/>
      <c r="AT2295" s="239" t="s">
        <v>320</v>
      </c>
      <c r="AU2295" s="239" t="s">
        <v>88</v>
      </c>
      <c r="AV2295" s="15" t="s">
        <v>159</v>
      </c>
      <c r="AW2295" s="15" t="s">
        <v>39</v>
      </c>
      <c r="AX2295" s="15" t="s">
        <v>86</v>
      </c>
      <c r="AY2295" s="239" t="s">
        <v>151</v>
      </c>
    </row>
    <row r="2296" spans="1:65" s="2" customFormat="1" ht="16.5" customHeight="1">
      <c r="A2296" s="39"/>
      <c r="B2296" s="40"/>
      <c r="C2296" s="183" t="s">
        <v>3039</v>
      </c>
      <c r="D2296" s="183" t="s">
        <v>154</v>
      </c>
      <c r="E2296" s="184" t="s">
        <v>3040</v>
      </c>
      <c r="F2296" s="185" t="s">
        <v>3041</v>
      </c>
      <c r="G2296" s="186" t="s">
        <v>209</v>
      </c>
      <c r="H2296" s="187">
        <v>28.585999999999999</v>
      </c>
      <c r="I2296" s="188"/>
      <c r="J2296" s="189">
        <f>ROUND(I2296*H2296,2)</f>
        <v>0</v>
      </c>
      <c r="K2296" s="185" t="s">
        <v>158</v>
      </c>
      <c r="L2296" s="44"/>
      <c r="M2296" s="190" t="s">
        <v>32</v>
      </c>
      <c r="N2296" s="191" t="s">
        <v>49</v>
      </c>
      <c r="O2296" s="69"/>
      <c r="P2296" s="192">
        <f>O2296*H2296</f>
        <v>0</v>
      </c>
      <c r="Q2296" s="192">
        <v>1.3999999999999999E-4</v>
      </c>
      <c r="R2296" s="192">
        <f>Q2296*H2296</f>
        <v>4.0020399999999992E-3</v>
      </c>
      <c r="S2296" s="192">
        <v>0</v>
      </c>
      <c r="T2296" s="193">
        <f>S2296*H2296</f>
        <v>0</v>
      </c>
      <c r="U2296" s="39"/>
      <c r="V2296" s="39"/>
      <c r="W2296" s="39"/>
      <c r="X2296" s="39"/>
      <c r="Y2296" s="39"/>
      <c r="Z2296" s="39"/>
      <c r="AA2296" s="39"/>
      <c r="AB2296" s="39"/>
      <c r="AC2296" s="39"/>
      <c r="AD2296" s="39"/>
      <c r="AE2296" s="39"/>
      <c r="AR2296" s="194" t="s">
        <v>373</v>
      </c>
      <c r="AT2296" s="194" t="s">
        <v>154</v>
      </c>
      <c r="AU2296" s="194" t="s">
        <v>88</v>
      </c>
      <c r="AY2296" s="21" t="s">
        <v>151</v>
      </c>
      <c r="BE2296" s="195">
        <f>IF(N2296="základní",J2296,0)</f>
        <v>0</v>
      </c>
      <c r="BF2296" s="195">
        <f>IF(N2296="snížená",J2296,0)</f>
        <v>0</v>
      </c>
      <c r="BG2296" s="195">
        <f>IF(N2296="zákl. přenesená",J2296,0)</f>
        <v>0</v>
      </c>
      <c r="BH2296" s="195">
        <f>IF(N2296="sníž. přenesená",J2296,0)</f>
        <v>0</v>
      </c>
      <c r="BI2296" s="195">
        <f>IF(N2296="nulová",J2296,0)</f>
        <v>0</v>
      </c>
      <c r="BJ2296" s="21" t="s">
        <v>86</v>
      </c>
      <c r="BK2296" s="195">
        <f>ROUND(I2296*H2296,2)</f>
        <v>0</v>
      </c>
      <c r="BL2296" s="21" t="s">
        <v>373</v>
      </c>
      <c r="BM2296" s="194" t="s">
        <v>3042</v>
      </c>
    </row>
    <row r="2297" spans="1:65" s="2" customFormat="1" ht="11.25">
      <c r="A2297" s="39"/>
      <c r="B2297" s="40"/>
      <c r="C2297" s="41"/>
      <c r="D2297" s="196" t="s">
        <v>161</v>
      </c>
      <c r="E2297" s="41"/>
      <c r="F2297" s="197" t="s">
        <v>3043</v>
      </c>
      <c r="G2297" s="41"/>
      <c r="H2297" s="41"/>
      <c r="I2297" s="198"/>
      <c r="J2297" s="41"/>
      <c r="K2297" s="41"/>
      <c r="L2297" s="44"/>
      <c r="M2297" s="199"/>
      <c r="N2297" s="200"/>
      <c r="O2297" s="69"/>
      <c r="P2297" s="69"/>
      <c r="Q2297" s="69"/>
      <c r="R2297" s="69"/>
      <c r="S2297" s="69"/>
      <c r="T2297" s="70"/>
      <c r="U2297" s="39"/>
      <c r="V2297" s="39"/>
      <c r="W2297" s="39"/>
      <c r="X2297" s="39"/>
      <c r="Y2297" s="39"/>
      <c r="Z2297" s="39"/>
      <c r="AA2297" s="39"/>
      <c r="AB2297" s="39"/>
      <c r="AC2297" s="39"/>
      <c r="AD2297" s="39"/>
      <c r="AE2297" s="39"/>
      <c r="AT2297" s="21" t="s">
        <v>161</v>
      </c>
      <c r="AU2297" s="21" t="s">
        <v>88</v>
      </c>
    </row>
    <row r="2298" spans="1:65" s="13" customFormat="1" ht="11.25">
      <c r="B2298" s="208"/>
      <c r="C2298" s="209"/>
      <c r="D2298" s="201" t="s">
        <v>320</v>
      </c>
      <c r="E2298" s="210" t="s">
        <v>32</v>
      </c>
      <c r="F2298" s="211" t="s">
        <v>3044</v>
      </c>
      <c r="G2298" s="209"/>
      <c r="H2298" s="210" t="s">
        <v>32</v>
      </c>
      <c r="I2298" s="212"/>
      <c r="J2298" s="209"/>
      <c r="K2298" s="209"/>
      <c r="L2298" s="213"/>
      <c r="M2298" s="214"/>
      <c r="N2298" s="215"/>
      <c r="O2298" s="215"/>
      <c r="P2298" s="215"/>
      <c r="Q2298" s="215"/>
      <c r="R2298" s="215"/>
      <c r="S2298" s="215"/>
      <c r="T2298" s="216"/>
      <c r="AT2298" s="217" t="s">
        <v>320</v>
      </c>
      <c r="AU2298" s="217" t="s">
        <v>88</v>
      </c>
      <c r="AV2298" s="13" t="s">
        <v>86</v>
      </c>
      <c r="AW2298" s="13" t="s">
        <v>39</v>
      </c>
      <c r="AX2298" s="13" t="s">
        <v>78</v>
      </c>
      <c r="AY2298" s="217" t="s">
        <v>151</v>
      </c>
    </row>
    <row r="2299" spans="1:65" s="13" customFormat="1" ht="11.25">
      <c r="B2299" s="208"/>
      <c r="C2299" s="209"/>
      <c r="D2299" s="201" t="s">
        <v>320</v>
      </c>
      <c r="E2299" s="210" t="s">
        <v>32</v>
      </c>
      <c r="F2299" s="211" t="s">
        <v>3045</v>
      </c>
      <c r="G2299" s="209"/>
      <c r="H2299" s="210" t="s">
        <v>32</v>
      </c>
      <c r="I2299" s="212"/>
      <c r="J2299" s="209"/>
      <c r="K2299" s="209"/>
      <c r="L2299" s="213"/>
      <c r="M2299" s="214"/>
      <c r="N2299" s="215"/>
      <c r="O2299" s="215"/>
      <c r="P2299" s="215"/>
      <c r="Q2299" s="215"/>
      <c r="R2299" s="215"/>
      <c r="S2299" s="215"/>
      <c r="T2299" s="216"/>
      <c r="AT2299" s="217" t="s">
        <v>320</v>
      </c>
      <c r="AU2299" s="217" t="s">
        <v>88</v>
      </c>
      <c r="AV2299" s="13" t="s">
        <v>86</v>
      </c>
      <c r="AW2299" s="13" t="s">
        <v>39</v>
      </c>
      <c r="AX2299" s="13" t="s">
        <v>78</v>
      </c>
      <c r="AY2299" s="217" t="s">
        <v>151</v>
      </c>
    </row>
    <row r="2300" spans="1:65" s="13" customFormat="1" ht="11.25">
      <c r="B2300" s="208"/>
      <c r="C2300" s="209"/>
      <c r="D2300" s="201" t="s">
        <v>320</v>
      </c>
      <c r="E2300" s="210" t="s">
        <v>32</v>
      </c>
      <c r="F2300" s="211" t="s">
        <v>3014</v>
      </c>
      <c r="G2300" s="209"/>
      <c r="H2300" s="210" t="s">
        <v>32</v>
      </c>
      <c r="I2300" s="212"/>
      <c r="J2300" s="209"/>
      <c r="K2300" s="209"/>
      <c r="L2300" s="213"/>
      <c r="M2300" s="214"/>
      <c r="N2300" s="215"/>
      <c r="O2300" s="215"/>
      <c r="P2300" s="215"/>
      <c r="Q2300" s="215"/>
      <c r="R2300" s="215"/>
      <c r="S2300" s="215"/>
      <c r="T2300" s="216"/>
      <c r="AT2300" s="217" t="s">
        <v>320</v>
      </c>
      <c r="AU2300" s="217" t="s">
        <v>88</v>
      </c>
      <c r="AV2300" s="13" t="s">
        <v>86</v>
      </c>
      <c r="AW2300" s="13" t="s">
        <v>39</v>
      </c>
      <c r="AX2300" s="13" t="s">
        <v>78</v>
      </c>
      <c r="AY2300" s="217" t="s">
        <v>151</v>
      </c>
    </row>
    <row r="2301" spans="1:65" s="14" customFormat="1" ht="11.25">
      <c r="B2301" s="218"/>
      <c r="C2301" s="219"/>
      <c r="D2301" s="201" t="s">
        <v>320</v>
      </c>
      <c r="E2301" s="220" t="s">
        <v>32</v>
      </c>
      <c r="F2301" s="221" t="s">
        <v>3033</v>
      </c>
      <c r="G2301" s="219"/>
      <c r="H2301" s="222">
        <v>7.52</v>
      </c>
      <c r="I2301" s="223"/>
      <c r="J2301" s="219"/>
      <c r="K2301" s="219"/>
      <c r="L2301" s="224"/>
      <c r="M2301" s="225"/>
      <c r="N2301" s="226"/>
      <c r="O2301" s="226"/>
      <c r="P2301" s="226"/>
      <c r="Q2301" s="226"/>
      <c r="R2301" s="226"/>
      <c r="S2301" s="226"/>
      <c r="T2301" s="227"/>
      <c r="AT2301" s="228" t="s">
        <v>320</v>
      </c>
      <c r="AU2301" s="228" t="s">
        <v>88</v>
      </c>
      <c r="AV2301" s="14" t="s">
        <v>88</v>
      </c>
      <c r="AW2301" s="14" t="s">
        <v>39</v>
      </c>
      <c r="AX2301" s="14" t="s">
        <v>78</v>
      </c>
      <c r="AY2301" s="228" t="s">
        <v>151</v>
      </c>
    </row>
    <row r="2302" spans="1:65" s="14" customFormat="1" ht="11.25">
      <c r="B2302" s="218"/>
      <c r="C2302" s="219"/>
      <c r="D2302" s="201" t="s">
        <v>320</v>
      </c>
      <c r="E2302" s="220" t="s">
        <v>32</v>
      </c>
      <c r="F2302" s="221" t="s">
        <v>3034</v>
      </c>
      <c r="G2302" s="219"/>
      <c r="H2302" s="222">
        <v>11.755000000000001</v>
      </c>
      <c r="I2302" s="223"/>
      <c r="J2302" s="219"/>
      <c r="K2302" s="219"/>
      <c r="L2302" s="224"/>
      <c r="M2302" s="225"/>
      <c r="N2302" s="226"/>
      <c r="O2302" s="226"/>
      <c r="P2302" s="226"/>
      <c r="Q2302" s="226"/>
      <c r="R2302" s="226"/>
      <c r="S2302" s="226"/>
      <c r="T2302" s="227"/>
      <c r="AT2302" s="228" t="s">
        <v>320</v>
      </c>
      <c r="AU2302" s="228" t="s">
        <v>88</v>
      </c>
      <c r="AV2302" s="14" t="s">
        <v>88</v>
      </c>
      <c r="AW2302" s="14" t="s">
        <v>39</v>
      </c>
      <c r="AX2302" s="14" t="s">
        <v>78</v>
      </c>
      <c r="AY2302" s="228" t="s">
        <v>151</v>
      </c>
    </row>
    <row r="2303" spans="1:65" s="14" customFormat="1" ht="11.25">
      <c r="B2303" s="218"/>
      <c r="C2303" s="219"/>
      <c r="D2303" s="201" t="s">
        <v>320</v>
      </c>
      <c r="E2303" s="220" t="s">
        <v>32</v>
      </c>
      <c r="F2303" s="221" t="s">
        <v>3035</v>
      </c>
      <c r="G2303" s="219"/>
      <c r="H2303" s="222">
        <v>1.272</v>
      </c>
      <c r="I2303" s="223"/>
      <c r="J2303" s="219"/>
      <c r="K2303" s="219"/>
      <c r="L2303" s="224"/>
      <c r="M2303" s="225"/>
      <c r="N2303" s="226"/>
      <c r="O2303" s="226"/>
      <c r="P2303" s="226"/>
      <c r="Q2303" s="226"/>
      <c r="R2303" s="226"/>
      <c r="S2303" s="226"/>
      <c r="T2303" s="227"/>
      <c r="AT2303" s="228" t="s">
        <v>320</v>
      </c>
      <c r="AU2303" s="228" t="s">
        <v>88</v>
      </c>
      <c r="AV2303" s="14" t="s">
        <v>88</v>
      </c>
      <c r="AW2303" s="14" t="s">
        <v>39</v>
      </c>
      <c r="AX2303" s="14" t="s">
        <v>78</v>
      </c>
      <c r="AY2303" s="228" t="s">
        <v>151</v>
      </c>
    </row>
    <row r="2304" spans="1:65" s="14" customFormat="1" ht="11.25">
      <c r="B2304" s="218"/>
      <c r="C2304" s="219"/>
      <c r="D2304" s="201" t="s">
        <v>320</v>
      </c>
      <c r="E2304" s="220" t="s">
        <v>32</v>
      </c>
      <c r="F2304" s="221" t="s">
        <v>3036</v>
      </c>
      <c r="G2304" s="219"/>
      <c r="H2304" s="222">
        <v>0.66900000000000004</v>
      </c>
      <c r="I2304" s="223"/>
      <c r="J2304" s="219"/>
      <c r="K2304" s="219"/>
      <c r="L2304" s="224"/>
      <c r="M2304" s="225"/>
      <c r="N2304" s="226"/>
      <c r="O2304" s="226"/>
      <c r="P2304" s="226"/>
      <c r="Q2304" s="226"/>
      <c r="R2304" s="226"/>
      <c r="S2304" s="226"/>
      <c r="T2304" s="227"/>
      <c r="AT2304" s="228" t="s">
        <v>320</v>
      </c>
      <c r="AU2304" s="228" t="s">
        <v>88</v>
      </c>
      <c r="AV2304" s="14" t="s">
        <v>88</v>
      </c>
      <c r="AW2304" s="14" t="s">
        <v>39</v>
      </c>
      <c r="AX2304" s="14" t="s">
        <v>78</v>
      </c>
      <c r="AY2304" s="228" t="s">
        <v>151</v>
      </c>
    </row>
    <row r="2305" spans="1:65" s="16" customFormat="1" ht="11.25">
      <c r="B2305" s="240"/>
      <c r="C2305" s="241"/>
      <c r="D2305" s="201" t="s">
        <v>320</v>
      </c>
      <c r="E2305" s="242" t="s">
        <v>32</v>
      </c>
      <c r="F2305" s="243" t="s">
        <v>440</v>
      </c>
      <c r="G2305" s="241"/>
      <c r="H2305" s="244">
        <v>21.216000000000001</v>
      </c>
      <c r="I2305" s="245"/>
      <c r="J2305" s="241"/>
      <c r="K2305" s="241"/>
      <c r="L2305" s="246"/>
      <c r="M2305" s="247"/>
      <c r="N2305" s="248"/>
      <c r="O2305" s="248"/>
      <c r="P2305" s="248"/>
      <c r="Q2305" s="248"/>
      <c r="R2305" s="248"/>
      <c r="S2305" s="248"/>
      <c r="T2305" s="249"/>
      <c r="AT2305" s="250" t="s">
        <v>320</v>
      </c>
      <c r="AU2305" s="250" t="s">
        <v>88</v>
      </c>
      <c r="AV2305" s="16" t="s">
        <v>170</v>
      </c>
      <c r="AW2305" s="16" t="s">
        <v>39</v>
      </c>
      <c r="AX2305" s="16" t="s">
        <v>78</v>
      </c>
      <c r="AY2305" s="250" t="s">
        <v>151</v>
      </c>
    </row>
    <row r="2306" spans="1:65" s="13" customFormat="1" ht="11.25">
      <c r="B2306" s="208"/>
      <c r="C2306" s="209"/>
      <c r="D2306" s="201" t="s">
        <v>320</v>
      </c>
      <c r="E2306" s="210" t="s">
        <v>32</v>
      </c>
      <c r="F2306" s="211" t="s">
        <v>681</v>
      </c>
      <c r="G2306" s="209"/>
      <c r="H2306" s="210" t="s">
        <v>32</v>
      </c>
      <c r="I2306" s="212"/>
      <c r="J2306" s="209"/>
      <c r="K2306" s="209"/>
      <c r="L2306" s="213"/>
      <c r="M2306" s="214"/>
      <c r="N2306" s="215"/>
      <c r="O2306" s="215"/>
      <c r="P2306" s="215"/>
      <c r="Q2306" s="215"/>
      <c r="R2306" s="215"/>
      <c r="S2306" s="215"/>
      <c r="T2306" s="216"/>
      <c r="AT2306" s="217" t="s">
        <v>320</v>
      </c>
      <c r="AU2306" s="217" t="s">
        <v>88</v>
      </c>
      <c r="AV2306" s="13" t="s">
        <v>86</v>
      </c>
      <c r="AW2306" s="13" t="s">
        <v>39</v>
      </c>
      <c r="AX2306" s="13" t="s">
        <v>78</v>
      </c>
      <c r="AY2306" s="217" t="s">
        <v>151</v>
      </c>
    </row>
    <row r="2307" spans="1:65" s="14" customFormat="1" ht="11.25">
      <c r="B2307" s="218"/>
      <c r="C2307" s="219"/>
      <c r="D2307" s="201" t="s">
        <v>320</v>
      </c>
      <c r="E2307" s="220" t="s">
        <v>32</v>
      </c>
      <c r="F2307" s="221" t="s">
        <v>3037</v>
      </c>
      <c r="G2307" s="219"/>
      <c r="H2307" s="222">
        <v>5.2</v>
      </c>
      <c r="I2307" s="223"/>
      <c r="J2307" s="219"/>
      <c r="K2307" s="219"/>
      <c r="L2307" s="224"/>
      <c r="M2307" s="225"/>
      <c r="N2307" s="226"/>
      <c r="O2307" s="226"/>
      <c r="P2307" s="226"/>
      <c r="Q2307" s="226"/>
      <c r="R2307" s="226"/>
      <c r="S2307" s="226"/>
      <c r="T2307" s="227"/>
      <c r="AT2307" s="228" t="s">
        <v>320</v>
      </c>
      <c r="AU2307" s="228" t="s">
        <v>88</v>
      </c>
      <c r="AV2307" s="14" t="s">
        <v>88</v>
      </c>
      <c r="AW2307" s="14" t="s">
        <v>39</v>
      </c>
      <c r="AX2307" s="14" t="s">
        <v>78</v>
      </c>
      <c r="AY2307" s="228" t="s">
        <v>151</v>
      </c>
    </row>
    <row r="2308" spans="1:65" s="16" customFormat="1" ht="11.25">
      <c r="B2308" s="240"/>
      <c r="C2308" s="241"/>
      <c r="D2308" s="201" t="s">
        <v>320</v>
      </c>
      <c r="E2308" s="242" t="s">
        <v>32</v>
      </c>
      <c r="F2308" s="243" t="s">
        <v>440</v>
      </c>
      <c r="G2308" s="241"/>
      <c r="H2308" s="244">
        <v>5.2</v>
      </c>
      <c r="I2308" s="245"/>
      <c r="J2308" s="241"/>
      <c r="K2308" s="241"/>
      <c r="L2308" s="246"/>
      <c r="M2308" s="247"/>
      <c r="N2308" s="248"/>
      <c r="O2308" s="248"/>
      <c r="P2308" s="248"/>
      <c r="Q2308" s="248"/>
      <c r="R2308" s="248"/>
      <c r="S2308" s="248"/>
      <c r="T2308" s="249"/>
      <c r="AT2308" s="250" t="s">
        <v>320</v>
      </c>
      <c r="AU2308" s="250" t="s">
        <v>88</v>
      </c>
      <c r="AV2308" s="16" t="s">
        <v>170</v>
      </c>
      <c r="AW2308" s="16" t="s">
        <v>39</v>
      </c>
      <c r="AX2308" s="16" t="s">
        <v>78</v>
      </c>
      <c r="AY2308" s="250" t="s">
        <v>151</v>
      </c>
    </row>
    <row r="2309" spans="1:65" s="13" customFormat="1" ht="11.25">
      <c r="B2309" s="208"/>
      <c r="C2309" s="209"/>
      <c r="D2309" s="201" t="s">
        <v>320</v>
      </c>
      <c r="E2309" s="210" t="s">
        <v>32</v>
      </c>
      <c r="F2309" s="211" t="s">
        <v>3020</v>
      </c>
      <c r="G2309" s="209"/>
      <c r="H2309" s="210" t="s">
        <v>32</v>
      </c>
      <c r="I2309" s="212"/>
      <c r="J2309" s="209"/>
      <c r="K2309" s="209"/>
      <c r="L2309" s="213"/>
      <c r="M2309" s="214"/>
      <c r="N2309" s="215"/>
      <c r="O2309" s="215"/>
      <c r="P2309" s="215"/>
      <c r="Q2309" s="215"/>
      <c r="R2309" s="215"/>
      <c r="S2309" s="215"/>
      <c r="T2309" s="216"/>
      <c r="AT2309" s="217" t="s">
        <v>320</v>
      </c>
      <c r="AU2309" s="217" t="s">
        <v>88</v>
      </c>
      <c r="AV2309" s="13" t="s">
        <v>86</v>
      </c>
      <c r="AW2309" s="13" t="s">
        <v>39</v>
      </c>
      <c r="AX2309" s="13" t="s">
        <v>78</v>
      </c>
      <c r="AY2309" s="217" t="s">
        <v>151</v>
      </c>
    </row>
    <row r="2310" spans="1:65" s="13" customFormat="1" ht="11.25">
      <c r="B2310" s="208"/>
      <c r="C2310" s="209"/>
      <c r="D2310" s="201" t="s">
        <v>320</v>
      </c>
      <c r="E2310" s="210" t="s">
        <v>32</v>
      </c>
      <c r="F2310" s="211" t="s">
        <v>3021</v>
      </c>
      <c r="G2310" s="209"/>
      <c r="H2310" s="210" t="s">
        <v>32</v>
      </c>
      <c r="I2310" s="212"/>
      <c r="J2310" s="209"/>
      <c r="K2310" s="209"/>
      <c r="L2310" s="213"/>
      <c r="M2310" s="214"/>
      <c r="N2310" s="215"/>
      <c r="O2310" s="215"/>
      <c r="P2310" s="215"/>
      <c r="Q2310" s="215"/>
      <c r="R2310" s="215"/>
      <c r="S2310" s="215"/>
      <c r="T2310" s="216"/>
      <c r="AT2310" s="217" t="s">
        <v>320</v>
      </c>
      <c r="AU2310" s="217" t="s">
        <v>88</v>
      </c>
      <c r="AV2310" s="13" t="s">
        <v>86</v>
      </c>
      <c r="AW2310" s="13" t="s">
        <v>39</v>
      </c>
      <c r="AX2310" s="13" t="s">
        <v>78</v>
      </c>
      <c r="AY2310" s="217" t="s">
        <v>151</v>
      </c>
    </row>
    <row r="2311" spans="1:65" s="14" customFormat="1" ht="11.25">
      <c r="B2311" s="218"/>
      <c r="C2311" s="219"/>
      <c r="D2311" s="201" t="s">
        <v>320</v>
      </c>
      <c r="E2311" s="220" t="s">
        <v>32</v>
      </c>
      <c r="F2311" s="221" t="s">
        <v>3038</v>
      </c>
      <c r="G2311" s="219"/>
      <c r="H2311" s="222">
        <v>2.17</v>
      </c>
      <c r="I2311" s="223"/>
      <c r="J2311" s="219"/>
      <c r="K2311" s="219"/>
      <c r="L2311" s="224"/>
      <c r="M2311" s="225"/>
      <c r="N2311" s="226"/>
      <c r="O2311" s="226"/>
      <c r="P2311" s="226"/>
      <c r="Q2311" s="226"/>
      <c r="R2311" s="226"/>
      <c r="S2311" s="226"/>
      <c r="T2311" s="227"/>
      <c r="AT2311" s="228" t="s">
        <v>320</v>
      </c>
      <c r="AU2311" s="228" t="s">
        <v>88</v>
      </c>
      <c r="AV2311" s="14" t="s">
        <v>88</v>
      </c>
      <c r="AW2311" s="14" t="s">
        <v>39</v>
      </c>
      <c r="AX2311" s="14" t="s">
        <v>78</v>
      </c>
      <c r="AY2311" s="228" t="s">
        <v>151</v>
      </c>
    </row>
    <row r="2312" spans="1:65" s="16" customFormat="1" ht="11.25">
      <c r="B2312" s="240"/>
      <c r="C2312" s="241"/>
      <c r="D2312" s="201" t="s">
        <v>320</v>
      </c>
      <c r="E2312" s="242" t="s">
        <v>32</v>
      </c>
      <c r="F2312" s="243" t="s">
        <v>440</v>
      </c>
      <c r="G2312" s="241"/>
      <c r="H2312" s="244">
        <v>2.17</v>
      </c>
      <c r="I2312" s="245"/>
      <c r="J2312" s="241"/>
      <c r="K2312" s="241"/>
      <c r="L2312" s="246"/>
      <c r="M2312" s="247"/>
      <c r="N2312" s="248"/>
      <c r="O2312" s="248"/>
      <c r="P2312" s="248"/>
      <c r="Q2312" s="248"/>
      <c r="R2312" s="248"/>
      <c r="S2312" s="248"/>
      <c r="T2312" s="249"/>
      <c r="AT2312" s="250" t="s">
        <v>320</v>
      </c>
      <c r="AU2312" s="250" t="s">
        <v>88</v>
      </c>
      <c r="AV2312" s="16" t="s">
        <v>170</v>
      </c>
      <c r="AW2312" s="16" t="s">
        <v>39</v>
      </c>
      <c r="AX2312" s="16" t="s">
        <v>78</v>
      </c>
      <c r="AY2312" s="250" t="s">
        <v>151</v>
      </c>
    </row>
    <row r="2313" spans="1:65" s="15" customFormat="1" ht="11.25">
      <c r="B2313" s="229"/>
      <c r="C2313" s="230"/>
      <c r="D2313" s="201" t="s">
        <v>320</v>
      </c>
      <c r="E2313" s="231" t="s">
        <v>32</v>
      </c>
      <c r="F2313" s="232" t="s">
        <v>323</v>
      </c>
      <c r="G2313" s="230"/>
      <c r="H2313" s="233">
        <v>28.585999999999999</v>
      </c>
      <c r="I2313" s="234"/>
      <c r="J2313" s="230"/>
      <c r="K2313" s="230"/>
      <c r="L2313" s="235"/>
      <c r="M2313" s="236"/>
      <c r="N2313" s="237"/>
      <c r="O2313" s="237"/>
      <c r="P2313" s="237"/>
      <c r="Q2313" s="237"/>
      <c r="R2313" s="237"/>
      <c r="S2313" s="237"/>
      <c r="T2313" s="238"/>
      <c r="AT2313" s="239" t="s">
        <v>320</v>
      </c>
      <c r="AU2313" s="239" t="s">
        <v>88</v>
      </c>
      <c r="AV2313" s="15" t="s">
        <v>159</v>
      </c>
      <c r="AW2313" s="15" t="s">
        <v>39</v>
      </c>
      <c r="AX2313" s="15" t="s">
        <v>86</v>
      </c>
      <c r="AY2313" s="239" t="s">
        <v>151</v>
      </c>
    </row>
    <row r="2314" spans="1:65" s="2" customFormat="1" ht="24.2" customHeight="1">
      <c r="A2314" s="39"/>
      <c r="B2314" s="40"/>
      <c r="C2314" s="183" t="s">
        <v>3046</v>
      </c>
      <c r="D2314" s="183" t="s">
        <v>154</v>
      </c>
      <c r="E2314" s="184" t="s">
        <v>3047</v>
      </c>
      <c r="F2314" s="185" t="s">
        <v>3048</v>
      </c>
      <c r="G2314" s="186" t="s">
        <v>209</v>
      </c>
      <c r="H2314" s="187">
        <v>8.1859999999999999</v>
      </c>
      <c r="I2314" s="188"/>
      <c r="J2314" s="189">
        <f>ROUND(I2314*H2314,2)</f>
        <v>0</v>
      </c>
      <c r="K2314" s="185" t="s">
        <v>158</v>
      </c>
      <c r="L2314" s="44"/>
      <c r="M2314" s="190" t="s">
        <v>32</v>
      </c>
      <c r="N2314" s="191" t="s">
        <v>49</v>
      </c>
      <c r="O2314" s="69"/>
      <c r="P2314" s="192">
        <f>O2314*H2314</f>
        <v>0</v>
      </c>
      <c r="Q2314" s="192">
        <v>2.0000000000000001E-4</v>
      </c>
      <c r="R2314" s="192">
        <f>Q2314*H2314</f>
        <v>1.6372000000000001E-3</v>
      </c>
      <c r="S2314" s="192">
        <v>0</v>
      </c>
      <c r="T2314" s="193">
        <f>S2314*H2314</f>
        <v>0</v>
      </c>
      <c r="U2314" s="39"/>
      <c r="V2314" s="39"/>
      <c r="W2314" s="39"/>
      <c r="X2314" s="39"/>
      <c r="Y2314" s="39"/>
      <c r="Z2314" s="39"/>
      <c r="AA2314" s="39"/>
      <c r="AB2314" s="39"/>
      <c r="AC2314" s="39"/>
      <c r="AD2314" s="39"/>
      <c r="AE2314" s="39"/>
      <c r="AR2314" s="194" t="s">
        <v>373</v>
      </c>
      <c r="AT2314" s="194" t="s">
        <v>154</v>
      </c>
      <c r="AU2314" s="194" t="s">
        <v>88</v>
      </c>
      <c r="AY2314" s="21" t="s">
        <v>151</v>
      </c>
      <c r="BE2314" s="195">
        <f>IF(N2314="základní",J2314,0)</f>
        <v>0</v>
      </c>
      <c r="BF2314" s="195">
        <f>IF(N2314="snížená",J2314,0)</f>
        <v>0</v>
      </c>
      <c r="BG2314" s="195">
        <f>IF(N2314="zákl. přenesená",J2314,0)</f>
        <v>0</v>
      </c>
      <c r="BH2314" s="195">
        <f>IF(N2314="sníž. přenesená",J2314,0)</f>
        <v>0</v>
      </c>
      <c r="BI2314" s="195">
        <f>IF(N2314="nulová",J2314,0)</f>
        <v>0</v>
      </c>
      <c r="BJ2314" s="21" t="s">
        <v>86</v>
      </c>
      <c r="BK2314" s="195">
        <f>ROUND(I2314*H2314,2)</f>
        <v>0</v>
      </c>
      <c r="BL2314" s="21" t="s">
        <v>373</v>
      </c>
      <c r="BM2314" s="194" t="s">
        <v>3049</v>
      </c>
    </row>
    <row r="2315" spans="1:65" s="2" customFormat="1" ht="11.25">
      <c r="A2315" s="39"/>
      <c r="B2315" s="40"/>
      <c r="C2315" s="41"/>
      <c r="D2315" s="196" t="s">
        <v>161</v>
      </c>
      <c r="E2315" s="41"/>
      <c r="F2315" s="197" t="s">
        <v>3050</v>
      </c>
      <c r="G2315" s="41"/>
      <c r="H2315" s="41"/>
      <c r="I2315" s="198"/>
      <c r="J2315" s="41"/>
      <c r="K2315" s="41"/>
      <c r="L2315" s="44"/>
      <c r="M2315" s="199"/>
      <c r="N2315" s="200"/>
      <c r="O2315" s="69"/>
      <c r="P2315" s="69"/>
      <c r="Q2315" s="69"/>
      <c r="R2315" s="69"/>
      <c r="S2315" s="69"/>
      <c r="T2315" s="70"/>
      <c r="U2315" s="39"/>
      <c r="V2315" s="39"/>
      <c r="W2315" s="39"/>
      <c r="X2315" s="39"/>
      <c r="Y2315" s="39"/>
      <c r="Z2315" s="39"/>
      <c r="AA2315" s="39"/>
      <c r="AB2315" s="39"/>
      <c r="AC2315" s="39"/>
      <c r="AD2315" s="39"/>
      <c r="AE2315" s="39"/>
      <c r="AT2315" s="21" t="s">
        <v>161</v>
      </c>
      <c r="AU2315" s="21" t="s">
        <v>88</v>
      </c>
    </row>
    <row r="2316" spans="1:65" s="2" customFormat="1" ht="19.5">
      <c r="A2316" s="39"/>
      <c r="B2316" s="40"/>
      <c r="C2316" s="41"/>
      <c r="D2316" s="201" t="s">
        <v>163</v>
      </c>
      <c r="E2316" s="41"/>
      <c r="F2316" s="202" t="s">
        <v>855</v>
      </c>
      <c r="G2316" s="41"/>
      <c r="H2316" s="41"/>
      <c r="I2316" s="198"/>
      <c r="J2316" s="41"/>
      <c r="K2316" s="41"/>
      <c r="L2316" s="44"/>
      <c r="M2316" s="199"/>
      <c r="N2316" s="200"/>
      <c r="O2316" s="69"/>
      <c r="P2316" s="69"/>
      <c r="Q2316" s="69"/>
      <c r="R2316" s="69"/>
      <c r="S2316" s="69"/>
      <c r="T2316" s="70"/>
      <c r="U2316" s="39"/>
      <c r="V2316" s="39"/>
      <c r="W2316" s="39"/>
      <c r="X2316" s="39"/>
      <c r="Y2316" s="39"/>
      <c r="Z2316" s="39"/>
      <c r="AA2316" s="39"/>
      <c r="AB2316" s="39"/>
      <c r="AC2316" s="39"/>
      <c r="AD2316" s="39"/>
      <c r="AE2316" s="39"/>
      <c r="AT2316" s="21" t="s">
        <v>163</v>
      </c>
      <c r="AU2316" s="21" t="s">
        <v>88</v>
      </c>
    </row>
    <row r="2317" spans="1:65" s="13" customFormat="1" ht="11.25">
      <c r="B2317" s="208"/>
      <c r="C2317" s="209"/>
      <c r="D2317" s="201" t="s">
        <v>320</v>
      </c>
      <c r="E2317" s="210" t="s">
        <v>32</v>
      </c>
      <c r="F2317" s="211" t="s">
        <v>3051</v>
      </c>
      <c r="G2317" s="209"/>
      <c r="H2317" s="210" t="s">
        <v>32</v>
      </c>
      <c r="I2317" s="212"/>
      <c r="J2317" s="209"/>
      <c r="K2317" s="209"/>
      <c r="L2317" s="213"/>
      <c r="M2317" s="214"/>
      <c r="N2317" s="215"/>
      <c r="O2317" s="215"/>
      <c r="P2317" s="215"/>
      <c r="Q2317" s="215"/>
      <c r="R2317" s="215"/>
      <c r="S2317" s="215"/>
      <c r="T2317" s="216"/>
      <c r="AT2317" s="217" t="s">
        <v>320</v>
      </c>
      <c r="AU2317" s="217" t="s">
        <v>88</v>
      </c>
      <c r="AV2317" s="13" t="s">
        <v>86</v>
      </c>
      <c r="AW2317" s="13" t="s">
        <v>39</v>
      </c>
      <c r="AX2317" s="13" t="s">
        <v>78</v>
      </c>
      <c r="AY2317" s="217" t="s">
        <v>151</v>
      </c>
    </row>
    <row r="2318" spans="1:65" s="14" customFormat="1" ht="11.25">
      <c r="B2318" s="218"/>
      <c r="C2318" s="219"/>
      <c r="D2318" s="201" t="s">
        <v>320</v>
      </c>
      <c r="E2318" s="220" t="s">
        <v>32</v>
      </c>
      <c r="F2318" s="221" t="s">
        <v>3052</v>
      </c>
      <c r="G2318" s="219"/>
      <c r="H2318" s="222">
        <v>8.1859999999999999</v>
      </c>
      <c r="I2318" s="223"/>
      <c r="J2318" s="219"/>
      <c r="K2318" s="219"/>
      <c r="L2318" s="224"/>
      <c r="M2318" s="225"/>
      <c r="N2318" s="226"/>
      <c r="O2318" s="226"/>
      <c r="P2318" s="226"/>
      <c r="Q2318" s="226"/>
      <c r="R2318" s="226"/>
      <c r="S2318" s="226"/>
      <c r="T2318" s="227"/>
      <c r="AT2318" s="228" t="s">
        <v>320</v>
      </c>
      <c r="AU2318" s="228" t="s">
        <v>88</v>
      </c>
      <c r="AV2318" s="14" t="s">
        <v>88</v>
      </c>
      <c r="AW2318" s="14" t="s">
        <v>39</v>
      </c>
      <c r="AX2318" s="14" t="s">
        <v>78</v>
      </c>
      <c r="AY2318" s="228" t="s">
        <v>151</v>
      </c>
    </row>
    <row r="2319" spans="1:65" s="15" customFormat="1" ht="11.25">
      <c r="B2319" s="229"/>
      <c r="C2319" s="230"/>
      <c r="D2319" s="201" t="s">
        <v>320</v>
      </c>
      <c r="E2319" s="231" t="s">
        <v>32</v>
      </c>
      <c r="F2319" s="232" t="s">
        <v>323</v>
      </c>
      <c r="G2319" s="230"/>
      <c r="H2319" s="233">
        <v>8.1859999999999999</v>
      </c>
      <c r="I2319" s="234"/>
      <c r="J2319" s="230"/>
      <c r="K2319" s="230"/>
      <c r="L2319" s="235"/>
      <c r="M2319" s="236"/>
      <c r="N2319" s="237"/>
      <c r="O2319" s="237"/>
      <c r="P2319" s="237"/>
      <c r="Q2319" s="237"/>
      <c r="R2319" s="237"/>
      <c r="S2319" s="237"/>
      <c r="T2319" s="238"/>
      <c r="AT2319" s="239" t="s">
        <v>320</v>
      </c>
      <c r="AU2319" s="239" t="s">
        <v>88</v>
      </c>
      <c r="AV2319" s="15" t="s">
        <v>159</v>
      </c>
      <c r="AW2319" s="15" t="s">
        <v>39</v>
      </c>
      <c r="AX2319" s="15" t="s">
        <v>86</v>
      </c>
      <c r="AY2319" s="239" t="s">
        <v>151</v>
      </c>
    </row>
    <row r="2320" spans="1:65" s="12" customFormat="1" ht="22.9" customHeight="1">
      <c r="B2320" s="167"/>
      <c r="C2320" s="168"/>
      <c r="D2320" s="169" t="s">
        <v>77</v>
      </c>
      <c r="E2320" s="181" t="s">
        <v>3053</v>
      </c>
      <c r="F2320" s="181" t="s">
        <v>3054</v>
      </c>
      <c r="G2320" s="168"/>
      <c r="H2320" s="168"/>
      <c r="I2320" s="171"/>
      <c r="J2320" s="182">
        <f>BK2320</f>
        <v>0</v>
      </c>
      <c r="K2320" s="168"/>
      <c r="L2320" s="173"/>
      <c r="M2320" s="174"/>
      <c r="N2320" s="175"/>
      <c r="O2320" s="175"/>
      <c r="P2320" s="176">
        <f>SUM(P2321:P2357)</f>
        <v>0</v>
      </c>
      <c r="Q2320" s="175"/>
      <c r="R2320" s="176">
        <f>SUM(R2321:R2357)</f>
        <v>0.11523849999999999</v>
      </c>
      <c r="S2320" s="175"/>
      <c r="T2320" s="177">
        <f>SUM(T2321:T2357)</f>
        <v>0</v>
      </c>
      <c r="AR2320" s="178" t="s">
        <v>88</v>
      </c>
      <c r="AT2320" s="179" t="s">
        <v>77</v>
      </c>
      <c r="AU2320" s="179" t="s">
        <v>86</v>
      </c>
      <c r="AY2320" s="178" t="s">
        <v>151</v>
      </c>
      <c r="BK2320" s="180">
        <f>SUM(BK2321:BK2357)</f>
        <v>0</v>
      </c>
    </row>
    <row r="2321" spans="1:65" s="2" customFormat="1" ht="16.5" customHeight="1">
      <c r="A2321" s="39"/>
      <c r="B2321" s="40"/>
      <c r="C2321" s="183" t="s">
        <v>3055</v>
      </c>
      <c r="D2321" s="183" t="s">
        <v>154</v>
      </c>
      <c r="E2321" s="184" t="s">
        <v>3056</v>
      </c>
      <c r="F2321" s="185" t="s">
        <v>3057</v>
      </c>
      <c r="G2321" s="186" t="s">
        <v>209</v>
      </c>
      <c r="H2321" s="187">
        <v>218.881</v>
      </c>
      <c r="I2321" s="188"/>
      <c r="J2321" s="189">
        <f>ROUND(I2321*H2321,2)</f>
        <v>0</v>
      </c>
      <c r="K2321" s="185" t="s">
        <v>158</v>
      </c>
      <c r="L2321" s="44"/>
      <c r="M2321" s="190" t="s">
        <v>32</v>
      </c>
      <c r="N2321" s="191" t="s">
        <v>49</v>
      </c>
      <c r="O2321" s="69"/>
      <c r="P2321" s="192">
        <f>O2321*H2321</f>
        <v>0</v>
      </c>
      <c r="Q2321" s="192">
        <v>0</v>
      </c>
      <c r="R2321" s="192">
        <f>Q2321*H2321</f>
        <v>0</v>
      </c>
      <c r="S2321" s="192">
        <v>0</v>
      </c>
      <c r="T2321" s="193">
        <f>S2321*H2321</f>
        <v>0</v>
      </c>
      <c r="U2321" s="39"/>
      <c r="V2321" s="39"/>
      <c r="W2321" s="39"/>
      <c r="X2321" s="39"/>
      <c r="Y2321" s="39"/>
      <c r="Z2321" s="39"/>
      <c r="AA2321" s="39"/>
      <c r="AB2321" s="39"/>
      <c r="AC2321" s="39"/>
      <c r="AD2321" s="39"/>
      <c r="AE2321" s="39"/>
      <c r="AR2321" s="194" t="s">
        <v>373</v>
      </c>
      <c r="AT2321" s="194" t="s">
        <v>154</v>
      </c>
      <c r="AU2321" s="194" t="s">
        <v>88</v>
      </c>
      <c r="AY2321" s="21" t="s">
        <v>151</v>
      </c>
      <c r="BE2321" s="195">
        <f>IF(N2321="základní",J2321,0)</f>
        <v>0</v>
      </c>
      <c r="BF2321" s="195">
        <f>IF(N2321="snížená",J2321,0)</f>
        <v>0</v>
      </c>
      <c r="BG2321" s="195">
        <f>IF(N2321="zákl. přenesená",J2321,0)</f>
        <v>0</v>
      </c>
      <c r="BH2321" s="195">
        <f>IF(N2321="sníž. přenesená",J2321,0)</f>
        <v>0</v>
      </c>
      <c r="BI2321" s="195">
        <f>IF(N2321="nulová",J2321,0)</f>
        <v>0</v>
      </c>
      <c r="BJ2321" s="21" t="s">
        <v>86</v>
      </c>
      <c r="BK2321" s="195">
        <f>ROUND(I2321*H2321,2)</f>
        <v>0</v>
      </c>
      <c r="BL2321" s="21" t="s">
        <v>373</v>
      </c>
      <c r="BM2321" s="194" t="s">
        <v>3058</v>
      </c>
    </row>
    <row r="2322" spans="1:65" s="2" customFormat="1" ht="11.25">
      <c r="A2322" s="39"/>
      <c r="B2322" s="40"/>
      <c r="C2322" s="41"/>
      <c r="D2322" s="196" t="s">
        <v>161</v>
      </c>
      <c r="E2322" s="41"/>
      <c r="F2322" s="197" t="s">
        <v>3059</v>
      </c>
      <c r="G2322" s="41"/>
      <c r="H2322" s="41"/>
      <c r="I2322" s="198"/>
      <c r="J2322" s="41"/>
      <c r="K2322" s="41"/>
      <c r="L2322" s="44"/>
      <c r="M2322" s="199"/>
      <c r="N2322" s="200"/>
      <c r="O2322" s="69"/>
      <c r="P2322" s="69"/>
      <c r="Q2322" s="69"/>
      <c r="R2322" s="69"/>
      <c r="S2322" s="69"/>
      <c r="T2322" s="70"/>
      <c r="U2322" s="39"/>
      <c r="V2322" s="39"/>
      <c r="W2322" s="39"/>
      <c r="X2322" s="39"/>
      <c r="Y2322" s="39"/>
      <c r="Z2322" s="39"/>
      <c r="AA2322" s="39"/>
      <c r="AB2322" s="39"/>
      <c r="AC2322" s="39"/>
      <c r="AD2322" s="39"/>
      <c r="AE2322" s="39"/>
      <c r="AT2322" s="21" t="s">
        <v>161</v>
      </c>
      <c r="AU2322" s="21" t="s">
        <v>88</v>
      </c>
    </row>
    <row r="2323" spans="1:65" s="13" customFormat="1" ht="11.25">
      <c r="B2323" s="208"/>
      <c r="C2323" s="209"/>
      <c r="D2323" s="201" t="s">
        <v>320</v>
      </c>
      <c r="E2323" s="210" t="s">
        <v>32</v>
      </c>
      <c r="F2323" s="211" t="s">
        <v>3060</v>
      </c>
      <c r="G2323" s="209"/>
      <c r="H2323" s="210" t="s">
        <v>32</v>
      </c>
      <c r="I2323" s="212"/>
      <c r="J2323" s="209"/>
      <c r="K2323" s="209"/>
      <c r="L2323" s="213"/>
      <c r="M2323" s="214"/>
      <c r="N2323" s="215"/>
      <c r="O2323" s="215"/>
      <c r="P2323" s="215"/>
      <c r="Q2323" s="215"/>
      <c r="R2323" s="215"/>
      <c r="S2323" s="215"/>
      <c r="T2323" s="216"/>
      <c r="AT2323" s="217" t="s">
        <v>320</v>
      </c>
      <c r="AU2323" s="217" t="s">
        <v>88</v>
      </c>
      <c r="AV2323" s="13" t="s">
        <v>86</v>
      </c>
      <c r="AW2323" s="13" t="s">
        <v>39</v>
      </c>
      <c r="AX2323" s="13" t="s">
        <v>78</v>
      </c>
      <c r="AY2323" s="217" t="s">
        <v>151</v>
      </c>
    </row>
    <row r="2324" spans="1:65" s="13" customFormat="1" ht="11.25">
      <c r="B2324" s="208"/>
      <c r="C2324" s="209"/>
      <c r="D2324" s="201" t="s">
        <v>320</v>
      </c>
      <c r="E2324" s="210" t="s">
        <v>32</v>
      </c>
      <c r="F2324" s="211" t="s">
        <v>3061</v>
      </c>
      <c r="G2324" s="209"/>
      <c r="H2324" s="210" t="s">
        <v>32</v>
      </c>
      <c r="I2324" s="212"/>
      <c r="J2324" s="209"/>
      <c r="K2324" s="209"/>
      <c r="L2324" s="213"/>
      <c r="M2324" s="214"/>
      <c r="N2324" s="215"/>
      <c r="O2324" s="215"/>
      <c r="P2324" s="215"/>
      <c r="Q2324" s="215"/>
      <c r="R2324" s="215"/>
      <c r="S2324" s="215"/>
      <c r="T2324" s="216"/>
      <c r="AT2324" s="217" t="s">
        <v>320</v>
      </c>
      <c r="AU2324" s="217" t="s">
        <v>88</v>
      </c>
      <c r="AV2324" s="13" t="s">
        <v>86</v>
      </c>
      <c r="AW2324" s="13" t="s">
        <v>39</v>
      </c>
      <c r="AX2324" s="13" t="s">
        <v>78</v>
      </c>
      <c r="AY2324" s="217" t="s">
        <v>151</v>
      </c>
    </row>
    <row r="2325" spans="1:65" s="14" customFormat="1" ht="11.25">
      <c r="B2325" s="218"/>
      <c r="C2325" s="219"/>
      <c r="D2325" s="201" t="s">
        <v>320</v>
      </c>
      <c r="E2325" s="220" t="s">
        <v>32</v>
      </c>
      <c r="F2325" s="221" t="s">
        <v>3062</v>
      </c>
      <c r="G2325" s="219"/>
      <c r="H2325" s="222">
        <v>146.821</v>
      </c>
      <c r="I2325" s="223"/>
      <c r="J2325" s="219"/>
      <c r="K2325" s="219"/>
      <c r="L2325" s="224"/>
      <c r="M2325" s="225"/>
      <c r="N2325" s="226"/>
      <c r="O2325" s="226"/>
      <c r="P2325" s="226"/>
      <c r="Q2325" s="226"/>
      <c r="R2325" s="226"/>
      <c r="S2325" s="226"/>
      <c r="T2325" s="227"/>
      <c r="AT2325" s="228" t="s">
        <v>320</v>
      </c>
      <c r="AU2325" s="228" t="s">
        <v>88</v>
      </c>
      <c r="AV2325" s="14" t="s">
        <v>88</v>
      </c>
      <c r="AW2325" s="14" t="s">
        <v>39</v>
      </c>
      <c r="AX2325" s="14" t="s">
        <v>78</v>
      </c>
      <c r="AY2325" s="228" t="s">
        <v>151</v>
      </c>
    </row>
    <row r="2326" spans="1:65" s="13" customFormat="1" ht="11.25">
      <c r="B2326" s="208"/>
      <c r="C2326" s="209"/>
      <c r="D2326" s="201" t="s">
        <v>320</v>
      </c>
      <c r="E2326" s="210" t="s">
        <v>32</v>
      </c>
      <c r="F2326" s="211" t="s">
        <v>3063</v>
      </c>
      <c r="G2326" s="209"/>
      <c r="H2326" s="210" t="s">
        <v>32</v>
      </c>
      <c r="I2326" s="212"/>
      <c r="J2326" s="209"/>
      <c r="K2326" s="209"/>
      <c r="L2326" s="213"/>
      <c r="M2326" s="214"/>
      <c r="N2326" s="215"/>
      <c r="O2326" s="215"/>
      <c r="P2326" s="215"/>
      <c r="Q2326" s="215"/>
      <c r="R2326" s="215"/>
      <c r="S2326" s="215"/>
      <c r="T2326" s="216"/>
      <c r="AT2326" s="217" t="s">
        <v>320</v>
      </c>
      <c r="AU2326" s="217" t="s">
        <v>88</v>
      </c>
      <c r="AV2326" s="13" t="s">
        <v>86</v>
      </c>
      <c r="AW2326" s="13" t="s">
        <v>39</v>
      </c>
      <c r="AX2326" s="13" t="s">
        <v>78</v>
      </c>
      <c r="AY2326" s="217" t="s">
        <v>151</v>
      </c>
    </row>
    <row r="2327" spans="1:65" s="14" customFormat="1" ht="11.25">
      <c r="B2327" s="218"/>
      <c r="C2327" s="219"/>
      <c r="D2327" s="201" t="s">
        <v>320</v>
      </c>
      <c r="E2327" s="220" t="s">
        <v>32</v>
      </c>
      <c r="F2327" s="221" t="s">
        <v>1557</v>
      </c>
      <c r="G2327" s="219"/>
      <c r="H2327" s="222">
        <v>66.56</v>
      </c>
      <c r="I2327" s="223"/>
      <c r="J2327" s="219"/>
      <c r="K2327" s="219"/>
      <c r="L2327" s="224"/>
      <c r="M2327" s="225"/>
      <c r="N2327" s="226"/>
      <c r="O2327" s="226"/>
      <c r="P2327" s="226"/>
      <c r="Q2327" s="226"/>
      <c r="R2327" s="226"/>
      <c r="S2327" s="226"/>
      <c r="T2327" s="227"/>
      <c r="AT2327" s="228" t="s">
        <v>320</v>
      </c>
      <c r="AU2327" s="228" t="s">
        <v>88</v>
      </c>
      <c r="AV2327" s="14" t="s">
        <v>88</v>
      </c>
      <c r="AW2327" s="14" t="s">
        <v>39</v>
      </c>
      <c r="AX2327" s="14" t="s">
        <v>78</v>
      </c>
      <c r="AY2327" s="228" t="s">
        <v>151</v>
      </c>
    </row>
    <row r="2328" spans="1:65" s="13" customFormat="1" ht="11.25">
      <c r="B2328" s="208"/>
      <c r="C2328" s="209"/>
      <c r="D2328" s="201" t="s">
        <v>320</v>
      </c>
      <c r="E2328" s="210" t="s">
        <v>32</v>
      </c>
      <c r="F2328" s="211" t="s">
        <v>3064</v>
      </c>
      <c r="G2328" s="209"/>
      <c r="H2328" s="210" t="s">
        <v>32</v>
      </c>
      <c r="I2328" s="212"/>
      <c r="J2328" s="209"/>
      <c r="K2328" s="209"/>
      <c r="L2328" s="213"/>
      <c r="M2328" s="214"/>
      <c r="N2328" s="215"/>
      <c r="O2328" s="215"/>
      <c r="P2328" s="215"/>
      <c r="Q2328" s="215"/>
      <c r="R2328" s="215"/>
      <c r="S2328" s="215"/>
      <c r="T2328" s="216"/>
      <c r="AT2328" s="217" t="s">
        <v>320</v>
      </c>
      <c r="AU2328" s="217" t="s">
        <v>88</v>
      </c>
      <c r="AV2328" s="13" t="s">
        <v>86</v>
      </c>
      <c r="AW2328" s="13" t="s">
        <v>39</v>
      </c>
      <c r="AX2328" s="13" t="s">
        <v>78</v>
      </c>
      <c r="AY2328" s="217" t="s">
        <v>151</v>
      </c>
    </row>
    <row r="2329" spans="1:65" s="14" customFormat="1" ht="11.25">
      <c r="B2329" s="218"/>
      <c r="C2329" s="219"/>
      <c r="D2329" s="201" t="s">
        <v>320</v>
      </c>
      <c r="E2329" s="220" t="s">
        <v>32</v>
      </c>
      <c r="F2329" s="221" t="s">
        <v>233</v>
      </c>
      <c r="G2329" s="219"/>
      <c r="H2329" s="222">
        <v>5.5</v>
      </c>
      <c r="I2329" s="223"/>
      <c r="J2329" s="219"/>
      <c r="K2329" s="219"/>
      <c r="L2329" s="224"/>
      <c r="M2329" s="225"/>
      <c r="N2329" s="226"/>
      <c r="O2329" s="226"/>
      <c r="P2329" s="226"/>
      <c r="Q2329" s="226"/>
      <c r="R2329" s="226"/>
      <c r="S2329" s="226"/>
      <c r="T2329" s="227"/>
      <c r="AT2329" s="228" t="s">
        <v>320</v>
      </c>
      <c r="AU2329" s="228" t="s">
        <v>88</v>
      </c>
      <c r="AV2329" s="14" t="s">
        <v>88</v>
      </c>
      <c r="AW2329" s="14" t="s">
        <v>39</v>
      </c>
      <c r="AX2329" s="14" t="s">
        <v>78</v>
      </c>
      <c r="AY2329" s="228" t="s">
        <v>151</v>
      </c>
    </row>
    <row r="2330" spans="1:65" s="15" customFormat="1" ht="11.25">
      <c r="B2330" s="229"/>
      <c r="C2330" s="230"/>
      <c r="D2330" s="201" t="s">
        <v>320</v>
      </c>
      <c r="E2330" s="231" t="s">
        <v>32</v>
      </c>
      <c r="F2330" s="232" t="s">
        <v>323</v>
      </c>
      <c r="G2330" s="230"/>
      <c r="H2330" s="233">
        <v>218.881</v>
      </c>
      <c r="I2330" s="234"/>
      <c r="J2330" s="230"/>
      <c r="K2330" s="230"/>
      <c r="L2330" s="235"/>
      <c r="M2330" s="236"/>
      <c r="N2330" s="237"/>
      <c r="O2330" s="237"/>
      <c r="P2330" s="237"/>
      <c r="Q2330" s="237"/>
      <c r="R2330" s="237"/>
      <c r="S2330" s="237"/>
      <c r="T2330" s="238"/>
      <c r="AT2330" s="239" t="s">
        <v>320</v>
      </c>
      <c r="AU2330" s="239" t="s">
        <v>88</v>
      </c>
      <c r="AV2330" s="15" t="s">
        <v>159</v>
      </c>
      <c r="AW2330" s="15" t="s">
        <v>39</v>
      </c>
      <c r="AX2330" s="15" t="s">
        <v>86</v>
      </c>
      <c r="AY2330" s="239" t="s">
        <v>151</v>
      </c>
    </row>
    <row r="2331" spans="1:65" s="2" customFormat="1" ht="21.75" customHeight="1">
      <c r="A2331" s="39"/>
      <c r="B2331" s="40"/>
      <c r="C2331" s="183" t="s">
        <v>3065</v>
      </c>
      <c r="D2331" s="183" t="s">
        <v>154</v>
      </c>
      <c r="E2331" s="184" t="s">
        <v>3066</v>
      </c>
      <c r="F2331" s="185" t="s">
        <v>3067</v>
      </c>
      <c r="G2331" s="186" t="s">
        <v>209</v>
      </c>
      <c r="H2331" s="187">
        <v>218.881</v>
      </c>
      <c r="I2331" s="188"/>
      <c r="J2331" s="189">
        <f>ROUND(I2331*H2331,2)</f>
        <v>0</v>
      </c>
      <c r="K2331" s="185" t="s">
        <v>158</v>
      </c>
      <c r="L2331" s="44"/>
      <c r="M2331" s="190" t="s">
        <v>32</v>
      </c>
      <c r="N2331" s="191" t="s">
        <v>49</v>
      </c>
      <c r="O2331" s="69"/>
      <c r="P2331" s="192">
        <f>O2331*H2331</f>
        <v>0</v>
      </c>
      <c r="Q2331" s="192">
        <v>2.0000000000000001E-4</v>
      </c>
      <c r="R2331" s="192">
        <f>Q2331*H2331</f>
        <v>4.3776200000000001E-2</v>
      </c>
      <c r="S2331" s="192">
        <v>0</v>
      </c>
      <c r="T2331" s="193">
        <f>S2331*H2331</f>
        <v>0</v>
      </c>
      <c r="U2331" s="39"/>
      <c r="V2331" s="39"/>
      <c r="W2331" s="39"/>
      <c r="X2331" s="39"/>
      <c r="Y2331" s="39"/>
      <c r="Z2331" s="39"/>
      <c r="AA2331" s="39"/>
      <c r="AB2331" s="39"/>
      <c r="AC2331" s="39"/>
      <c r="AD2331" s="39"/>
      <c r="AE2331" s="39"/>
      <c r="AR2331" s="194" t="s">
        <v>373</v>
      </c>
      <c r="AT2331" s="194" t="s">
        <v>154</v>
      </c>
      <c r="AU2331" s="194" t="s">
        <v>88</v>
      </c>
      <c r="AY2331" s="21" t="s">
        <v>151</v>
      </c>
      <c r="BE2331" s="195">
        <f>IF(N2331="základní",J2331,0)</f>
        <v>0</v>
      </c>
      <c r="BF2331" s="195">
        <f>IF(N2331="snížená",J2331,0)</f>
        <v>0</v>
      </c>
      <c r="BG2331" s="195">
        <f>IF(N2331="zákl. přenesená",J2331,0)</f>
        <v>0</v>
      </c>
      <c r="BH2331" s="195">
        <f>IF(N2331="sníž. přenesená",J2331,0)</f>
        <v>0</v>
      </c>
      <c r="BI2331" s="195">
        <f>IF(N2331="nulová",J2331,0)</f>
        <v>0</v>
      </c>
      <c r="BJ2331" s="21" t="s">
        <v>86</v>
      </c>
      <c r="BK2331" s="195">
        <f>ROUND(I2331*H2331,2)</f>
        <v>0</v>
      </c>
      <c r="BL2331" s="21" t="s">
        <v>373</v>
      </c>
      <c r="BM2331" s="194" t="s">
        <v>3068</v>
      </c>
    </row>
    <row r="2332" spans="1:65" s="2" customFormat="1" ht="11.25">
      <c r="A2332" s="39"/>
      <c r="B2332" s="40"/>
      <c r="C2332" s="41"/>
      <c r="D2332" s="196" t="s">
        <v>161</v>
      </c>
      <c r="E2332" s="41"/>
      <c r="F2332" s="197" t="s">
        <v>3069</v>
      </c>
      <c r="G2332" s="41"/>
      <c r="H2332" s="41"/>
      <c r="I2332" s="198"/>
      <c r="J2332" s="41"/>
      <c r="K2332" s="41"/>
      <c r="L2332" s="44"/>
      <c r="M2332" s="199"/>
      <c r="N2332" s="200"/>
      <c r="O2332" s="69"/>
      <c r="P2332" s="69"/>
      <c r="Q2332" s="69"/>
      <c r="R2332" s="69"/>
      <c r="S2332" s="69"/>
      <c r="T2332" s="70"/>
      <c r="U2332" s="39"/>
      <c r="V2332" s="39"/>
      <c r="W2332" s="39"/>
      <c r="X2332" s="39"/>
      <c r="Y2332" s="39"/>
      <c r="Z2332" s="39"/>
      <c r="AA2332" s="39"/>
      <c r="AB2332" s="39"/>
      <c r="AC2332" s="39"/>
      <c r="AD2332" s="39"/>
      <c r="AE2332" s="39"/>
      <c r="AT2332" s="21" t="s">
        <v>161</v>
      </c>
      <c r="AU2332" s="21" t="s">
        <v>88</v>
      </c>
    </row>
    <row r="2333" spans="1:65" s="2" customFormat="1" ht="19.5">
      <c r="A2333" s="39"/>
      <c r="B2333" s="40"/>
      <c r="C2333" s="41"/>
      <c r="D2333" s="201" t="s">
        <v>163</v>
      </c>
      <c r="E2333" s="41"/>
      <c r="F2333" s="202" t="s">
        <v>3070</v>
      </c>
      <c r="G2333" s="41"/>
      <c r="H2333" s="41"/>
      <c r="I2333" s="198"/>
      <c r="J2333" s="41"/>
      <c r="K2333" s="41"/>
      <c r="L2333" s="44"/>
      <c r="M2333" s="199"/>
      <c r="N2333" s="200"/>
      <c r="O2333" s="69"/>
      <c r="P2333" s="69"/>
      <c r="Q2333" s="69"/>
      <c r="R2333" s="69"/>
      <c r="S2333" s="69"/>
      <c r="T2333" s="70"/>
      <c r="U2333" s="39"/>
      <c r="V2333" s="39"/>
      <c r="W2333" s="39"/>
      <c r="X2333" s="39"/>
      <c r="Y2333" s="39"/>
      <c r="Z2333" s="39"/>
      <c r="AA2333" s="39"/>
      <c r="AB2333" s="39"/>
      <c r="AC2333" s="39"/>
      <c r="AD2333" s="39"/>
      <c r="AE2333" s="39"/>
      <c r="AT2333" s="21" t="s">
        <v>163</v>
      </c>
      <c r="AU2333" s="21" t="s">
        <v>88</v>
      </c>
    </row>
    <row r="2334" spans="1:65" s="13" customFormat="1" ht="11.25">
      <c r="B2334" s="208"/>
      <c r="C2334" s="209"/>
      <c r="D2334" s="201" t="s">
        <v>320</v>
      </c>
      <c r="E2334" s="210" t="s">
        <v>32</v>
      </c>
      <c r="F2334" s="211" t="s">
        <v>3060</v>
      </c>
      <c r="G2334" s="209"/>
      <c r="H2334" s="210" t="s">
        <v>32</v>
      </c>
      <c r="I2334" s="212"/>
      <c r="J2334" s="209"/>
      <c r="K2334" s="209"/>
      <c r="L2334" s="213"/>
      <c r="M2334" s="214"/>
      <c r="N2334" s="215"/>
      <c r="O2334" s="215"/>
      <c r="P2334" s="215"/>
      <c r="Q2334" s="215"/>
      <c r="R2334" s="215"/>
      <c r="S2334" s="215"/>
      <c r="T2334" s="216"/>
      <c r="AT2334" s="217" t="s">
        <v>320</v>
      </c>
      <c r="AU2334" s="217" t="s">
        <v>88</v>
      </c>
      <c r="AV2334" s="13" t="s">
        <v>86</v>
      </c>
      <c r="AW2334" s="13" t="s">
        <v>39</v>
      </c>
      <c r="AX2334" s="13" t="s">
        <v>78</v>
      </c>
      <c r="AY2334" s="217" t="s">
        <v>151</v>
      </c>
    </row>
    <row r="2335" spans="1:65" s="13" customFormat="1" ht="11.25">
      <c r="B2335" s="208"/>
      <c r="C2335" s="209"/>
      <c r="D2335" s="201" t="s">
        <v>320</v>
      </c>
      <c r="E2335" s="210" t="s">
        <v>32</v>
      </c>
      <c r="F2335" s="211" t="s">
        <v>3061</v>
      </c>
      <c r="G2335" s="209"/>
      <c r="H2335" s="210" t="s">
        <v>32</v>
      </c>
      <c r="I2335" s="212"/>
      <c r="J2335" s="209"/>
      <c r="K2335" s="209"/>
      <c r="L2335" s="213"/>
      <c r="M2335" s="214"/>
      <c r="N2335" s="215"/>
      <c r="O2335" s="215"/>
      <c r="P2335" s="215"/>
      <c r="Q2335" s="215"/>
      <c r="R2335" s="215"/>
      <c r="S2335" s="215"/>
      <c r="T2335" s="216"/>
      <c r="AT2335" s="217" t="s">
        <v>320</v>
      </c>
      <c r="AU2335" s="217" t="s">
        <v>88</v>
      </c>
      <c r="AV2335" s="13" t="s">
        <v>86</v>
      </c>
      <c r="AW2335" s="13" t="s">
        <v>39</v>
      </c>
      <c r="AX2335" s="13" t="s">
        <v>78</v>
      </c>
      <c r="AY2335" s="217" t="s">
        <v>151</v>
      </c>
    </row>
    <row r="2336" spans="1:65" s="14" customFormat="1" ht="11.25">
      <c r="B2336" s="218"/>
      <c r="C2336" s="219"/>
      <c r="D2336" s="201" t="s">
        <v>320</v>
      </c>
      <c r="E2336" s="220" t="s">
        <v>32</v>
      </c>
      <c r="F2336" s="221" t="s">
        <v>3062</v>
      </c>
      <c r="G2336" s="219"/>
      <c r="H2336" s="222">
        <v>146.821</v>
      </c>
      <c r="I2336" s="223"/>
      <c r="J2336" s="219"/>
      <c r="K2336" s="219"/>
      <c r="L2336" s="224"/>
      <c r="M2336" s="225"/>
      <c r="N2336" s="226"/>
      <c r="O2336" s="226"/>
      <c r="P2336" s="226"/>
      <c r="Q2336" s="226"/>
      <c r="R2336" s="226"/>
      <c r="S2336" s="226"/>
      <c r="T2336" s="227"/>
      <c r="AT2336" s="228" t="s">
        <v>320</v>
      </c>
      <c r="AU2336" s="228" t="s">
        <v>88</v>
      </c>
      <c r="AV2336" s="14" t="s">
        <v>88</v>
      </c>
      <c r="AW2336" s="14" t="s">
        <v>39</v>
      </c>
      <c r="AX2336" s="14" t="s">
        <v>78</v>
      </c>
      <c r="AY2336" s="228" t="s">
        <v>151</v>
      </c>
    </row>
    <row r="2337" spans="1:65" s="13" customFormat="1" ht="11.25">
      <c r="B2337" s="208"/>
      <c r="C2337" s="209"/>
      <c r="D2337" s="201" t="s">
        <v>320</v>
      </c>
      <c r="E2337" s="210" t="s">
        <v>32</v>
      </c>
      <c r="F2337" s="211" t="s">
        <v>3063</v>
      </c>
      <c r="G2337" s="209"/>
      <c r="H2337" s="210" t="s">
        <v>32</v>
      </c>
      <c r="I2337" s="212"/>
      <c r="J2337" s="209"/>
      <c r="K2337" s="209"/>
      <c r="L2337" s="213"/>
      <c r="M2337" s="214"/>
      <c r="N2337" s="215"/>
      <c r="O2337" s="215"/>
      <c r="P2337" s="215"/>
      <c r="Q2337" s="215"/>
      <c r="R2337" s="215"/>
      <c r="S2337" s="215"/>
      <c r="T2337" s="216"/>
      <c r="AT2337" s="217" t="s">
        <v>320</v>
      </c>
      <c r="AU2337" s="217" t="s">
        <v>88</v>
      </c>
      <c r="AV2337" s="13" t="s">
        <v>86</v>
      </c>
      <c r="AW2337" s="13" t="s">
        <v>39</v>
      </c>
      <c r="AX2337" s="13" t="s">
        <v>78</v>
      </c>
      <c r="AY2337" s="217" t="s">
        <v>151</v>
      </c>
    </row>
    <row r="2338" spans="1:65" s="14" customFormat="1" ht="11.25">
      <c r="B2338" s="218"/>
      <c r="C2338" s="219"/>
      <c r="D2338" s="201" t="s">
        <v>320</v>
      </c>
      <c r="E2338" s="220" t="s">
        <v>32</v>
      </c>
      <c r="F2338" s="221" t="s">
        <v>1557</v>
      </c>
      <c r="G2338" s="219"/>
      <c r="H2338" s="222">
        <v>66.56</v>
      </c>
      <c r="I2338" s="223"/>
      <c r="J2338" s="219"/>
      <c r="K2338" s="219"/>
      <c r="L2338" s="224"/>
      <c r="M2338" s="225"/>
      <c r="N2338" s="226"/>
      <c r="O2338" s="226"/>
      <c r="P2338" s="226"/>
      <c r="Q2338" s="226"/>
      <c r="R2338" s="226"/>
      <c r="S2338" s="226"/>
      <c r="T2338" s="227"/>
      <c r="AT2338" s="228" t="s">
        <v>320</v>
      </c>
      <c r="AU2338" s="228" t="s">
        <v>88</v>
      </c>
      <c r="AV2338" s="14" t="s">
        <v>88</v>
      </c>
      <c r="AW2338" s="14" t="s">
        <v>39</v>
      </c>
      <c r="AX2338" s="14" t="s">
        <v>78</v>
      </c>
      <c r="AY2338" s="228" t="s">
        <v>151</v>
      </c>
    </row>
    <row r="2339" spans="1:65" s="13" customFormat="1" ht="11.25">
      <c r="B2339" s="208"/>
      <c r="C2339" s="209"/>
      <c r="D2339" s="201" t="s">
        <v>320</v>
      </c>
      <c r="E2339" s="210" t="s">
        <v>32</v>
      </c>
      <c r="F2339" s="211" t="s">
        <v>3064</v>
      </c>
      <c r="G2339" s="209"/>
      <c r="H2339" s="210" t="s">
        <v>32</v>
      </c>
      <c r="I2339" s="212"/>
      <c r="J2339" s="209"/>
      <c r="K2339" s="209"/>
      <c r="L2339" s="213"/>
      <c r="M2339" s="214"/>
      <c r="N2339" s="215"/>
      <c r="O2339" s="215"/>
      <c r="P2339" s="215"/>
      <c r="Q2339" s="215"/>
      <c r="R2339" s="215"/>
      <c r="S2339" s="215"/>
      <c r="T2339" s="216"/>
      <c r="AT2339" s="217" t="s">
        <v>320</v>
      </c>
      <c r="AU2339" s="217" t="s">
        <v>88</v>
      </c>
      <c r="AV2339" s="13" t="s">
        <v>86</v>
      </c>
      <c r="AW2339" s="13" t="s">
        <v>39</v>
      </c>
      <c r="AX2339" s="13" t="s">
        <v>78</v>
      </c>
      <c r="AY2339" s="217" t="s">
        <v>151</v>
      </c>
    </row>
    <row r="2340" spans="1:65" s="14" customFormat="1" ht="11.25">
      <c r="B2340" s="218"/>
      <c r="C2340" s="219"/>
      <c r="D2340" s="201" t="s">
        <v>320</v>
      </c>
      <c r="E2340" s="220" t="s">
        <v>32</v>
      </c>
      <c r="F2340" s="221" t="s">
        <v>233</v>
      </c>
      <c r="G2340" s="219"/>
      <c r="H2340" s="222">
        <v>5.5</v>
      </c>
      <c r="I2340" s="223"/>
      <c r="J2340" s="219"/>
      <c r="K2340" s="219"/>
      <c r="L2340" s="224"/>
      <c r="M2340" s="225"/>
      <c r="N2340" s="226"/>
      <c r="O2340" s="226"/>
      <c r="P2340" s="226"/>
      <c r="Q2340" s="226"/>
      <c r="R2340" s="226"/>
      <c r="S2340" s="226"/>
      <c r="T2340" s="227"/>
      <c r="AT2340" s="228" t="s">
        <v>320</v>
      </c>
      <c r="AU2340" s="228" t="s">
        <v>88</v>
      </c>
      <c r="AV2340" s="14" t="s">
        <v>88</v>
      </c>
      <c r="AW2340" s="14" t="s">
        <v>39</v>
      </c>
      <c r="AX2340" s="14" t="s">
        <v>78</v>
      </c>
      <c r="AY2340" s="228" t="s">
        <v>151</v>
      </c>
    </row>
    <row r="2341" spans="1:65" s="15" customFormat="1" ht="11.25">
      <c r="B2341" s="229"/>
      <c r="C2341" s="230"/>
      <c r="D2341" s="201" t="s">
        <v>320</v>
      </c>
      <c r="E2341" s="231" t="s">
        <v>32</v>
      </c>
      <c r="F2341" s="232" t="s">
        <v>323</v>
      </c>
      <c r="G2341" s="230"/>
      <c r="H2341" s="233">
        <v>218.881</v>
      </c>
      <c r="I2341" s="234"/>
      <c r="J2341" s="230"/>
      <c r="K2341" s="230"/>
      <c r="L2341" s="235"/>
      <c r="M2341" s="236"/>
      <c r="N2341" s="237"/>
      <c r="O2341" s="237"/>
      <c r="P2341" s="237"/>
      <c r="Q2341" s="237"/>
      <c r="R2341" s="237"/>
      <c r="S2341" s="237"/>
      <c r="T2341" s="238"/>
      <c r="AT2341" s="239" t="s">
        <v>320</v>
      </c>
      <c r="AU2341" s="239" t="s">
        <v>88</v>
      </c>
      <c r="AV2341" s="15" t="s">
        <v>159</v>
      </c>
      <c r="AW2341" s="15" t="s">
        <v>39</v>
      </c>
      <c r="AX2341" s="15" t="s">
        <v>86</v>
      </c>
      <c r="AY2341" s="239" t="s">
        <v>151</v>
      </c>
    </row>
    <row r="2342" spans="1:65" s="2" customFormat="1" ht="24.2" customHeight="1">
      <c r="A2342" s="39"/>
      <c r="B2342" s="40"/>
      <c r="C2342" s="183" t="s">
        <v>3071</v>
      </c>
      <c r="D2342" s="183" t="s">
        <v>154</v>
      </c>
      <c r="E2342" s="184" t="s">
        <v>3072</v>
      </c>
      <c r="F2342" s="185" t="s">
        <v>3073</v>
      </c>
      <c r="G2342" s="186" t="s">
        <v>209</v>
      </c>
      <c r="H2342" s="187">
        <v>213.381</v>
      </c>
      <c r="I2342" s="188"/>
      <c r="J2342" s="189">
        <f>ROUND(I2342*H2342,2)</f>
        <v>0</v>
      </c>
      <c r="K2342" s="185" t="s">
        <v>158</v>
      </c>
      <c r="L2342" s="44"/>
      <c r="M2342" s="190" t="s">
        <v>32</v>
      </c>
      <c r="N2342" s="191" t="s">
        <v>49</v>
      </c>
      <c r="O2342" s="69"/>
      <c r="P2342" s="192">
        <f>O2342*H2342</f>
        <v>0</v>
      </c>
      <c r="Q2342" s="192">
        <v>2.9999999999999997E-4</v>
      </c>
      <c r="R2342" s="192">
        <f>Q2342*H2342</f>
        <v>6.4014299999999996E-2</v>
      </c>
      <c r="S2342" s="192">
        <v>0</v>
      </c>
      <c r="T2342" s="193">
        <f>S2342*H2342</f>
        <v>0</v>
      </c>
      <c r="U2342" s="39"/>
      <c r="V2342" s="39"/>
      <c r="W2342" s="39"/>
      <c r="X2342" s="39"/>
      <c r="Y2342" s="39"/>
      <c r="Z2342" s="39"/>
      <c r="AA2342" s="39"/>
      <c r="AB2342" s="39"/>
      <c r="AC2342" s="39"/>
      <c r="AD2342" s="39"/>
      <c r="AE2342" s="39"/>
      <c r="AR2342" s="194" t="s">
        <v>373</v>
      </c>
      <c r="AT2342" s="194" t="s">
        <v>154</v>
      </c>
      <c r="AU2342" s="194" t="s">
        <v>88</v>
      </c>
      <c r="AY2342" s="21" t="s">
        <v>151</v>
      </c>
      <c r="BE2342" s="195">
        <f>IF(N2342="základní",J2342,0)</f>
        <v>0</v>
      </c>
      <c r="BF2342" s="195">
        <f>IF(N2342="snížená",J2342,0)</f>
        <v>0</v>
      </c>
      <c r="BG2342" s="195">
        <f>IF(N2342="zákl. přenesená",J2342,0)</f>
        <v>0</v>
      </c>
      <c r="BH2342" s="195">
        <f>IF(N2342="sníž. přenesená",J2342,0)</f>
        <v>0</v>
      </c>
      <c r="BI2342" s="195">
        <f>IF(N2342="nulová",J2342,0)</f>
        <v>0</v>
      </c>
      <c r="BJ2342" s="21" t="s">
        <v>86</v>
      </c>
      <c r="BK2342" s="195">
        <f>ROUND(I2342*H2342,2)</f>
        <v>0</v>
      </c>
      <c r="BL2342" s="21" t="s">
        <v>373</v>
      </c>
      <c r="BM2342" s="194" t="s">
        <v>3074</v>
      </c>
    </row>
    <row r="2343" spans="1:65" s="2" customFormat="1" ht="11.25">
      <c r="A2343" s="39"/>
      <c r="B2343" s="40"/>
      <c r="C2343" s="41"/>
      <c r="D2343" s="196" t="s">
        <v>161</v>
      </c>
      <c r="E2343" s="41"/>
      <c r="F2343" s="197" t="s">
        <v>3075</v>
      </c>
      <c r="G2343" s="41"/>
      <c r="H2343" s="41"/>
      <c r="I2343" s="198"/>
      <c r="J2343" s="41"/>
      <c r="K2343" s="41"/>
      <c r="L2343" s="44"/>
      <c r="M2343" s="199"/>
      <c r="N2343" s="200"/>
      <c r="O2343" s="69"/>
      <c r="P2343" s="69"/>
      <c r="Q2343" s="69"/>
      <c r="R2343" s="69"/>
      <c r="S2343" s="69"/>
      <c r="T2343" s="70"/>
      <c r="U2343" s="39"/>
      <c r="V2343" s="39"/>
      <c r="W2343" s="39"/>
      <c r="X2343" s="39"/>
      <c r="Y2343" s="39"/>
      <c r="Z2343" s="39"/>
      <c r="AA2343" s="39"/>
      <c r="AB2343" s="39"/>
      <c r="AC2343" s="39"/>
      <c r="AD2343" s="39"/>
      <c r="AE2343" s="39"/>
      <c r="AT2343" s="21" t="s">
        <v>161</v>
      </c>
      <c r="AU2343" s="21" t="s">
        <v>88</v>
      </c>
    </row>
    <row r="2344" spans="1:65" s="2" customFormat="1" ht="19.5">
      <c r="A2344" s="39"/>
      <c r="B2344" s="40"/>
      <c r="C2344" s="41"/>
      <c r="D2344" s="201" t="s">
        <v>163</v>
      </c>
      <c r="E2344" s="41"/>
      <c r="F2344" s="202" t="s">
        <v>3076</v>
      </c>
      <c r="G2344" s="41"/>
      <c r="H2344" s="41"/>
      <c r="I2344" s="198"/>
      <c r="J2344" s="41"/>
      <c r="K2344" s="41"/>
      <c r="L2344" s="44"/>
      <c r="M2344" s="199"/>
      <c r="N2344" s="200"/>
      <c r="O2344" s="69"/>
      <c r="P2344" s="69"/>
      <c r="Q2344" s="69"/>
      <c r="R2344" s="69"/>
      <c r="S2344" s="69"/>
      <c r="T2344" s="70"/>
      <c r="U2344" s="39"/>
      <c r="V2344" s="39"/>
      <c r="W2344" s="39"/>
      <c r="X2344" s="39"/>
      <c r="Y2344" s="39"/>
      <c r="Z2344" s="39"/>
      <c r="AA2344" s="39"/>
      <c r="AB2344" s="39"/>
      <c r="AC2344" s="39"/>
      <c r="AD2344" s="39"/>
      <c r="AE2344" s="39"/>
      <c r="AT2344" s="21" t="s">
        <v>163</v>
      </c>
      <c r="AU2344" s="21" t="s">
        <v>88</v>
      </c>
    </row>
    <row r="2345" spans="1:65" s="13" customFormat="1" ht="11.25">
      <c r="B2345" s="208"/>
      <c r="C2345" s="209"/>
      <c r="D2345" s="201" t="s">
        <v>320</v>
      </c>
      <c r="E2345" s="210" t="s">
        <v>32</v>
      </c>
      <c r="F2345" s="211" t="s">
        <v>3060</v>
      </c>
      <c r="G2345" s="209"/>
      <c r="H2345" s="210" t="s">
        <v>32</v>
      </c>
      <c r="I2345" s="212"/>
      <c r="J2345" s="209"/>
      <c r="K2345" s="209"/>
      <c r="L2345" s="213"/>
      <c r="M2345" s="214"/>
      <c r="N2345" s="215"/>
      <c r="O2345" s="215"/>
      <c r="P2345" s="215"/>
      <c r="Q2345" s="215"/>
      <c r="R2345" s="215"/>
      <c r="S2345" s="215"/>
      <c r="T2345" s="216"/>
      <c r="AT2345" s="217" t="s">
        <v>320</v>
      </c>
      <c r="AU2345" s="217" t="s">
        <v>88</v>
      </c>
      <c r="AV2345" s="13" t="s">
        <v>86</v>
      </c>
      <c r="AW2345" s="13" t="s">
        <v>39</v>
      </c>
      <c r="AX2345" s="13" t="s">
        <v>78</v>
      </c>
      <c r="AY2345" s="217" t="s">
        <v>151</v>
      </c>
    </row>
    <row r="2346" spans="1:65" s="13" customFormat="1" ht="11.25">
      <c r="B2346" s="208"/>
      <c r="C2346" s="209"/>
      <c r="D2346" s="201" t="s">
        <v>320</v>
      </c>
      <c r="E2346" s="210" t="s">
        <v>32</v>
      </c>
      <c r="F2346" s="211" t="s">
        <v>3061</v>
      </c>
      <c r="G2346" s="209"/>
      <c r="H2346" s="210" t="s">
        <v>32</v>
      </c>
      <c r="I2346" s="212"/>
      <c r="J2346" s="209"/>
      <c r="K2346" s="209"/>
      <c r="L2346" s="213"/>
      <c r="M2346" s="214"/>
      <c r="N2346" s="215"/>
      <c r="O2346" s="215"/>
      <c r="P2346" s="215"/>
      <c r="Q2346" s="215"/>
      <c r="R2346" s="215"/>
      <c r="S2346" s="215"/>
      <c r="T2346" s="216"/>
      <c r="AT2346" s="217" t="s">
        <v>320</v>
      </c>
      <c r="AU2346" s="217" t="s">
        <v>88</v>
      </c>
      <c r="AV2346" s="13" t="s">
        <v>86</v>
      </c>
      <c r="AW2346" s="13" t="s">
        <v>39</v>
      </c>
      <c r="AX2346" s="13" t="s">
        <v>78</v>
      </c>
      <c r="AY2346" s="217" t="s">
        <v>151</v>
      </c>
    </row>
    <row r="2347" spans="1:65" s="14" customFormat="1" ht="11.25">
      <c r="B2347" s="218"/>
      <c r="C2347" s="219"/>
      <c r="D2347" s="201" t="s">
        <v>320</v>
      </c>
      <c r="E2347" s="220" t="s">
        <v>32</v>
      </c>
      <c r="F2347" s="221" t="s">
        <v>3062</v>
      </c>
      <c r="G2347" s="219"/>
      <c r="H2347" s="222">
        <v>146.821</v>
      </c>
      <c r="I2347" s="223"/>
      <c r="J2347" s="219"/>
      <c r="K2347" s="219"/>
      <c r="L2347" s="224"/>
      <c r="M2347" s="225"/>
      <c r="N2347" s="226"/>
      <c r="O2347" s="226"/>
      <c r="P2347" s="226"/>
      <c r="Q2347" s="226"/>
      <c r="R2347" s="226"/>
      <c r="S2347" s="226"/>
      <c r="T2347" s="227"/>
      <c r="AT2347" s="228" t="s">
        <v>320</v>
      </c>
      <c r="AU2347" s="228" t="s">
        <v>88</v>
      </c>
      <c r="AV2347" s="14" t="s">
        <v>88</v>
      </c>
      <c r="AW2347" s="14" t="s">
        <v>39</v>
      </c>
      <c r="AX2347" s="14" t="s">
        <v>78</v>
      </c>
      <c r="AY2347" s="228" t="s">
        <v>151</v>
      </c>
    </row>
    <row r="2348" spans="1:65" s="13" customFormat="1" ht="11.25">
      <c r="B2348" s="208"/>
      <c r="C2348" s="209"/>
      <c r="D2348" s="201" t="s">
        <v>320</v>
      </c>
      <c r="E2348" s="210" t="s">
        <v>32</v>
      </c>
      <c r="F2348" s="211" t="s">
        <v>3063</v>
      </c>
      <c r="G2348" s="209"/>
      <c r="H2348" s="210" t="s">
        <v>32</v>
      </c>
      <c r="I2348" s="212"/>
      <c r="J2348" s="209"/>
      <c r="K2348" s="209"/>
      <c r="L2348" s="213"/>
      <c r="M2348" s="214"/>
      <c r="N2348" s="215"/>
      <c r="O2348" s="215"/>
      <c r="P2348" s="215"/>
      <c r="Q2348" s="215"/>
      <c r="R2348" s="215"/>
      <c r="S2348" s="215"/>
      <c r="T2348" s="216"/>
      <c r="AT2348" s="217" t="s">
        <v>320</v>
      </c>
      <c r="AU2348" s="217" t="s">
        <v>88</v>
      </c>
      <c r="AV2348" s="13" t="s">
        <v>86</v>
      </c>
      <c r="AW2348" s="13" t="s">
        <v>39</v>
      </c>
      <c r="AX2348" s="13" t="s">
        <v>78</v>
      </c>
      <c r="AY2348" s="217" t="s">
        <v>151</v>
      </c>
    </row>
    <row r="2349" spans="1:65" s="14" customFormat="1" ht="11.25">
      <c r="B2349" s="218"/>
      <c r="C2349" s="219"/>
      <c r="D2349" s="201" t="s">
        <v>320</v>
      </c>
      <c r="E2349" s="220" t="s">
        <v>32</v>
      </c>
      <c r="F2349" s="221" t="s">
        <v>1557</v>
      </c>
      <c r="G2349" s="219"/>
      <c r="H2349" s="222">
        <v>66.56</v>
      </c>
      <c r="I2349" s="223"/>
      <c r="J2349" s="219"/>
      <c r="K2349" s="219"/>
      <c r="L2349" s="224"/>
      <c r="M2349" s="225"/>
      <c r="N2349" s="226"/>
      <c r="O2349" s="226"/>
      <c r="P2349" s="226"/>
      <c r="Q2349" s="226"/>
      <c r="R2349" s="226"/>
      <c r="S2349" s="226"/>
      <c r="T2349" s="227"/>
      <c r="AT2349" s="228" t="s">
        <v>320</v>
      </c>
      <c r="AU2349" s="228" t="s">
        <v>88</v>
      </c>
      <c r="AV2349" s="14" t="s">
        <v>88</v>
      </c>
      <c r="AW2349" s="14" t="s">
        <v>39</v>
      </c>
      <c r="AX2349" s="14" t="s">
        <v>78</v>
      </c>
      <c r="AY2349" s="228" t="s">
        <v>151</v>
      </c>
    </row>
    <row r="2350" spans="1:65" s="15" customFormat="1" ht="11.25">
      <c r="B2350" s="229"/>
      <c r="C2350" s="230"/>
      <c r="D2350" s="201" t="s">
        <v>320</v>
      </c>
      <c r="E2350" s="231" t="s">
        <v>32</v>
      </c>
      <c r="F2350" s="232" t="s">
        <v>323</v>
      </c>
      <c r="G2350" s="230"/>
      <c r="H2350" s="233">
        <v>213.381</v>
      </c>
      <c r="I2350" s="234"/>
      <c r="J2350" s="230"/>
      <c r="K2350" s="230"/>
      <c r="L2350" s="235"/>
      <c r="M2350" s="236"/>
      <c r="N2350" s="237"/>
      <c r="O2350" s="237"/>
      <c r="P2350" s="237"/>
      <c r="Q2350" s="237"/>
      <c r="R2350" s="237"/>
      <c r="S2350" s="237"/>
      <c r="T2350" s="238"/>
      <c r="AT2350" s="239" t="s">
        <v>320</v>
      </c>
      <c r="AU2350" s="239" t="s">
        <v>88</v>
      </c>
      <c r="AV2350" s="15" t="s">
        <v>159</v>
      </c>
      <c r="AW2350" s="15" t="s">
        <v>39</v>
      </c>
      <c r="AX2350" s="15" t="s">
        <v>86</v>
      </c>
      <c r="AY2350" s="239" t="s">
        <v>151</v>
      </c>
    </row>
    <row r="2351" spans="1:65" s="2" customFormat="1" ht="16.5" customHeight="1">
      <c r="A2351" s="39"/>
      <c r="B2351" s="40"/>
      <c r="C2351" s="183" t="s">
        <v>3077</v>
      </c>
      <c r="D2351" s="183" t="s">
        <v>154</v>
      </c>
      <c r="E2351" s="184" t="s">
        <v>3078</v>
      </c>
      <c r="F2351" s="185" t="s">
        <v>3079</v>
      </c>
      <c r="G2351" s="186" t="s">
        <v>209</v>
      </c>
      <c r="H2351" s="187">
        <v>1.96</v>
      </c>
      <c r="I2351" s="188"/>
      <c r="J2351" s="189">
        <f>ROUND(I2351*H2351,2)</f>
        <v>0</v>
      </c>
      <c r="K2351" s="185" t="s">
        <v>158</v>
      </c>
      <c r="L2351" s="44"/>
      <c r="M2351" s="190" t="s">
        <v>32</v>
      </c>
      <c r="N2351" s="191" t="s">
        <v>49</v>
      </c>
      <c r="O2351" s="69"/>
      <c r="P2351" s="192">
        <f>O2351*H2351</f>
        <v>0</v>
      </c>
      <c r="Q2351" s="192">
        <v>3.8E-3</v>
      </c>
      <c r="R2351" s="192">
        <f>Q2351*H2351</f>
        <v>7.4479999999999998E-3</v>
      </c>
      <c r="S2351" s="192">
        <v>0</v>
      </c>
      <c r="T2351" s="193">
        <f>S2351*H2351</f>
        <v>0</v>
      </c>
      <c r="U2351" s="39"/>
      <c r="V2351" s="39"/>
      <c r="W2351" s="39"/>
      <c r="X2351" s="39"/>
      <c r="Y2351" s="39"/>
      <c r="Z2351" s="39"/>
      <c r="AA2351" s="39"/>
      <c r="AB2351" s="39"/>
      <c r="AC2351" s="39"/>
      <c r="AD2351" s="39"/>
      <c r="AE2351" s="39"/>
      <c r="AR2351" s="194" t="s">
        <v>373</v>
      </c>
      <c r="AT2351" s="194" t="s">
        <v>154</v>
      </c>
      <c r="AU2351" s="194" t="s">
        <v>88</v>
      </c>
      <c r="AY2351" s="21" t="s">
        <v>151</v>
      </c>
      <c r="BE2351" s="195">
        <f>IF(N2351="základní",J2351,0)</f>
        <v>0</v>
      </c>
      <c r="BF2351" s="195">
        <f>IF(N2351="snížená",J2351,0)</f>
        <v>0</v>
      </c>
      <c r="BG2351" s="195">
        <f>IF(N2351="zákl. přenesená",J2351,0)</f>
        <v>0</v>
      </c>
      <c r="BH2351" s="195">
        <f>IF(N2351="sníž. přenesená",J2351,0)</f>
        <v>0</v>
      </c>
      <c r="BI2351" s="195">
        <f>IF(N2351="nulová",J2351,0)</f>
        <v>0</v>
      </c>
      <c r="BJ2351" s="21" t="s">
        <v>86</v>
      </c>
      <c r="BK2351" s="195">
        <f>ROUND(I2351*H2351,2)</f>
        <v>0</v>
      </c>
      <c r="BL2351" s="21" t="s">
        <v>373</v>
      </c>
      <c r="BM2351" s="194" t="s">
        <v>3080</v>
      </c>
    </row>
    <row r="2352" spans="1:65" s="2" customFormat="1" ht="11.25">
      <c r="A2352" s="39"/>
      <c r="B2352" s="40"/>
      <c r="C2352" s="41"/>
      <c r="D2352" s="196" t="s">
        <v>161</v>
      </c>
      <c r="E2352" s="41"/>
      <c r="F2352" s="197" t="s">
        <v>3081</v>
      </c>
      <c r="G2352" s="41"/>
      <c r="H2352" s="41"/>
      <c r="I2352" s="198"/>
      <c r="J2352" s="41"/>
      <c r="K2352" s="41"/>
      <c r="L2352" s="44"/>
      <c r="M2352" s="199"/>
      <c r="N2352" s="200"/>
      <c r="O2352" s="69"/>
      <c r="P2352" s="69"/>
      <c r="Q2352" s="69"/>
      <c r="R2352" s="69"/>
      <c r="S2352" s="69"/>
      <c r="T2352" s="70"/>
      <c r="U2352" s="39"/>
      <c r="V2352" s="39"/>
      <c r="W2352" s="39"/>
      <c r="X2352" s="39"/>
      <c r="Y2352" s="39"/>
      <c r="Z2352" s="39"/>
      <c r="AA2352" s="39"/>
      <c r="AB2352" s="39"/>
      <c r="AC2352" s="39"/>
      <c r="AD2352" s="39"/>
      <c r="AE2352" s="39"/>
      <c r="AT2352" s="21" t="s">
        <v>161</v>
      </c>
      <c r="AU2352" s="21" t="s">
        <v>88</v>
      </c>
    </row>
    <row r="2353" spans="1:65" s="2" customFormat="1" ht="19.5">
      <c r="A2353" s="39"/>
      <c r="B2353" s="40"/>
      <c r="C2353" s="41"/>
      <c r="D2353" s="201" t="s">
        <v>163</v>
      </c>
      <c r="E2353" s="41"/>
      <c r="F2353" s="202" t="s">
        <v>3082</v>
      </c>
      <c r="G2353" s="41"/>
      <c r="H2353" s="41"/>
      <c r="I2353" s="198"/>
      <c r="J2353" s="41"/>
      <c r="K2353" s="41"/>
      <c r="L2353" s="44"/>
      <c r="M2353" s="199"/>
      <c r="N2353" s="200"/>
      <c r="O2353" s="69"/>
      <c r="P2353" s="69"/>
      <c r="Q2353" s="69"/>
      <c r="R2353" s="69"/>
      <c r="S2353" s="69"/>
      <c r="T2353" s="70"/>
      <c r="U2353" s="39"/>
      <c r="V2353" s="39"/>
      <c r="W2353" s="39"/>
      <c r="X2353" s="39"/>
      <c r="Y2353" s="39"/>
      <c r="Z2353" s="39"/>
      <c r="AA2353" s="39"/>
      <c r="AB2353" s="39"/>
      <c r="AC2353" s="39"/>
      <c r="AD2353" s="39"/>
      <c r="AE2353" s="39"/>
      <c r="AT2353" s="21" t="s">
        <v>163</v>
      </c>
      <c r="AU2353" s="21" t="s">
        <v>88</v>
      </c>
    </row>
    <row r="2354" spans="1:65" s="13" customFormat="1" ht="11.25">
      <c r="B2354" s="208"/>
      <c r="C2354" s="209"/>
      <c r="D2354" s="201" t="s">
        <v>320</v>
      </c>
      <c r="E2354" s="210" t="s">
        <v>32</v>
      </c>
      <c r="F2354" s="211" t="s">
        <v>3083</v>
      </c>
      <c r="G2354" s="209"/>
      <c r="H2354" s="210" t="s">
        <v>32</v>
      </c>
      <c r="I2354" s="212"/>
      <c r="J2354" s="209"/>
      <c r="K2354" s="209"/>
      <c r="L2354" s="213"/>
      <c r="M2354" s="214"/>
      <c r="N2354" s="215"/>
      <c r="O2354" s="215"/>
      <c r="P2354" s="215"/>
      <c r="Q2354" s="215"/>
      <c r="R2354" s="215"/>
      <c r="S2354" s="215"/>
      <c r="T2354" s="216"/>
      <c r="AT2354" s="217" t="s">
        <v>320</v>
      </c>
      <c r="AU2354" s="217" t="s">
        <v>88</v>
      </c>
      <c r="AV2354" s="13" t="s">
        <v>86</v>
      </c>
      <c r="AW2354" s="13" t="s">
        <v>39</v>
      </c>
      <c r="AX2354" s="13" t="s">
        <v>78</v>
      </c>
      <c r="AY2354" s="217" t="s">
        <v>151</v>
      </c>
    </row>
    <row r="2355" spans="1:65" s="13" customFormat="1" ht="11.25">
      <c r="B2355" s="208"/>
      <c r="C2355" s="209"/>
      <c r="D2355" s="201" t="s">
        <v>320</v>
      </c>
      <c r="E2355" s="210" t="s">
        <v>32</v>
      </c>
      <c r="F2355" s="211" t="s">
        <v>3084</v>
      </c>
      <c r="G2355" s="209"/>
      <c r="H2355" s="210" t="s">
        <v>32</v>
      </c>
      <c r="I2355" s="212"/>
      <c r="J2355" s="209"/>
      <c r="K2355" s="209"/>
      <c r="L2355" s="213"/>
      <c r="M2355" s="214"/>
      <c r="N2355" s="215"/>
      <c r="O2355" s="215"/>
      <c r="P2355" s="215"/>
      <c r="Q2355" s="215"/>
      <c r="R2355" s="215"/>
      <c r="S2355" s="215"/>
      <c r="T2355" s="216"/>
      <c r="AT2355" s="217" t="s">
        <v>320</v>
      </c>
      <c r="AU2355" s="217" t="s">
        <v>88</v>
      </c>
      <c r="AV2355" s="13" t="s">
        <v>86</v>
      </c>
      <c r="AW2355" s="13" t="s">
        <v>39</v>
      </c>
      <c r="AX2355" s="13" t="s">
        <v>78</v>
      </c>
      <c r="AY2355" s="217" t="s">
        <v>151</v>
      </c>
    </row>
    <row r="2356" spans="1:65" s="14" customFormat="1" ht="11.25">
      <c r="B2356" s="218"/>
      <c r="C2356" s="219"/>
      <c r="D2356" s="201" t="s">
        <v>320</v>
      </c>
      <c r="E2356" s="220" t="s">
        <v>32</v>
      </c>
      <c r="F2356" s="221" t="s">
        <v>3085</v>
      </c>
      <c r="G2356" s="219"/>
      <c r="H2356" s="222">
        <v>1.96</v>
      </c>
      <c r="I2356" s="223"/>
      <c r="J2356" s="219"/>
      <c r="K2356" s="219"/>
      <c r="L2356" s="224"/>
      <c r="M2356" s="225"/>
      <c r="N2356" s="226"/>
      <c r="O2356" s="226"/>
      <c r="P2356" s="226"/>
      <c r="Q2356" s="226"/>
      <c r="R2356" s="226"/>
      <c r="S2356" s="226"/>
      <c r="T2356" s="227"/>
      <c r="AT2356" s="228" t="s">
        <v>320</v>
      </c>
      <c r="AU2356" s="228" t="s">
        <v>88</v>
      </c>
      <c r="AV2356" s="14" t="s">
        <v>88</v>
      </c>
      <c r="AW2356" s="14" t="s">
        <v>39</v>
      </c>
      <c r="AX2356" s="14" t="s">
        <v>78</v>
      </c>
      <c r="AY2356" s="228" t="s">
        <v>151</v>
      </c>
    </row>
    <row r="2357" spans="1:65" s="15" customFormat="1" ht="11.25">
      <c r="B2357" s="229"/>
      <c r="C2357" s="230"/>
      <c r="D2357" s="201" t="s">
        <v>320</v>
      </c>
      <c r="E2357" s="231" t="s">
        <v>3086</v>
      </c>
      <c r="F2357" s="232" t="s">
        <v>323</v>
      </c>
      <c r="G2357" s="230"/>
      <c r="H2357" s="233">
        <v>1.96</v>
      </c>
      <c r="I2357" s="234"/>
      <c r="J2357" s="230"/>
      <c r="K2357" s="230"/>
      <c r="L2357" s="235"/>
      <c r="M2357" s="236"/>
      <c r="N2357" s="237"/>
      <c r="O2357" s="237"/>
      <c r="P2357" s="237"/>
      <c r="Q2357" s="237"/>
      <c r="R2357" s="237"/>
      <c r="S2357" s="237"/>
      <c r="T2357" s="238"/>
      <c r="AT2357" s="239" t="s">
        <v>320</v>
      </c>
      <c r="AU2357" s="239" t="s">
        <v>88</v>
      </c>
      <c r="AV2357" s="15" t="s">
        <v>159</v>
      </c>
      <c r="AW2357" s="15" t="s">
        <v>39</v>
      </c>
      <c r="AX2357" s="15" t="s">
        <v>86</v>
      </c>
      <c r="AY2357" s="239" t="s">
        <v>151</v>
      </c>
    </row>
    <row r="2358" spans="1:65" s="12" customFormat="1" ht="25.9" customHeight="1">
      <c r="B2358" s="167"/>
      <c r="C2358" s="168"/>
      <c r="D2358" s="169" t="s">
        <v>77</v>
      </c>
      <c r="E2358" s="170" t="s">
        <v>445</v>
      </c>
      <c r="F2358" s="170" t="s">
        <v>3087</v>
      </c>
      <c r="G2358" s="168"/>
      <c r="H2358" s="168"/>
      <c r="I2358" s="171"/>
      <c r="J2358" s="172">
        <f>BK2358</f>
        <v>0</v>
      </c>
      <c r="K2358" s="168"/>
      <c r="L2358" s="173"/>
      <c r="M2358" s="174"/>
      <c r="N2358" s="175"/>
      <c r="O2358" s="175"/>
      <c r="P2358" s="176">
        <f>P2359</f>
        <v>0</v>
      </c>
      <c r="Q2358" s="175"/>
      <c r="R2358" s="176">
        <f>R2359</f>
        <v>0</v>
      </c>
      <c r="S2358" s="175"/>
      <c r="T2358" s="177">
        <f>T2359</f>
        <v>0</v>
      </c>
      <c r="AR2358" s="178" t="s">
        <v>170</v>
      </c>
      <c r="AT2358" s="179" t="s">
        <v>77</v>
      </c>
      <c r="AU2358" s="179" t="s">
        <v>78</v>
      </c>
      <c r="AY2358" s="178" t="s">
        <v>151</v>
      </c>
      <c r="BK2358" s="180">
        <f>BK2359</f>
        <v>0</v>
      </c>
    </row>
    <row r="2359" spans="1:65" s="12" customFormat="1" ht="22.9" customHeight="1">
      <c r="B2359" s="167"/>
      <c r="C2359" s="168"/>
      <c r="D2359" s="169" t="s">
        <v>77</v>
      </c>
      <c r="E2359" s="181" t="s">
        <v>3088</v>
      </c>
      <c r="F2359" s="181" t="s">
        <v>3089</v>
      </c>
      <c r="G2359" s="168"/>
      <c r="H2359" s="168"/>
      <c r="I2359" s="171"/>
      <c r="J2359" s="182">
        <f>BK2359</f>
        <v>0</v>
      </c>
      <c r="K2359" s="168"/>
      <c r="L2359" s="173"/>
      <c r="M2359" s="174"/>
      <c r="N2359" s="175"/>
      <c r="O2359" s="175"/>
      <c r="P2359" s="176">
        <f>SUM(P2360:P2362)</f>
        <v>0</v>
      </c>
      <c r="Q2359" s="175"/>
      <c r="R2359" s="176">
        <f>SUM(R2360:R2362)</f>
        <v>0</v>
      </c>
      <c r="S2359" s="175"/>
      <c r="T2359" s="177">
        <f>SUM(T2360:T2362)</f>
        <v>0</v>
      </c>
      <c r="AR2359" s="178" t="s">
        <v>170</v>
      </c>
      <c r="AT2359" s="179" t="s">
        <v>77</v>
      </c>
      <c r="AU2359" s="179" t="s">
        <v>86</v>
      </c>
      <c r="AY2359" s="178" t="s">
        <v>151</v>
      </c>
      <c r="BK2359" s="180">
        <f>SUM(BK2360:BK2362)</f>
        <v>0</v>
      </c>
    </row>
    <row r="2360" spans="1:65" s="2" customFormat="1" ht="16.5" customHeight="1">
      <c r="A2360" s="39"/>
      <c r="B2360" s="40"/>
      <c r="C2360" s="183" t="s">
        <v>3090</v>
      </c>
      <c r="D2360" s="183" t="s">
        <v>154</v>
      </c>
      <c r="E2360" s="184" t="s">
        <v>3091</v>
      </c>
      <c r="F2360" s="185" t="s">
        <v>3092</v>
      </c>
      <c r="G2360" s="186" t="s">
        <v>657</v>
      </c>
      <c r="H2360" s="187">
        <v>1</v>
      </c>
      <c r="I2360" s="188"/>
      <c r="J2360" s="189">
        <f>ROUND(I2360*H2360,2)</f>
        <v>0</v>
      </c>
      <c r="K2360" s="185" t="s">
        <v>158</v>
      </c>
      <c r="L2360" s="44"/>
      <c r="M2360" s="190" t="s">
        <v>32</v>
      </c>
      <c r="N2360" s="191" t="s">
        <v>49</v>
      </c>
      <c r="O2360" s="69"/>
      <c r="P2360" s="192">
        <f>O2360*H2360</f>
        <v>0</v>
      </c>
      <c r="Q2360" s="192">
        <v>0</v>
      </c>
      <c r="R2360" s="192">
        <f>Q2360*H2360</f>
        <v>0</v>
      </c>
      <c r="S2360" s="192">
        <v>0</v>
      </c>
      <c r="T2360" s="193">
        <f>S2360*H2360</f>
        <v>0</v>
      </c>
      <c r="U2360" s="39"/>
      <c r="V2360" s="39"/>
      <c r="W2360" s="39"/>
      <c r="X2360" s="39"/>
      <c r="Y2360" s="39"/>
      <c r="Z2360" s="39"/>
      <c r="AA2360" s="39"/>
      <c r="AB2360" s="39"/>
      <c r="AC2360" s="39"/>
      <c r="AD2360" s="39"/>
      <c r="AE2360" s="39"/>
      <c r="AR2360" s="194" t="s">
        <v>770</v>
      </c>
      <c r="AT2360" s="194" t="s">
        <v>154</v>
      </c>
      <c r="AU2360" s="194" t="s">
        <v>88</v>
      </c>
      <c r="AY2360" s="21" t="s">
        <v>151</v>
      </c>
      <c r="BE2360" s="195">
        <f>IF(N2360="základní",J2360,0)</f>
        <v>0</v>
      </c>
      <c r="BF2360" s="195">
        <f>IF(N2360="snížená",J2360,0)</f>
        <v>0</v>
      </c>
      <c r="BG2360" s="195">
        <f>IF(N2360="zákl. přenesená",J2360,0)</f>
        <v>0</v>
      </c>
      <c r="BH2360" s="195">
        <f>IF(N2360="sníž. přenesená",J2360,0)</f>
        <v>0</v>
      </c>
      <c r="BI2360" s="195">
        <f>IF(N2360="nulová",J2360,0)</f>
        <v>0</v>
      </c>
      <c r="BJ2360" s="21" t="s">
        <v>86</v>
      </c>
      <c r="BK2360" s="195">
        <f>ROUND(I2360*H2360,2)</f>
        <v>0</v>
      </c>
      <c r="BL2360" s="21" t="s">
        <v>770</v>
      </c>
      <c r="BM2360" s="194" t="s">
        <v>3093</v>
      </c>
    </row>
    <row r="2361" spans="1:65" s="2" customFormat="1" ht="11.25">
      <c r="A2361" s="39"/>
      <c r="B2361" s="40"/>
      <c r="C2361" s="41"/>
      <c r="D2361" s="196" t="s">
        <v>161</v>
      </c>
      <c r="E2361" s="41"/>
      <c r="F2361" s="197" t="s">
        <v>3094</v>
      </c>
      <c r="G2361" s="41"/>
      <c r="H2361" s="41"/>
      <c r="I2361" s="198"/>
      <c r="J2361" s="41"/>
      <c r="K2361" s="41"/>
      <c r="L2361" s="44"/>
      <c r="M2361" s="199"/>
      <c r="N2361" s="200"/>
      <c r="O2361" s="69"/>
      <c r="P2361" s="69"/>
      <c r="Q2361" s="69"/>
      <c r="R2361" s="69"/>
      <c r="S2361" s="69"/>
      <c r="T2361" s="70"/>
      <c r="U2361" s="39"/>
      <c r="V2361" s="39"/>
      <c r="W2361" s="39"/>
      <c r="X2361" s="39"/>
      <c r="Y2361" s="39"/>
      <c r="Z2361" s="39"/>
      <c r="AA2361" s="39"/>
      <c r="AB2361" s="39"/>
      <c r="AC2361" s="39"/>
      <c r="AD2361" s="39"/>
      <c r="AE2361" s="39"/>
      <c r="AT2361" s="21" t="s">
        <v>161</v>
      </c>
      <c r="AU2361" s="21" t="s">
        <v>88</v>
      </c>
    </row>
    <row r="2362" spans="1:65" s="2" customFormat="1" ht="19.5">
      <c r="A2362" s="39"/>
      <c r="B2362" s="40"/>
      <c r="C2362" s="41"/>
      <c r="D2362" s="201" t="s">
        <v>163</v>
      </c>
      <c r="E2362" s="41"/>
      <c r="F2362" s="202" t="s">
        <v>3095</v>
      </c>
      <c r="G2362" s="41"/>
      <c r="H2362" s="41"/>
      <c r="I2362" s="198"/>
      <c r="J2362" s="41"/>
      <c r="K2362" s="41"/>
      <c r="L2362" s="44"/>
      <c r="M2362" s="203"/>
      <c r="N2362" s="204"/>
      <c r="O2362" s="205"/>
      <c r="P2362" s="205"/>
      <c r="Q2362" s="205"/>
      <c r="R2362" s="205"/>
      <c r="S2362" s="205"/>
      <c r="T2362" s="206"/>
      <c r="U2362" s="39"/>
      <c r="V2362" s="39"/>
      <c r="W2362" s="39"/>
      <c r="X2362" s="39"/>
      <c r="Y2362" s="39"/>
      <c r="Z2362" s="39"/>
      <c r="AA2362" s="39"/>
      <c r="AB2362" s="39"/>
      <c r="AC2362" s="39"/>
      <c r="AD2362" s="39"/>
      <c r="AE2362" s="39"/>
      <c r="AT2362" s="21" t="s">
        <v>163</v>
      </c>
      <c r="AU2362" s="21" t="s">
        <v>88</v>
      </c>
    </row>
    <row r="2363" spans="1:65" s="2" customFormat="1" ht="6.95" customHeight="1">
      <c r="A2363" s="39"/>
      <c r="B2363" s="52"/>
      <c r="C2363" s="53"/>
      <c r="D2363" s="53"/>
      <c r="E2363" s="53"/>
      <c r="F2363" s="53"/>
      <c r="G2363" s="53"/>
      <c r="H2363" s="53"/>
      <c r="I2363" s="53"/>
      <c r="J2363" s="53"/>
      <c r="K2363" s="53"/>
      <c r="L2363" s="44"/>
      <c r="M2363" s="39"/>
      <c r="O2363" s="39"/>
      <c r="P2363" s="39"/>
      <c r="Q2363" s="39"/>
      <c r="R2363" s="39"/>
      <c r="S2363" s="39"/>
      <c r="T2363" s="39"/>
      <c r="U2363" s="39"/>
      <c r="V2363" s="39"/>
      <c r="W2363" s="39"/>
      <c r="X2363" s="39"/>
      <c r="Y2363" s="39"/>
      <c r="Z2363" s="39"/>
      <c r="AA2363" s="39"/>
      <c r="AB2363" s="39"/>
      <c r="AC2363" s="39"/>
      <c r="AD2363" s="39"/>
      <c r="AE2363" s="39"/>
    </row>
  </sheetData>
  <sheetProtection algorithmName="SHA-512" hashValue="/3Z7BPCo6zoZ6FcjENkZETIeLdaBJVqFkp/hJ63c4+hj5ah9Ft5dgnRbVO0sgPF58KVSvU0O7D+2b0Gs7YBh9w==" saltValue="1bxwgZKPBZw84OWRhXEKvr4amKVaYp86L4xniX3LUD6Q99D9UHL23tn+yAcffOBdvvMTaussPQ29bkXQDZAgxA==" spinCount="100000" sheet="1" objects="1" scenarios="1" formatColumns="0" formatRows="0" autoFilter="0"/>
  <autoFilter ref="C109:K2362" xr:uid="{00000000-0009-0000-0000-000002000000}"/>
  <mergeCells count="9">
    <mergeCell ref="E50:H50"/>
    <mergeCell ref="E100:H100"/>
    <mergeCell ref="E102:H102"/>
    <mergeCell ref="L2:V2"/>
    <mergeCell ref="E7:H7"/>
    <mergeCell ref="E9:H9"/>
    <mergeCell ref="E18:H18"/>
    <mergeCell ref="E27:H27"/>
    <mergeCell ref="E48:H48"/>
  </mergeCells>
  <hyperlinks>
    <hyperlink ref="F114" r:id="rId1" xr:uid="{00000000-0004-0000-0200-000000000000}"/>
    <hyperlink ref="F119" r:id="rId2" xr:uid="{00000000-0004-0000-0200-000001000000}"/>
    <hyperlink ref="F124" r:id="rId3" xr:uid="{00000000-0004-0000-0200-000002000000}"/>
    <hyperlink ref="F129" r:id="rId4" xr:uid="{00000000-0004-0000-0200-000003000000}"/>
    <hyperlink ref="F134" r:id="rId5" xr:uid="{00000000-0004-0000-0200-000004000000}"/>
    <hyperlink ref="F139" r:id="rId6" xr:uid="{00000000-0004-0000-0200-000005000000}"/>
    <hyperlink ref="F146" r:id="rId7" xr:uid="{00000000-0004-0000-0200-000006000000}"/>
    <hyperlink ref="F151" r:id="rId8" xr:uid="{00000000-0004-0000-0200-000007000000}"/>
    <hyperlink ref="F156" r:id="rId9" xr:uid="{00000000-0004-0000-0200-000008000000}"/>
    <hyperlink ref="F161" r:id="rId10" xr:uid="{00000000-0004-0000-0200-000009000000}"/>
    <hyperlink ref="F165" r:id="rId11" xr:uid="{00000000-0004-0000-0200-00000A000000}"/>
    <hyperlink ref="F179" r:id="rId12" xr:uid="{00000000-0004-0000-0200-00000B000000}"/>
    <hyperlink ref="F186" r:id="rId13" xr:uid="{00000000-0004-0000-0200-00000C000000}"/>
    <hyperlink ref="F191" r:id="rId14" xr:uid="{00000000-0004-0000-0200-00000D000000}"/>
    <hyperlink ref="F198" r:id="rId15" xr:uid="{00000000-0004-0000-0200-00000E000000}"/>
    <hyperlink ref="F205" r:id="rId16" xr:uid="{00000000-0004-0000-0200-00000F000000}"/>
    <hyperlink ref="F209" r:id="rId17" xr:uid="{00000000-0004-0000-0200-000010000000}"/>
    <hyperlink ref="F225" r:id="rId18" xr:uid="{00000000-0004-0000-0200-000011000000}"/>
    <hyperlink ref="F233" r:id="rId19" xr:uid="{00000000-0004-0000-0200-000012000000}"/>
    <hyperlink ref="F236" r:id="rId20" xr:uid="{00000000-0004-0000-0200-000013000000}"/>
    <hyperlink ref="F244" r:id="rId21" xr:uid="{00000000-0004-0000-0200-000014000000}"/>
    <hyperlink ref="F247" r:id="rId22" xr:uid="{00000000-0004-0000-0200-000015000000}"/>
    <hyperlink ref="F260" r:id="rId23" xr:uid="{00000000-0004-0000-0200-000016000000}"/>
    <hyperlink ref="F268" r:id="rId24" xr:uid="{00000000-0004-0000-0200-000017000000}"/>
    <hyperlink ref="F271" r:id="rId25" xr:uid="{00000000-0004-0000-0200-000018000000}"/>
    <hyperlink ref="F274" r:id="rId26" xr:uid="{00000000-0004-0000-0200-000019000000}"/>
    <hyperlink ref="F277" r:id="rId27" xr:uid="{00000000-0004-0000-0200-00001A000000}"/>
    <hyperlink ref="F284" r:id="rId28" xr:uid="{00000000-0004-0000-0200-00001B000000}"/>
    <hyperlink ref="F289" r:id="rId29" xr:uid="{00000000-0004-0000-0200-00001C000000}"/>
    <hyperlink ref="F296" r:id="rId30" xr:uid="{00000000-0004-0000-0200-00001D000000}"/>
    <hyperlink ref="F301" r:id="rId31" xr:uid="{00000000-0004-0000-0200-00001E000000}"/>
    <hyperlink ref="F305" r:id="rId32" xr:uid="{00000000-0004-0000-0200-00001F000000}"/>
    <hyperlink ref="F310" r:id="rId33" xr:uid="{00000000-0004-0000-0200-000020000000}"/>
    <hyperlink ref="F315" r:id="rId34" xr:uid="{00000000-0004-0000-0200-000021000000}"/>
    <hyperlink ref="F323" r:id="rId35" xr:uid="{00000000-0004-0000-0200-000022000000}"/>
    <hyperlink ref="F328" r:id="rId36" xr:uid="{00000000-0004-0000-0200-000023000000}"/>
    <hyperlink ref="F334" r:id="rId37" xr:uid="{00000000-0004-0000-0200-000024000000}"/>
    <hyperlink ref="F340" r:id="rId38" xr:uid="{00000000-0004-0000-0200-000025000000}"/>
    <hyperlink ref="F349" r:id="rId39" xr:uid="{00000000-0004-0000-0200-000026000000}"/>
    <hyperlink ref="F354" r:id="rId40" xr:uid="{00000000-0004-0000-0200-000027000000}"/>
    <hyperlink ref="F359" r:id="rId41" xr:uid="{00000000-0004-0000-0200-000028000000}"/>
    <hyperlink ref="F364" r:id="rId42" xr:uid="{00000000-0004-0000-0200-000029000000}"/>
    <hyperlink ref="F369" r:id="rId43" xr:uid="{00000000-0004-0000-0200-00002A000000}"/>
    <hyperlink ref="F377" r:id="rId44" xr:uid="{00000000-0004-0000-0200-00002B000000}"/>
    <hyperlink ref="F382" r:id="rId45" xr:uid="{00000000-0004-0000-0200-00002C000000}"/>
    <hyperlink ref="F389" r:id="rId46" xr:uid="{00000000-0004-0000-0200-00002D000000}"/>
    <hyperlink ref="F394" r:id="rId47" xr:uid="{00000000-0004-0000-0200-00002E000000}"/>
    <hyperlink ref="F400" r:id="rId48" xr:uid="{00000000-0004-0000-0200-00002F000000}"/>
    <hyperlink ref="F406" r:id="rId49" xr:uid="{00000000-0004-0000-0200-000030000000}"/>
    <hyperlink ref="F414" r:id="rId50" xr:uid="{00000000-0004-0000-0200-000031000000}"/>
    <hyperlink ref="F420" r:id="rId51" xr:uid="{00000000-0004-0000-0200-000032000000}"/>
    <hyperlink ref="F426" r:id="rId52" xr:uid="{00000000-0004-0000-0200-000033000000}"/>
    <hyperlink ref="F434" r:id="rId53" xr:uid="{00000000-0004-0000-0200-000034000000}"/>
    <hyperlink ref="F440" r:id="rId54" xr:uid="{00000000-0004-0000-0200-000035000000}"/>
    <hyperlink ref="F447" r:id="rId55" xr:uid="{00000000-0004-0000-0200-000036000000}"/>
    <hyperlink ref="F455" r:id="rId56" xr:uid="{00000000-0004-0000-0200-000037000000}"/>
    <hyperlink ref="F468" r:id="rId57" xr:uid="{00000000-0004-0000-0200-000038000000}"/>
    <hyperlink ref="F481" r:id="rId58" xr:uid="{00000000-0004-0000-0200-000039000000}"/>
    <hyperlink ref="F483" r:id="rId59" xr:uid="{00000000-0004-0000-0200-00003A000000}"/>
    <hyperlink ref="F488" r:id="rId60" xr:uid="{00000000-0004-0000-0200-00003B000000}"/>
    <hyperlink ref="F490" r:id="rId61" xr:uid="{00000000-0004-0000-0200-00003C000000}"/>
    <hyperlink ref="F495" r:id="rId62" xr:uid="{00000000-0004-0000-0200-00003D000000}"/>
    <hyperlink ref="F500" r:id="rId63" xr:uid="{00000000-0004-0000-0200-00003E000000}"/>
    <hyperlink ref="F507" r:id="rId64" xr:uid="{00000000-0004-0000-0200-00003F000000}"/>
    <hyperlink ref="F513" r:id="rId65" xr:uid="{00000000-0004-0000-0200-000040000000}"/>
    <hyperlink ref="F519" r:id="rId66" xr:uid="{00000000-0004-0000-0200-000041000000}"/>
    <hyperlink ref="F524" r:id="rId67" xr:uid="{00000000-0004-0000-0200-000042000000}"/>
    <hyperlink ref="F528" r:id="rId68" xr:uid="{00000000-0004-0000-0200-000043000000}"/>
    <hyperlink ref="F533" r:id="rId69" xr:uid="{00000000-0004-0000-0200-000044000000}"/>
    <hyperlink ref="F537" r:id="rId70" xr:uid="{00000000-0004-0000-0200-000045000000}"/>
    <hyperlink ref="F542" r:id="rId71" xr:uid="{00000000-0004-0000-0200-000046000000}"/>
    <hyperlink ref="F560" r:id="rId72" xr:uid="{00000000-0004-0000-0200-000047000000}"/>
    <hyperlink ref="F569" r:id="rId73" xr:uid="{00000000-0004-0000-0200-000048000000}"/>
    <hyperlink ref="F590" r:id="rId74" xr:uid="{00000000-0004-0000-0200-000049000000}"/>
    <hyperlink ref="F595" r:id="rId75" xr:uid="{00000000-0004-0000-0200-00004A000000}"/>
    <hyperlink ref="F600" r:id="rId76" xr:uid="{00000000-0004-0000-0200-00004B000000}"/>
    <hyperlink ref="F605" r:id="rId77" xr:uid="{00000000-0004-0000-0200-00004C000000}"/>
    <hyperlink ref="F613" r:id="rId78" xr:uid="{00000000-0004-0000-0200-00004D000000}"/>
    <hyperlink ref="F615" r:id="rId79" xr:uid="{00000000-0004-0000-0200-00004E000000}"/>
    <hyperlink ref="F617" r:id="rId80" xr:uid="{00000000-0004-0000-0200-00004F000000}"/>
    <hyperlink ref="F620" r:id="rId81" xr:uid="{00000000-0004-0000-0200-000050000000}"/>
    <hyperlink ref="F625" r:id="rId82" xr:uid="{00000000-0004-0000-0200-000051000000}"/>
    <hyperlink ref="F633" r:id="rId83" xr:uid="{00000000-0004-0000-0200-000052000000}"/>
    <hyperlink ref="F656" r:id="rId84" xr:uid="{00000000-0004-0000-0200-000053000000}"/>
    <hyperlink ref="F684" r:id="rId85" xr:uid="{00000000-0004-0000-0200-000054000000}"/>
    <hyperlink ref="F689" r:id="rId86" xr:uid="{00000000-0004-0000-0200-000055000000}"/>
    <hyperlink ref="F696" r:id="rId87" xr:uid="{00000000-0004-0000-0200-000056000000}"/>
    <hyperlink ref="F737" r:id="rId88" xr:uid="{00000000-0004-0000-0200-000057000000}"/>
    <hyperlink ref="F742" r:id="rId89" xr:uid="{00000000-0004-0000-0200-000058000000}"/>
    <hyperlink ref="F747" r:id="rId90" xr:uid="{00000000-0004-0000-0200-000059000000}"/>
    <hyperlink ref="F766" r:id="rId91" xr:uid="{00000000-0004-0000-0200-00005A000000}"/>
    <hyperlink ref="F772" r:id="rId92" xr:uid="{00000000-0004-0000-0200-00005B000000}"/>
    <hyperlink ref="F776" r:id="rId93" xr:uid="{00000000-0004-0000-0200-00005C000000}"/>
    <hyperlink ref="F781" r:id="rId94" xr:uid="{00000000-0004-0000-0200-00005D000000}"/>
    <hyperlink ref="F788" r:id="rId95" xr:uid="{00000000-0004-0000-0200-00005E000000}"/>
    <hyperlink ref="F797" r:id="rId96" xr:uid="{00000000-0004-0000-0200-00005F000000}"/>
    <hyperlink ref="F803" r:id="rId97" xr:uid="{00000000-0004-0000-0200-000060000000}"/>
    <hyperlink ref="F812" r:id="rId98" xr:uid="{00000000-0004-0000-0200-000061000000}"/>
    <hyperlink ref="F817" r:id="rId99" xr:uid="{00000000-0004-0000-0200-000062000000}"/>
    <hyperlink ref="F823" r:id="rId100" xr:uid="{00000000-0004-0000-0200-000063000000}"/>
    <hyperlink ref="F829" r:id="rId101" xr:uid="{00000000-0004-0000-0200-000064000000}"/>
    <hyperlink ref="F837" r:id="rId102" xr:uid="{00000000-0004-0000-0200-000065000000}"/>
    <hyperlink ref="F846" r:id="rId103" xr:uid="{00000000-0004-0000-0200-000066000000}"/>
    <hyperlink ref="F851" r:id="rId104" xr:uid="{00000000-0004-0000-0200-000067000000}"/>
    <hyperlink ref="F856" r:id="rId105" xr:uid="{00000000-0004-0000-0200-000068000000}"/>
    <hyperlink ref="F863" r:id="rId106" xr:uid="{00000000-0004-0000-0200-000069000000}"/>
    <hyperlink ref="F869" r:id="rId107" xr:uid="{00000000-0004-0000-0200-00006A000000}"/>
    <hyperlink ref="F873" r:id="rId108" xr:uid="{00000000-0004-0000-0200-00006B000000}"/>
    <hyperlink ref="F875" r:id="rId109" xr:uid="{00000000-0004-0000-0200-00006C000000}"/>
    <hyperlink ref="F880" r:id="rId110" xr:uid="{00000000-0004-0000-0200-00006D000000}"/>
    <hyperlink ref="F882" r:id="rId111" xr:uid="{00000000-0004-0000-0200-00006E000000}"/>
    <hyperlink ref="F885" r:id="rId112" xr:uid="{00000000-0004-0000-0200-00006F000000}"/>
    <hyperlink ref="F887" r:id="rId113" xr:uid="{00000000-0004-0000-0200-000070000000}"/>
    <hyperlink ref="F891" r:id="rId114" xr:uid="{00000000-0004-0000-0200-000071000000}"/>
    <hyperlink ref="F897" r:id="rId115" xr:uid="{00000000-0004-0000-0200-000072000000}"/>
    <hyperlink ref="F903" r:id="rId116" xr:uid="{00000000-0004-0000-0200-000073000000}"/>
    <hyperlink ref="F909" r:id="rId117" xr:uid="{00000000-0004-0000-0200-000074000000}"/>
    <hyperlink ref="F915" r:id="rId118" xr:uid="{00000000-0004-0000-0200-000075000000}"/>
    <hyperlink ref="F924" r:id="rId119" xr:uid="{00000000-0004-0000-0200-000076000000}"/>
    <hyperlink ref="F935" r:id="rId120" xr:uid="{00000000-0004-0000-0200-000077000000}"/>
    <hyperlink ref="F940" r:id="rId121" xr:uid="{00000000-0004-0000-0200-000078000000}"/>
    <hyperlink ref="F951" r:id="rId122" xr:uid="{00000000-0004-0000-0200-000079000000}"/>
    <hyperlink ref="F961" r:id="rId123" xr:uid="{00000000-0004-0000-0200-00007A000000}"/>
    <hyperlink ref="F968" r:id="rId124" xr:uid="{00000000-0004-0000-0200-00007B000000}"/>
    <hyperlink ref="F973" r:id="rId125" xr:uid="{00000000-0004-0000-0200-00007C000000}"/>
    <hyperlink ref="F980" r:id="rId126" xr:uid="{00000000-0004-0000-0200-00007D000000}"/>
    <hyperlink ref="F985" r:id="rId127" xr:uid="{00000000-0004-0000-0200-00007E000000}"/>
    <hyperlink ref="F990" r:id="rId128" xr:uid="{00000000-0004-0000-0200-00007F000000}"/>
    <hyperlink ref="F992" r:id="rId129" xr:uid="{00000000-0004-0000-0200-000080000000}"/>
    <hyperlink ref="F997" r:id="rId130" xr:uid="{00000000-0004-0000-0200-000081000000}"/>
    <hyperlink ref="F1002" r:id="rId131" xr:uid="{00000000-0004-0000-0200-000082000000}"/>
    <hyperlink ref="F1009" r:id="rId132" xr:uid="{00000000-0004-0000-0200-000083000000}"/>
    <hyperlink ref="F1014" r:id="rId133" xr:uid="{00000000-0004-0000-0200-000084000000}"/>
    <hyperlink ref="F1020" r:id="rId134" xr:uid="{00000000-0004-0000-0200-000085000000}"/>
    <hyperlink ref="F1025" r:id="rId135" xr:uid="{00000000-0004-0000-0200-000086000000}"/>
    <hyperlink ref="F1032" r:id="rId136" xr:uid="{00000000-0004-0000-0200-000087000000}"/>
    <hyperlink ref="F1037" r:id="rId137" xr:uid="{00000000-0004-0000-0200-000088000000}"/>
    <hyperlink ref="F1042" r:id="rId138" xr:uid="{00000000-0004-0000-0200-000089000000}"/>
    <hyperlink ref="F1047" r:id="rId139" xr:uid="{00000000-0004-0000-0200-00008A000000}"/>
    <hyperlink ref="F1053" r:id="rId140" xr:uid="{00000000-0004-0000-0200-00008B000000}"/>
    <hyperlink ref="F1059" r:id="rId141" xr:uid="{00000000-0004-0000-0200-00008C000000}"/>
    <hyperlink ref="F1061" r:id="rId142" xr:uid="{00000000-0004-0000-0200-00008D000000}"/>
    <hyperlink ref="F1063" r:id="rId143" xr:uid="{00000000-0004-0000-0200-00008E000000}"/>
    <hyperlink ref="F1068" r:id="rId144" xr:uid="{00000000-0004-0000-0200-00008F000000}"/>
    <hyperlink ref="F1070" r:id="rId145" xr:uid="{00000000-0004-0000-0200-000090000000}"/>
    <hyperlink ref="F1072" r:id="rId146" xr:uid="{00000000-0004-0000-0200-000091000000}"/>
    <hyperlink ref="F1074" r:id="rId147" xr:uid="{00000000-0004-0000-0200-000092000000}"/>
    <hyperlink ref="F1077" r:id="rId148" xr:uid="{00000000-0004-0000-0200-000093000000}"/>
    <hyperlink ref="F1081" r:id="rId149" xr:uid="{00000000-0004-0000-0200-000094000000}"/>
    <hyperlink ref="F1089" r:id="rId150" xr:uid="{00000000-0004-0000-0200-000095000000}"/>
    <hyperlink ref="F1101" r:id="rId151" xr:uid="{00000000-0004-0000-0200-000096000000}"/>
    <hyperlink ref="F1114" r:id="rId152" xr:uid="{00000000-0004-0000-0200-000097000000}"/>
    <hyperlink ref="F1123" r:id="rId153" xr:uid="{00000000-0004-0000-0200-000098000000}"/>
    <hyperlink ref="F1139" r:id="rId154" xr:uid="{00000000-0004-0000-0200-000099000000}"/>
    <hyperlink ref="F1148" r:id="rId155" xr:uid="{00000000-0004-0000-0200-00009A000000}"/>
    <hyperlink ref="F1153" r:id="rId156" xr:uid="{00000000-0004-0000-0200-00009B000000}"/>
    <hyperlink ref="F1161" r:id="rId157" xr:uid="{00000000-0004-0000-0200-00009C000000}"/>
    <hyperlink ref="F1172" r:id="rId158" xr:uid="{00000000-0004-0000-0200-00009D000000}"/>
    <hyperlink ref="F1190" r:id="rId159" xr:uid="{00000000-0004-0000-0200-00009E000000}"/>
    <hyperlink ref="F1193" r:id="rId160" xr:uid="{00000000-0004-0000-0200-00009F000000}"/>
    <hyperlink ref="F1201" r:id="rId161" xr:uid="{00000000-0004-0000-0200-0000A0000000}"/>
    <hyperlink ref="F1206" r:id="rId162" xr:uid="{00000000-0004-0000-0200-0000A1000000}"/>
    <hyperlink ref="F1208" r:id="rId163" xr:uid="{00000000-0004-0000-0200-0000A2000000}"/>
    <hyperlink ref="F1217" r:id="rId164" xr:uid="{00000000-0004-0000-0200-0000A3000000}"/>
    <hyperlink ref="F1245" r:id="rId165" xr:uid="{00000000-0004-0000-0200-0000A4000000}"/>
    <hyperlink ref="F1250" r:id="rId166" xr:uid="{00000000-0004-0000-0200-0000A5000000}"/>
    <hyperlink ref="F1255" r:id="rId167" xr:uid="{00000000-0004-0000-0200-0000A6000000}"/>
    <hyperlink ref="F1264" r:id="rId168" xr:uid="{00000000-0004-0000-0200-0000A7000000}"/>
    <hyperlink ref="F1292" r:id="rId169" xr:uid="{00000000-0004-0000-0200-0000A8000000}"/>
    <hyperlink ref="F1301" r:id="rId170" xr:uid="{00000000-0004-0000-0200-0000A9000000}"/>
    <hyperlink ref="F1308" r:id="rId171" xr:uid="{00000000-0004-0000-0200-0000AA000000}"/>
    <hyperlink ref="F1314" r:id="rId172" xr:uid="{00000000-0004-0000-0200-0000AB000000}"/>
    <hyperlink ref="F1323" r:id="rId173" xr:uid="{00000000-0004-0000-0200-0000AC000000}"/>
    <hyperlink ref="F1331" r:id="rId174" xr:uid="{00000000-0004-0000-0200-0000AD000000}"/>
    <hyperlink ref="F1337" r:id="rId175" xr:uid="{00000000-0004-0000-0200-0000AE000000}"/>
    <hyperlink ref="F1342" r:id="rId176" xr:uid="{00000000-0004-0000-0200-0000AF000000}"/>
    <hyperlink ref="F1348" r:id="rId177" xr:uid="{00000000-0004-0000-0200-0000B0000000}"/>
    <hyperlink ref="F1352" r:id="rId178" xr:uid="{00000000-0004-0000-0200-0000B1000000}"/>
    <hyperlink ref="F1359" r:id="rId179" xr:uid="{00000000-0004-0000-0200-0000B2000000}"/>
    <hyperlink ref="F1367" r:id="rId180" xr:uid="{00000000-0004-0000-0200-0000B3000000}"/>
    <hyperlink ref="F1372" r:id="rId181" xr:uid="{00000000-0004-0000-0200-0000B4000000}"/>
    <hyperlink ref="F1377" r:id="rId182" xr:uid="{00000000-0004-0000-0200-0000B5000000}"/>
    <hyperlink ref="F1380" r:id="rId183" xr:uid="{00000000-0004-0000-0200-0000B6000000}"/>
    <hyperlink ref="F1399" r:id="rId184" xr:uid="{00000000-0004-0000-0200-0000B7000000}"/>
    <hyperlink ref="F1409" r:id="rId185" xr:uid="{00000000-0004-0000-0200-0000B8000000}"/>
    <hyperlink ref="F1446" r:id="rId186" xr:uid="{00000000-0004-0000-0200-0000B9000000}"/>
    <hyperlink ref="F1455" r:id="rId187" xr:uid="{00000000-0004-0000-0200-0000BA000000}"/>
    <hyperlink ref="F1465" r:id="rId188" xr:uid="{00000000-0004-0000-0200-0000BB000000}"/>
    <hyperlink ref="F1473" r:id="rId189" xr:uid="{00000000-0004-0000-0200-0000BC000000}"/>
    <hyperlink ref="F1481" r:id="rId190" xr:uid="{00000000-0004-0000-0200-0000BD000000}"/>
    <hyperlink ref="F1486" r:id="rId191" xr:uid="{00000000-0004-0000-0200-0000BE000000}"/>
    <hyperlink ref="F1494" r:id="rId192" xr:uid="{00000000-0004-0000-0200-0000BF000000}"/>
    <hyperlink ref="F1502" r:id="rId193" xr:uid="{00000000-0004-0000-0200-0000C0000000}"/>
    <hyperlink ref="F1510" r:id="rId194" xr:uid="{00000000-0004-0000-0200-0000C1000000}"/>
    <hyperlink ref="F1513" r:id="rId195" xr:uid="{00000000-0004-0000-0200-0000C2000000}"/>
    <hyperlink ref="F1516" r:id="rId196" xr:uid="{00000000-0004-0000-0200-0000C3000000}"/>
    <hyperlink ref="F1521" r:id="rId197" xr:uid="{00000000-0004-0000-0200-0000C4000000}"/>
    <hyperlink ref="F1526" r:id="rId198" xr:uid="{00000000-0004-0000-0200-0000C5000000}"/>
    <hyperlink ref="F1529" r:id="rId199" xr:uid="{00000000-0004-0000-0200-0000C6000000}"/>
    <hyperlink ref="F1535" r:id="rId200" xr:uid="{00000000-0004-0000-0200-0000C7000000}"/>
    <hyperlink ref="F1541" r:id="rId201" xr:uid="{00000000-0004-0000-0200-0000C8000000}"/>
    <hyperlink ref="F1548" r:id="rId202" xr:uid="{00000000-0004-0000-0200-0000C9000000}"/>
    <hyperlink ref="F1553" r:id="rId203" xr:uid="{00000000-0004-0000-0200-0000CA000000}"/>
    <hyperlink ref="F1558" r:id="rId204" xr:uid="{00000000-0004-0000-0200-0000CB000000}"/>
    <hyperlink ref="F1568" r:id="rId205" xr:uid="{00000000-0004-0000-0200-0000CC000000}"/>
    <hyperlink ref="F1581" r:id="rId206" xr:uid="{00000000-0004-0000-0200-0000CD000000}"/>
    <hyperlink ref="F1598" r:id="rId207" xr:uid="{00000000-0004-0000-0200-0000CE000000}"/>
    <hyperlink ref="F1608" r:id="rId208" xr:uid="{00000000-0004-0000-0200-0000CF000000}"/>
    <hyperlink ref="F1616" r:id="rId209" xr:uid="{00000000-0004-0000-0200-0000D0000000}"/>
    <hyperlink ref="F1619" r:id="rId210" xr:uid="{00000000-0004-0000-0200-0000D1000000}"/>
    <hyperlink ref="F1625" r:id="rId211" xr:uid="{00000000-0004-0000-0200-0000D2000000}"/>
    <hyperlink ref="F1631" r:id="rId212" xr:uid="{00000000-0004-0000-0200-0000D3000000}"/>
    <hyperlink ref="F1636" r:id="rId213" xr:uid="{00000000-0004-0000-0200-0000D4000000}"/>
    <hyperlink ref="F1643" r:id="rId214" xr:uid="{00000000-0004-0000-0200-0000D5000000}"/>
    <hyperlink ref="F1650" r:id="rId215" xr:uid="{00000000-0004-0000-0200-0000D6000000}"/>
    <hyperlink ref="F1655" r:id="rId216" xr:uid="{00000000-0004-0000-0200-0000D7000000}"/>
    <hyperlink ref="F1662" r:id="rId217" xr:uid="{00000000-0004-0000-0200-0000D8000000}"/>
    <hyperlink ref="F1667" r:id="rId218" xr:uid="{00000000-0004-0000-0200-0000D9000000}"/>
    <hyperlink ref="F1672" r:id="rId219" xr:uid="{00000000-0004-0000-0200-0000DA000000}"/>
    <hyperlink ref="F1678" r:id="rId220" xr:uid="{00000000-0004-0000-0200-0000DB000000}"/>
    <hyperlink ref="F1680" r:id="rId221" xr:uid="{00000000-0004-0000-0200-0000DC000000}"/>
    <hyperlink ref="F1684" r:id="rId222" xr:uid="{00000000-0004-0000-0200-0000DD000000}"/>
    <hyperlink ref="F1689" r:id="rId223" xr:uid="{00000000-0004-0000-0200-0000DE000000}"/>
    <hyperlink ref="F1692" r:id="rId224" xr:uid="{00000000-0004-0000-0200-0000DF000000}"/>
    <hyperlink ref="F1697" r:id="rId225" xr:uid="{00000000-0004-0000-0200-0000E0000000}"/>
    <hyperlink ref="F1702" r:id="rId226" xr:uid="{00000000-0004-0000-0200-0000E1000000}"/>
    <hyperlink ref="F1708" r:id="rId227" xr:uid="{00000000-0004-0000-0200-0000E2000000}"/>
    <hyperlink ref="F1713" r:id="rId228" xr:uid="{00000000-0004-0000-0200-0000E3000000}"/>
    <hyperlink ref="F1720" r:id="rId229" xr:uid="{00000000-0004-0000-0200-0000E4000000}"/>
    <hyperlink ref="F1724" r:id="rId230" xr:uid="{00000000-0004-0000-0200-0000E5000000}"/>
    <hyperlink ref="F1730" r:id="rId231" xr:uid="{00000000-0004-0000-0200-0000E6000000}"/>
    <hyperlink ref="F1736" r:id="rId232" xr:uid="{00000000-0004-0000-0200-0000E7000000}"/>
    <hyperlink ref="F1739" r:id="rId233" xr:uid="{00000000-0004-0000-0200-0000E8000000}"/>
    <hyperlink ref="F1748" r:id="rId234" xr:uid="{00000000-0004-0000-0200-0000E9000000}"/>
    <hyperlink ref="F1755" r:id="rId235" xr:uid="{00000000-0004-0000-0200-0000EA000000}"/>
    <hyperlink ref="F1759" r:id="rId236" xr:uid="{00000000-0004-0000-0200-0000EB000000}"/>
    <hyperlink ref="F1770" r:id="rId237" xr:uid="{00000000-0004-0000-0200-0000EC000000}"/>
    <hyperlink ref="F1778" r:id="rId238" xr:uid="{00000000-0004-0000-0200-0000ED000000}"/>
    <hyperlink ref="F1788" r:id="rId239" xr:uid="{00000000-0004-0000-0200-0000EE000000}"/>
    <hyperlink ref="F1796" r:id="rId240" xr:uid="{00000000-0004-0000-0200-0000EF000000}"/>
    <hyperlink ref="F1810" r:id="rId241" xr:uid="{00000000-0004-0000-0200-0000F0000000}"/>
    <hyperlink ref="F1819" r:id="rId242" xr:uid="{00000000-0004-0000-0200-0000F1000000}"/>
    <hyperlink ref="F1822" r:id="rId243" xr:uid="{00000000-0004-0000-0200-0000F2000000}"/>
    <hyperlink ref="F1835" r:id="rId244" xr:uid="{00000000-0004-0000-0200-0000F3000000}"/>
    <hyperlink ref="F1842" r:id="rId245" xr:uid="{00000000-0004-0000-0200-0000F4000000}"/>
    <hyperlink ref="F1850" r:id="rId246" xr:uid="{00000000-0004-0000-0200-0000F5000000}"/>
    <hyperlink ref="F1857" r:id="rId247" xr:uid="{00000000-0004-0000-0200-0000F6000000}"/>
    <hyperlink ref="F1865" r:id="rId248" xr:uid="{00000000-0004-0000-0200-0000F7000000}"/>
    <hyperlink ref="F1873" r:id="rId249" xr:uid="{00000000-0004-0000-0200-0000F8000000}"/>
    <hyperlink ref="F1883" r:id="rId250" xr:uid="{00000000-0004-0000-0200-0000F9000000}"/>
    <hyperlink ref="F1887" r:id="rId251" xr:uid="{00000000-0004-0000-0200-0000FA000000}"/>
    <hyperlink ref="F1892" r:id="rId252" xr:uid="{00000000-0004-0000-0200-0000FB000000}"/>
    <hyperlink ref="F1904" r:id="rId253" xr:uid="{00000000-0004-0000-0200-0000FC000000}"/>
    <hyperlink ref="F1924" r:id="rId254" xr:uid="{00000000-0004-0000-0200-0000FD000000}"/>
    <hyperlink ref="F1947" r:id="rId255" xr:uid="{00000000-0004-0000-0200-0000FE000000}"/>
    <hyperlink ref="F2018" r:id="rId256" xr:uid="{00000000-0004-0000-0200-0000FF000000}"/>
    <hyperlink ref="F2021" r:id="rId257" xr:uid="{00000000-0004-0000-0200-000000010000}"/>
    <hyperlink ref="F2026" r:id="rId258" xr:uid="{00000000-0004-0000-0200-000001010000}"/>
    <hyperlink ref="F2030" r:id="rId259" xr:uid="{00000000-0004-0000-0200-000002010000}"/>
    <hyperlink ref="F2042" r:id="rId260" xr:uid="{00000000-0004-0000-0200-000003010000}"/>
    <hyperlink ref="F2049" r:id="rId261" xr:uid="{00000000-0004-0000-0200-000004010000}"/>
    <hyperlink ref="F2056" r:id="rId262" xr:uid="{00000000-0004-0000-0200-000005010000}"/>
    <hyperlink ref="F2063" r:id="rId263" xr:uid="{00000000-0004-0000-0200-000006010000}"/>
    <hyperlink ref="F2070" r:id="rId264" xr:uid="{00000000-0004-0000-0200-000007010000}"/>
    <hyperlink ref="F2077" r:id="rId265" xr:uid="{00000000-0004-0000-0200-000008010000}"/>
    <hyperlink ref="F2080" r:id="rId266" xr:uid="{00000000-0004-0000-0200-000009010000}"/>
    <hyperlink ref="F2088" r:id="rId267" xr:uid="{00000000-0004-0000-0200-00000A010000}"/>
    <hyperlink ref="F2091" r:id="rId268" xr:uid="{00000000-0004-0000-0200-00000B010000}"/>
    <hyperlink ref="F2097" r:id="rId269" xr:uid="{00000000-0004-0000-0200-00000C010000}"/>
    <hyperlink ref="F2101" r:id="rId270" xr:uid="{00000000-0004-0000-0200-00000D010000}"/>
    <hyperlink ref="F2109" r:id="rId271" xr:uid="{00000000-0004-0000-0200-00000E010000}"/>
    <hyperlink ref="F2121" r:id="rId272" xr:uid="{00000000-0004-0000-0200-00000F010000}"/>
    <hyperlink ref="F2151" r:id="rId273" xr:uid="{00000000-0004-0000-0200-000010010000}"/>
    <hyperlink ref="F2162" r:id="rId274" xr:uid="{00000000-0004-0000-0200-000011010000}"/>
    <hyperlink ref="F2165" r:id="rId275" xr:uid="{00000000-0004-0000-0200-000012010000}"/>
    <hyperlink ref="F2168" r:id="rId276" xr:uid="{00000000-0004-0000-0200-000013010000}"/>
    <hyperlink ref="F2178" r:id="rId277" xr:uid="{00000000-0004-0000-0200-000014010000}"/>
    <hyperlink ref="F2186" r:id="rId278" xr:uid="{00000000-0004-0000-0200-000015010000}"/>
    <hyperlink ref="F2194" r:id="rId279" xr:uid="{00000000-0004-0000-0200-000016010000}"/>
    <hyperlink ref="F2199" r:id="rId280" xr:uid="{00000000-0004-0000-0200-000017010000}"/>
    <hyperlink ref="F2211" r:id="rId281" xr:uid="{00000000-0004-0000-0200-000018010000}"/>
    <hyperlink ref="F2222" r:id="rId282" xr:uid="{00000000-0004-0000-0200-000019010000}"/>
    <hyperlink ref="F2225" r:id="rId283" xr:uid="{00000000-0004-0000-0200-00001A010000}"/>
    <hyperlink ref="F2234" r:id="rId284" xr:uid="{00000000-0004-0000-0200-00001B010000}"/>
    <hyperlink ref="F2240" r:id="rId285" xr:uid="{00000000-0004-0000-0200-00001C010000}"/>
    <hyperlink ref="F2246" r:id="rId286" xr:uid="{00000000-0004-0000-0200-00001D010000}"/>
    <hyperlink ref="F2271" r:id="rId287" xr:uid="{00000000-0004-0000-0200-00001E010000}"/>
    <hyperlink ref="F2297" r:id="rId288" xr:uid="{00000000-0004-0000-0200-00001F010000}"/>
    <hyperlink ref="F2315" r:id="rId289" xr:uid="{00000000-0004-0000-0200-000020010000}"/>
    <hyperlink ref="F2322" r:id="rId290" xr:uid="{00000000-0004-0000-0200-000021010000}"/>
    <hyperlink ref="F2332" r:id="rId291" xr:uid="{00000000-0004-0000-0200-000022010000}"/>
    <hyperlink ref="F2343" r:id="rId292" xr:uid="{00000000-0004-0000-0200-000023010000}"/>
    <hyperlink ref="F2352" r:id="rId293" xr:uid="{00000000-0004-0000-0200-000024010000}"/>
    <hyperlink ref="F2361" r:id="rId294" xr:uid="{00000000-0004-0000-0200-00002501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6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AT2" s="21" t="s">
        <v>95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88</v>
      </c>
    </row>
    <row r="4" spans="1:46" s="1" customFormat="1" ht="24.95" customHeight="1">
      <c r="B4" s="24"/>
      <c r="D4" s="115" t="s">
        <v>125</v>
      </c>
      <c r="L4" s="24"/>
      <c r="M4" s="116" t="s">
        <v>10</v>
      </c>
      <c r="AT4" s="21" t="s">
        <v>4</v>
      </c>
    </row>
    <row r="5" spans="1:46" s="1" customFormat="1" ht="6.95" customHeight="1">
      <c r="B5" s="24"/>
      <c r="L5" s="24"/>
    </row>
    <row r="6" spans="1:46" s="1" customFormat="1" ht="12" customHeight="1">
      <c r="B6" s="24"/>
      <c r="D6" s="117" t="s">
        <v>16</v>
      </c>
      <c r="L6" s="24"/>
    </row>
    <row r="7" spans="1:46" s="1" customFormat="1" ht="16.5" customHeight="1">
      <c r="B7" s="24"/>
      <c r="E7" s="423" t="str">
        <f>'Rekapitulace stavby'!K6</f>
        <v>Přestavba býv. trafostanice na dětskou skupinu</v>
      </c>
      <c r="F7" s="424"/>
      <c r="G7" s="424"/>
      <c r="H7" s="424"/>
      <c r="L7" s="24"/>
    </row>
    <row r="8" spans="1:46" s="2" customFormat="1" ht="12" customHeight="1">
      <c r="A8" s="39"/>
      <c r="B8" s="44"/>
      <c r="C8" s="39"/>
      <c r="D8" s="117" t="s">
        <v>126</v>
      </c>
      <c r="E8" s="39"/>
      <c r="F8" s="39"/>
      <c r="G8" s="39"/>
      <c r="H8" s="39"/>
      <c r="I8" s="39"/>
      <c r="J8" s="39"/>
      <c r="K8" s="39"/>
      <c r="L8" s="118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pans="1:46" s="2" customFormat="1" ht="16.5" customHeight="1">
      <c r="A9" s="39"/>
      <c r="B9" s="44"/>
      <c r="C9" s="39"/>
      <c r="D9" s="39"/>
      <c r="E9" s="425" t="s">
        <v>3096</v>
      </c>
      <c r="F9" s="426"/>
      <c r="G9" s="426"/>
      <c r="H9" s="426"/>
      <c r="I9" s="39"/>
      <c r="J9" s="39"/>
      <c r="K9" s="39"/>
      <c r="L9" s="118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pans="1:46" s="2" customFormat="1" ht="11.25">
      <c r="A10" s="39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118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pans="1:46" s="2" customFormat="1" ht="12" customHeight="1">
      <c r="A11" s="39"/>
      <c r="B11" s="44"/>
      <c r="C11" s="39"/>
      <c r="D11" s="117" t="s">
        <v>18</v>
      </c>
      <c r="E11" s="39"/>
      <c r="F11" s="108" t="s">
        <v>32</v>
      </c>
      <c r="G11" s="39"/>
      <c r="H11" s="39"/>
      <c r="I11" s="117" t="s">
        <v>20</v>
      </c>
      <c r="J11" s="108" t="s">
        <v>32</v>
      </c>
      <c r="K11" s="39"/>
      <c r="L11" s="118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pans="1:46" s="2" customFormat="1" ht="12" customHeight="1">
      <c r="A12" s="39"/>
      <c r="B12" s="44"/>
      <c r="C12" s="39"/>
      <c r="D12" s="117" t="s">
        <v>22</v>
      </c>
      <c r="E12" s="39"/>
      <c r="F12" s="108" t="s">
        <v>23</v>
      </c>
      <c r="G12" s="39"/>
      <c r="H12" s="39"/>
      <c r="I12" s="117" t="s">
        <v>24</v>
      </c>
      <c r="J12" s="119" t="str">
        <f>'Rekapitulace stavby'!AN8</f>
        <v>4. 7. 2025</v>
      </c>
      <c r="K12" s="39"/>
      <c r="L12" s="118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pans="1:46" s="2" customFormat="1" ht="10.9" customHeight="1">
      <c r="A13" s="39"/>
      <c r="B13" s="44"/>
      <c r="C13" s="39"/>
      <c r="D13" s="39"/>
      <c r="E13" s="39"/>
      <c r="F13" s="39"/>
      <c r="G13" s="39"/>
      <c r="H13" s="39"/>
      <c r="I13" s="39"/>
      <c r="J13" s="39"/>
      <c r="K13" s="39"/>
      <c r="L13" s="118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pans="1:46" s="2" customFormat="1" ht="12" customHeight="1">
      <c r="A14" s="39"/>
      <c r="B14" s="44"/>
      <c r="C14" s="39"/>
      <c r="D14" s="117" t="s">
        <v>30</v>
      </c>
      <c r="E14" s="39"/>
      <c r="F14" s="39"/>
      <c r="G14" s="39"/>
      <c r="H14" s="39"/>
      <c r="I14" s="117" t="s">
        <v>31</v>
      </c>
      <c r="J14" s="108" t="s">
        <v>32</v>
      </c>
      <c r="K14" s="39"/>
      <c r="L14" s="11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pans="1:46" s="2" customFormat="1" ht="18" customHeight="1">
      <c r="A15" s="39"/>
      <c r="B15" s="44"/>
      <c r="C15" s="39"/>
      <c r="D15" s="39"/>
      <c r="E15" s="108" t="s">
        <v>33</v>
      </c>
      <c r="F15" s="39"/>
      <c r="G15" s="39"/>
      <c r="H15" s="39"/>
      <c r="I15" s="117" t="s">
        <v>34</v>
      </c>
      <c r="J15" s="108" t="s">
        <v>32</v>
      </c>
      <c r="K15" s="39"/>
      <c r="L15" s="118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pans="1:46" s="2" customFormat="1" ht="6.95" customHeight="1">
      <c r="A16" s="39"/>
      <c r="B16" s="44"/>
      <c r="C16" s="39"/>
      <c r="D16" s="39"/>
      <c r="E16" s="39"/>
      <c r="F16" s="39"/>
      <c r="G16" s="39"/>
      <c r="H16" s="39"/>
      <c r="I16" s="39"/>
      <c r="J16" s="39"/>
      <c r="K16" s="39"/>
      <c r="L16" s="118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pans="1:31" s="2" customFormat="1" ht="12" customHeight="1">
      <c r="A17" s="39"/>
      <c r="B17" s="44"/>
      <c r="C17" s="39"/>
      <c r="D17" s="117" t="s">
        <v>35</v>
      </c>
      <c r="E17" s="39"/>
      <c r="F17" s="39"/>
      <c r="G17" s="39"/>
      <c r="H17" s="39"/>
      <c r="I17" s="117" t="s">
        <v>31</v>
      </c>
      <c r="J17" s="34" t="str">
        <f>'Rekapitulace stavby'!AN13</f>
        <v>Vyplň údaj</v>
      </c>
      <c r="K17" s="39"/>
      <c r="L17" s="118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pans="1:31" s="2" customFormat="1" ht="18" customHeight="1">
      <c r="A18" s="39"/>
      <c r="B18" s="44"/>
      <c r="C18" s="39"/>
      <c r="D18" s="39"/>
      <c r="E18" s="427" t="str">
        <f>'Rekapitulace stavby'!E14</f>
        <v>Vyplň údaj</v>
      </c>
      <c r="F18" s="428"/>
      <c r="G18" s="428"/>
      <c r="H18" s="428"/>
      <c r="I18" s="117" t="s">
        <v>34</v>
      </c>
      <c r="J18" s="34" t="str">
        <f>'Rekapitulace stavby'!AN14</f>
        <v>Vyplň údaj</v>
      </c>
      <c r="K18" s="39"/>
      <c r="L18" s="118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pans="1:31" s="2" customFormat="1" ht="6.95" customHeight="1">
      <c r="A19" s="39"/>
      <c r="B19" s="44"/>
      <c r="C19" s="39"/>
      <c r="D19" s="39"/>
      <c r="E19" s="39"/>
      <c r="F19" s="39"/>
      <c r="G19" s="39"/>
      <c r="H19" s="39"/>
      <c r="I19" s="39"/>
      <c r="J19" s="39"/>
      <c r="K19" s="39"/>
      <c r="L19" s="118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pans="1:31" s="2" customFormat="1" ht="12" customHeight="1">
      <c r="A20" s="39"/>
      <c r="B20" s="44"/>
      <c r="C20" s="39"/>
      <c r="D20" s="117" t="s">
        <v>37</v>
      </c>
      <c r="E20" s="39"/>
      <c r="F20" s="39"/>
      <c r="G20" s="39"/>
      <c r="H20" s="39"/>
      <c r="I20" s="117" t="s">
        <v>31</v>
      </c>
      <c r="J20" s="108" t="s">
        <v>32</v>
      </c>
      <c r="K20" s="39"/>
      <c r="L20" s="118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pans="1:31" s="2" customFormat="1" ht="18" customHeight="1">
      <c r="A21" s="39"/>
      <c r="B21" s="44"/>
      <c r="C21" s="39"/>
      <c r="D21" s="39"/>
      <c r="E21" s="108" t="s">
        <v>38</v>
      </c>
      <c r="F21" s="39"/>
      <c r="G21" s="39"/>
      <c r="H21" s="39"/>
      <c r="I21" s="117" t="s">
        <v>34</v>
      </c>
      <c r="J21" s="108" t="s">
        <v>32</v>
      </c>
      <c r="K21" s="39"/>
      <c r="L21" s="118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pans="1:31" s="2" customFormat="1" ht="6.95" customHeight="1">
      <c r="A22" s="39"/>
      <c r="B22" s="44"/>
      <c r="C22" s="39"/>
      <c r="D22" s="39"/>
      <c r="E22" s="39"/>
      <c r="F22" s="39"/>
      <c r="G22" s="39"/>
      <c r="H22" s="39"/>
      <c r="I22" s="39"/>
      <c r="J22" s="39"/>
      <c r="K22" s="39"/>
      <c r="L22" s="118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pans="1:31" s="2" customFormat="1" ht="12" customHeight="1">
      <c r="A23" s="39"/>
      <c r="B23" s="44"/>
      <c r="C23" s="39"/>
      <c r="D23" s="117" t="s">
        <v>40</v>
      </c>
      <c r="E23" s="39"/>
      <c r="F23" s="39"/>
      <c r="G23" s="39"/>
      <c r="H23" s="39"/>
      <c r="I23" s="117" t="s">
        <v>31</v>
      </c>
      <c r="J23" s="108" t="str">
        <f>IF('Rekapitulace stavby'!AN19="","",'Rekapitulace stavby'!AN19)</f>
        <v/>
      </c>
      <c r="K23" s="39"/>
      <c r="L23" s="118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pans="1:31" s="2" customFormat="1" ht="18" customHeight="1">
      <c r="A24" s="39"/>
      <c r="B24" s="44"/>
      <c r="C24" s="39"/>
      <c r="D24" s="39"/>
      <c r="E24" s="108" t="str">
        <f>IF('Rekapitulace stavby'!E20="","",'Rekapitulace stavby'!E20)</f>
        <v xml:space="preserve"> </v>
      </c>
      <c r="F24" s="39"/>
      <c r="G24" s="39"/>
      <c r="H24" s="39"/>
      <c r="I24" s="117" t="s">
        <v>34</v>
      </c>
      <c r="J24" s="108" t="str">
        <f>IF('Rekapitulace stavby'!AN20="","",'Rekapitulace stavby'!AN20)</f>
        <v/>
      </c>
      <c r="K24" s="39"/>
      <c r="L24" s="118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pans="1:31" s="2" customFormat="1" ht="6.95" customHeight="1">
      <c r="A25" s="39"/>
      <c r="B25" s="44"/>
      <c r="C25" s="39"/>
      <c r="D25" s="39"/>
      <c r="E25" s="39"/>
      <c r="F25" s="39"/>
      <c r="G25" s="39"/>
      <c r="H25" s="39"/>
      <c r="I25" s="39"/>
      <c r="J25" s="39"/>
      <c r="K25" s="39"/>
      <c r="L25" s="118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pans="1:31" s="2" customFormat="1" ht="12" customHeight="1">
      <c r="A26" s="39"/>
      <c r="B26" s="44"/>
      <c r="C26" s="39"/>
      <c r="D26" s="117" t="s">
        <v>42</v>
      </c>
      <c r="E26" s="39"/>
      <c r="F26" s="39"/>
      <c r="G26" s="39"/>
      <c r="H26" s="39"/>
      <c r="I26" s="39"/>
      <c r="J26" s="39"/>
      <c r="K26" s="39"/>
      <c r="L26" s="118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pans="1:31" s="8" customFormat="1" ht="16.5" customHeight="1">
      <c r="A27" s="120"/>
      <c r="B27" s="121"/>
      <c r="C27" s="120"/>
      <c r="D27" s="120"/>
      <c r="E27" s="429" t="s">
        <v>32</v>
      </c>
      <c r="F27" s="429"/>
      <c r="G27" s="429"/>
      <c r="H27" s="429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5" customHeight="1">
      <c r="A28" s="39"/>
      <c r="B28" s="44"/>
      <c r="C28" s="39"/>
      <c r="D28" s="39"/>
      <c r="E28" s="39"/>
      <c r="F28" s="39"/>
      <c r="G28" s="39"/>
      <c r="H28" s="39"/>
      <c r="I28" s="39"/>
      <c r="J28" s="39"/>
      <c r="K28" s="39"/>
      <c r="L28" s="118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pans="1:31" s="2" customFormat="1" ht="6.95" customHeight="1">
      <c r="A29" s="39"/>
      <c r="B29" s="44"/>
      <c r="C29" s="39"/>
      <c r="D29" s="123"/>
      <c r="E29" s="123"/>
      <c r="F29" s="123"/>
      <c r="G29" s="123"/>
      <c r="H29" s="123"/>
      <c r="I29" s="123"/>
      <c r="J29" s="123"/>
      <c r="K29" s="123"/>
      <c r="L29" s="118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pans="1:31" s="2" customFormat="1" ht="25.35" customHeight="1">
      <c r="A30" s="39"/>
      <c r="B30" s="44"/>
      <c r="C30" s="39"/>
      <c r="D30" s="124" t="s">
        <v>44</v>
      </c>
      <c r="E30" s="39"/>
      <c r="F30" s="39"/>
      <c r="G30" s="39"/>
      <c r="H30" s="39"/>
      <c r="I30" s="39"/>
      <c r="J30" s="125">
        <f>ROUND(J80, 2)</f>
        <v>0</v>
      </c>
      <c r="K30" s="39"/>
      <c r="L30" s="118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pans="1:31" s="2" customFormat="1" ht="6.95" customHeight="1">
      <c r="A31" s="39"/>
      <c r="B31" s="44"/>
      <c r="C31" s="39"/>
      <c r="D31" s="123"/>
      <c r="E31" s="123"/>
      <c r="F31" s="123"/>
      <c r="G31" s="123"/>
      <c r="H31" s="123"/>
      <c r="I31" s="123"/>
      <c r="J31" s="123"/>
      <c r="K31" s="123"/>
      <c r="L31" s="118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pans="1:31" s="2" customFormat="1" ht="14.45" customHeight="1">
      <c r="A32" s="39"/>
      <c r="B32" s="44"/>
      <c r="C32" s="39"/>
      <c r="D32" s="39"/>
      <c r="E32" s="39"/>
      <c r="F32" s="126" t="s">
        <v>46</v>
      </c>
      <c r="G32" s="39"/>
      <c r="H32" s="39"/>
      <c r="I32" s="126" t="s">
        <v>45</v>
      </c>
      <c r="J32" s="126" t="s">
        <v>47</v>
      </c>
      <c r="K32" s="39"/>
      <c r="L32" s="118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pans="1:31" s="2" customFormat="1" ht="14.45" customHeight="1">
      <c r="A33" s="39"/>
      <c r="B33" s="44"/>
      <c r="C33" s="39"/>
      <c r="D33" s="127" t="s">
        <v>48</v>
      </c>
      <c r="E33" s="117" t="s">
        <v>49</v>
      </c>
      <c r="F33" s="128">
        <f>ROUND((SUM(BE80:BE165)),  2)</f>
        <v>0</v>
      </c>
      <c r="G33" s="39"/>
      <c r="H33" s="39"/>
      <c r="I33" s="129">
        <v>0.21</v>
      </c>
      <c r="J33" s="128">
        <f>ROUND(((SUM(BE80:BE165))*I33),  2)</f>
        <v>0</v>
      </c>
      <c r="K33" s="39"/>
      <c r="L33" s="118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pans="1:31" s="2" customFormat="1" ht="14.45" customHeight="1">
      <c r="A34" s="39"/>
      <c r="B34" s="44"/>
      <c r="C34" s="39"/>
      <c r="D34" s="39"/>
      <c r="E34" s="117" t="s">
        <v>50</v>
      </c>
      <c r="F34" s="128">
        <f>ROUND((SUM(BF80:BF165)),  2)</f>
        <v>0</v>
      </c>
      <c r="G34" s="39"/>
      <c r="H34" s="39"/>
      <c r="I34" s="129">
        <v>0.12</v>
      </c>
      <c r="J34" s="128">
        <f>ROUND(((SUM(BF80:BF165))*I34),  2)</f>
        <v>0</v>
      </c>
      <c r="K34" s="39"/>
      <c r="L34" s="118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pans="1:31" s="2" customFormat="1" ht="14.45" hidden="1" customHeight="1">
      <c r="A35" s="39"/>
      <c r="B35" s="44"/>
      <c r="C35" s="39"/>
      <c r="D35" s="39"/>
      <c r="E35" s="117" t="s">
        <v>51</v>
      </c>
      <c r="F35" s="128">
        <f>ROUND((SUM(BG80:BG165)),  2)</f>
        <v>0</v>
      </c>
      <c r="G35" s="39"/>
      <c r="H35" s="39"/>
      <c r="I35" s="129">
        <v>0.21</v>
      </c>
      <c r="J35" s="128">
        <f>0</f>
        <v>0</v>
      </c>
      <c r="K35" s="39"/>
      <c r="L35" s="118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pans="1:31" s="2" customFormat="1" ht="14.45" hidden="1" customHeight="1">
      <c r="A36" s="39"/>
      <c r="B36" s="44"/>
      <c r="C36" s="39"/>
      <c r="D36" s="39"/>
      <c r="E36" s="117" t="s">
        <v>52</v>
      </c>
      <c r="F36" s="128">
        <f>ROUND((SUM(BH80:BH165)),  2)</f>
        <v>0</v>
      </c>
      <c r="G36" s="39"/>
      <c r="H36" s="39"/>
      <c r="I36" s="129">
        <v>0.12</v>
      </c>
      <c r="J36" s="128">
        <f>0</f>
        <v>0</v>
      </c>
      <c r="K36" s="39"/>
      <c r="L36" s="118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pans="1:31" s="2" customFormat="1" ht="14.45" hidden="1" customHeight="1">
      <c r="A37" s="39"/>
      <c r="B37" s="44"/>
      <c r="C37" s="39"/>
      <c r="D37" s="39"/>
      <c r="E37" s="117" t="s">
        <v>53</v>
      </c>
      <c r="F37" s="128">
        <f>ROUND((SUM(BI80:BI165)),  2)</f>
        <v>0</v>
      </c>
      <c r="G37" s="39"/>
      <c r="H37" s="39"/>
      <c r="I37" s="129">
        <v>0</v>
      </c>
      <c r="J37" s="128">
        <f>0</f>
        <v>0</v>
      </c>
      <c r="K37" s="39"/>
      <c r="L37" s="118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pans="1:31" s="2" customFormat="1" ht="6.95" customHeight="1">
      <c r="A38" s="39"/>
      <c r="B38" s="44"/>
      <c r="C38" s="39"/>
      <c r="D38" s="39"/>
      <c r="E38" s="39"/>
      <c r="F38" s="39"/>
      <c r="G38" s="39"/>
      <c r="H38" s="39"/>
      <c r="I38" s="39"/>
      <c r="J38" s="39"/>
      <c r="K38" s="39"/>
      <c r="L38" s="118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pans="1:31" s="2" customFormat="1" ht="25.35" customHeight="1">
      <c r="A39" s="39"/>
      <c r="B39" s="44"/>
      <c r="C39" s="130"/>
      <c r="D39" s="131" t="s">
        <v>54</v>
      </c>
      <c r="E39" s="132"/>
      <c r="F39" s="132"/>
      <c r="G39" s="133" t="s">
        <v>55</v>
      </c>
      <c r="H39" s="134" t="s">
        <v>56</v>
      </c>
      <c r="I39" s="132"/>
      <c r="J39" s="135">
        <f>SUM(J30:J37)</f>
        <v>0</v>
      </c>
      <c r="K39" s="136"/>
      <c r="L39" s="118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pans="1:31" s="2" customFormat="1" ht="14.45" customHeight="1">
      <c r="A40" s="39"/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118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pans="1:31" s="2" customFormat="1" ht="6.95" customHeight="1">
      <c r="A44" s="39"/>
      <c r="B44" s="139"/>
      <c r="C44" s="140"/>
      <c r="D44" s="140"/>
      <c r="E44" s="140"/>
      <c r="F44" s="140"/>
      <c r="G44" s="140"/>
      <c r="H44" s="140"/>
      <c r="I44" s="140"/>
      <c r="J44" s="140"/>
      <c r="K44" s="140"/>
      <c r="L44" s="118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pans="1:31" s="2" customFormat="1" ht="24.95" customHeight="1">
      <c r="A45" s="39"/>
      <c r="B45" s="40"/>
      <c r="C45" s="27" t="s">
        <v>128</v>
      </c>
      <c r="D45" s="41"/>
      <c r="E45" s="41"/>
      <c r="F45" s="41"/>
      <c r="G45" s="41"/>
      <c r="H45" s="41"/>
      <c r="I45" s="41"/>
      <c r="J45" s="41"/>
      <c r="K45" s="41"/>
      <c r="L45" s="118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pans="1:31" s="2" customFormat="1" ht="6.95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18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pans="1:31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18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pans="1:31" s="2" customFormat="1" ht="16.5" customHeight="1">
      <c r="A48" s="39"/>
      <c r="B48" s="40"/>
      <c r="C48" s="41"/>
      <c r="D48" s="41"/>
      <c r="E48" s="430" t="str">
        <f>E7</f>
        <v>Přestavba býv. trafostanice na dětskou skupinu</v>
      </c>
      <c r="F48" s="431"/>
      <c r="G48" s="431"/>
      <c r="H48" s="431"/>
      <c r="I48" s="41"/>
      <c r="J48" s="41"/>
      <c r="K48" s="41"/>
      <c r="L48" s="118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pans="1:47" s="2" customFormat="1" ht="12" customHeight="1">
      <c r="A49" s="39"/>
      <c r="B49" s="40"/>
      <c r="C49" s="33" t="s">
        <v>126</v>
      </c>
      <c r="D49" s="41"/>
      <c r="E49" s="41"/>
      <c r="F49" s="41"/>
      <c r="G49" s="41"/>
      <c r="H49" s="41"/>
      <c r="I49" s="41"/>
      <c r="J49" s="41"/>
      <c r="K49" s="41"/>
      <c r="L49" s="118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pans="1:47" s="2" customFormat="1" ht="16.5" customHeight="1">
      <c r="A50" s="39"/>
      <c r="B50" s="40"/>
      <c r="C50" s="41"/>
      <c r="D50" s="41"/>
      <c r="E50" s="384" t="str">
        <f>E9</f>
        <v>02 - Prvky interiéru</v>
      </c>
      <c r="F50" s="432"/>
      <c r="G50" s="432"/>
      <c r="H50" s="432"/>
      <c r="I50" s="41"/>
      <c r="J50" s="41"/>
      <c r="K50" s="41"/>
      <c r="L50" s="118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pans="1:47" s="2" customFormat="1" ht="6.95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18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pans="1:47" s="2" customFormat="1" ht="12" customHeight="1">
      <c r="A52" s="39"/>
      <c r="B52" s="40"/>
      <c r="C52" s="33" t="s">
        <v>22</v>
      </c>
      <c r="D52" s="41"/>
      <c r="E52" s="41"/>
      <c r="F52" s="31" t="str">
        <f>F12</f>
        <v>Na Habrové, 152 00 Praha 5 - Hlubočepy</v>
      </c>
      <c r="G52" s="41"/>
      <c r="H52" s="41"/>
      <c r="I52" s="33" t="s">
        <v>24</v>
      </c>
      <c r="J52" s="64" t="str">
        <f>IF(J12="","",J12)</f>
        <v>4. 7. 2025</v>
      </c>
      <c r="K52" s="41"/>
      <c r="L52" s="118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pans="1:47" s="2" customFormat="1" ht="6.95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18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pans="1:47" s="2" customFormat="1" ht="25.7" customHeight="1">
      <c r="A54" s="39"/>
      <c r="B54" s="40"/>
      <c r="C54" s="33" t="s">
        <v>30</v>
      </c>
      <c r="D54" s="41"/>
      <c r="E54" s="41"/>
      <c r="F54" s="31" t="str">
        <f>E15</f>
        <v>MČ Praha 5, nám. 14. října, 150 22 Praha 5</v>
      </c>
      <c r="G54" s="41"/>
      <c r="H54" s="41"/>
      <c r="I54" s="33" t="s">
        <v>37</v>
      </c>
      <c r="J54" s="37" t="str">
        <f>E21</f>
        <v>AHK Architekti a VOPS ProArch s.r.o.</v>
      </c>
      <c r="K54" s="41"/>
      <c r="L54" s="118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pans="1:47" s="2" customFormat="1" ht="15.2" customHeight="1">
      <c r="A55" s="39"/>
      <c r="B55" s="40"/>
      <c r="C55" s="33" t="s">
        <v>35</v>
      </c>
      <c r="D55" s="41"/>
      <c r="E55" s="41"/>
      <c r="F55" s="31" t="str">
        <f>IF(E18="","",E18)</f>
        <v>Vyplň údaj</v>
      </c>
      <c r="G55" s="41"/>
      <c r="H55" s="41"/>
      <c r="I55" s="33" t="s">
        <v>40</v>
      </c>
      <c r="J55" s="37" t="str">
        <f>E24</f>
        <v xml:space="preserve"> </v>
      </c>
      <c r="K55" s="41"/>
      <c r="L55" s="118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pans="1:47" s="2" customFormat="1" ht="10.35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18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pans="1:47" s="2" customFormat="1" ht="29.25" customHeight="1">
      <c r="A57" s="39"/>
      <c r="B57" s="40"/>
      <c r="C57" s="141" t="s">
        <v>129</v>
      </c>
      <c r="D57" s="142"/>
      <c r="E57" s="142"/>
      <c r="F57" s="142"/>
      <c r="G57" s="142"/>
      <c r="H57" s="142"/>
      <c r="I57" s="142"/>
      <c r="J57" s="143" t="s">
        <v>130</v>
      </c>
      <c r="K57" s="142"/>
      <c r="L57" s="118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pans="1:47" s="2" customFormat="1" ht="10.35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18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pans="1:47" s="2" customFormat="1" ht="22.9" customHeight="1">
      <c r="A59" s="39"/>
      <c r="B59" s="40"/>
      <c r="C59" s="144" t="s">
        <v>76</v>
      </c>
      <c r="D59" s="41"/>
      <c r="E59" s="41"/>
      <c r="F59" s="41"/>
      <c r="G59" s="41"/>
      <c r="H59" s="41"/>
      <c r="I59" s="41"/>
      <c r="J59" s="82">
        <f>J80</f>
        <v>0</v>
      </c>
      <c r="K59" s="41"/>
      <c r="L59" s="118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1" t="s">
        <v>131</v>
      </c>
    </row>
    <row r="60" spans="1:47" s="9" customFormat="1" ht="24.95" customHeight="1">
      <c r="B60" s="145"/>
      <c r="C60" s="146"/>
      <c r="D60" s="147" t="s">
        <v>3097</v>
      </c>
      <c r="E60" s="148"/>
      <c r="F60" s="148"/>
      <c r="G60" s="148"/>
      <c r="H60" s="148"/>
      <c r="I60" s="148"/>
      <c r="J60" s="149">
        <f>J81</f>
        <v>0</v>
      </c>
      <c r="K60" s="146"/>
      <c r="L60" s="150"/>
    </row>
    <row r="61" spans="1:47" s="2" customFormat="1" ht="21.75" customHeight="1">
      <c r="A61" s="39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118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pans="1:47" s="2" customFormat="1" ht="6.95" customHeight="1">
      <c r="A62" s="39"/>
      <c r="B62" s="52"/>
      <c r="C62" s="53"/>
      <c r="D62" s="53"/>
      <c r="E62" s="53"/>
      <c r="F62" s="53"/>
      <c r="G62" s="53"/>
      <c r="H62" s="53"/>
      <c r="I62" s="53"/>
      <c r="J62" s="53"/>
      <c r="K62" s="53"/>
      <c r="L62" s="118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6" spans="1:63" s="2" customFormat="1" ht="6.95" customHeight="1">
      <c r="A66" s="39"/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118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pans="1:63" s="2" customFormat="1" ht="24.95" customHeight="1">
      <c r="A67" s="39"/>
      <c r="B67" s="40"/>
      <c r="C67" s="27" t="s">
        <v>137</v>
      </c>
      <c r="D67" s="41"/>
      <c r="E67" s="41"/>
      <c r="F67" s="41"/>
      <c r="G67" s="41"/>
      <c r="H67" s="41"/>
      <c r="I67" s="41"/>
      <c r="J67" s="41"/>
      <c r="K67" s="41"/>
      <c r="L67" s="118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pans="1:63" s="2" customFormat="1" ht="6.95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18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pans="1:63" s="2" customFormat="1" ht="12" customHeight="1">
      <c r="A69" s="39"/>
      <c r="B69" s="40"/>
      <c r="C69" s="33" t="s">
        <v>16</v>
      </c>
      <c r="D69" s="41"/>
      <c r="E69" s="41"/>
      <c r="F69" s="41"/>
      <c r="G69" s="41"/>
      <c r="H69" s="41"/>
      <c r="I69" s="41"/>
      <c r="J69" s="41"/>
      <c r="K69" s="41"/>
      <c r="L69" s="118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pans="1:63" s="2" customFormat="1" ht="16.5" customHeight="1">
      <c r="A70" s="39"/>
      <c r="B70" s="40"/>
      <c r="C70" s="41"/>
      <c r="D70" s="41"/>
      <c r="E70" s="430" t="str">
        <f>E7</f>
        <v>Přestavba býv. trafostanice na dětskou skupinu</v>
      </c>
      <c r="F70" s="431"/>
      <c r="G70" s="431"/>
      <c r="H70" s="431"/>
      <c r="I70" s="41"/>
      <c r="J70" s="41"/>
      <c r="K70" s="41"/>
      <c r="L70" s="118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pans="1:63" s="2" customFormat="1" ht="12" customHeight="1">
      <c r="A71" s="39"/>
      <c r="B71" s="40"/>
      <c r="C71" s="33" t="s">
        <v>126</v>
      </c>
      <c r="D71" s="41"/>
      <c r="E71" s="41"/>
      <c r="F71" s="41"/>
      <c r="G71" s="41"/>
      <c r="H71" s="41"/>
      <c r="I71" s="41"/>
      <c r="J71" s="41"/>
      <c r="K71" s="41"/>
      <c r="L71" s="118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pans="1:63" s="2" customFormat="1" ht="16.5" customHeight="1">
      <c r="A72" s="39"/>
      <c r="B72" s="40"/>
      <c r="C72" s="41"/>
      <c r="D72" s="41"/>
      <c r="E72" s="384" t="str">
        <f>E9</f>
        <v>02 - Prvky interiéru</v>
      </c>
      <c r="F72" s="432"/>
      <c r="G72" s="432"/>
      <c r="H72" s="432"/>
      <c r="I72" s="41"/>
      <c r="J72" s="41"/>
      <c r="K72" s="41"/>
      <c r="L72" s="118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pans="1:63" s="2" customFormat="1" ht="6.95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18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pans="1:63" s="2" customFormat="1" ht="12" customHeight="1">
      <c r="A74" s="39"/>
      <c r="B74" s="40"/>
      <c r="C74" s="33" t="s">
        <v>22</v>
      </c>
      <c r="D74" s="41"/>
      <c r="E74" s="41"/>
      <c r="F74" s="31" t="str">
        <f>F12</f>
        <v>Na Habrové, 152 00 Praha 5 - Hlubočepy</v>
      </c>
      <c r="G74" s="41"/>
      <c r="H74" s="41"/>
      <c r="I74" s="33" t="s">
        <v>24</v>
      </c>
      <c r="J74" s="64" t="str">
        <f>IF(J12="","",J12)</f>
        <v>4. 7. 2025</v>
      </c>
      <c r="K74" s="41"/>
      <c r="L74" s="118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pans="1:63" s="2" customFormat="1" ht="6.95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18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pans="1:63" s="2" customFormat="1" ht="25.7" customHeight="1">
      <c r="A76" s="39"/>
      <c r="B76" s="40"/>
      <c r="C76" s="33" t="s">
        <v>30</v>
      </c>
      <c r="D76" s="41"/>
      <c r="E76" s="41"/>
      <c r="F76" s="31" t="str">
        <f>E15</f>
        <v>MČ Praha 5, nám. 14. října, 150 22 Praha 5</v>
      </c>
      <c r="G76" s="41"/>
      <c r="H76" s="41"/>
      <c r="I76" s="33" t="s">
        <v>37</v>
      </c>
      <c r="J76" s="37" t="str">
        <f>E21</f>
        <v>AHK Architekti a VOPS ProArch s.r.o.</v>
      </c>
      <c r="K76" s="41"/>
      <c r="L76" s="118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pans="1:63" s="2" customFormat="1" ht="15.2" customHeight="1">
      <c r="A77" s="39"/>
      <c r="B77" s="40"/>
      <c r="C77" s="33" t="s">
        <v>35</v>
      </c>
      <c r="D77" s="41"/>
      <c r="E77" s="41"/>
      <c r="F77" s="31" t="str">
        <f>IF(E18="","",E18)</f>
        <v>Vyplň údaj</v>
      </c>
      <c r="G77" s="41"/>
      <c r="H77" s="41"/>
      <c r="I77" s="33" t="s">
        <v>40</v>
      </c>
      <c r="J77" s="37" t="str">
        <f>E24</f>
        <v xml:space="preserve"> </v>
      </c>
      <c r="K77" s="41"/>
      <c r="L77" s="118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pans="1:63" s="2" customFormat="1" ht="10.35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18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pans="1:63" s="11" customFormat="1" ht="29.25" customHeight="1">
      <c r="A79" s="156"/>
      <c r="B79" s="157"/>
      <c r="C79" s="158" t="s">
        <v>138</v>
      </c>
      <c r="D79" s="159" t="s">
        <v>63</v>
      </c>
      <c r="E79" s="159" t="s">
        <v>59</v>
      </c>
      <c r="F79" s="159" t="s">
        <v>60</v>
      </c>
      <c r="G79" s="159" t="s">
        <v>139</v>
      </c>
      <c r="H79" s="159" t="s">
        <v>140</v>
      </c>
      <c r="I79" s="159" t="s">
        <v>141</v>
      </c>
      <c r="J79" s="159" t="s">
        <v>130</v>
      </c>
      <c r="K79" s="160" t="s">
        <v>142</v>
      </c>
      <c r="L79" s="161"/>
      <c r="M79" s="73" t="s">
        <v>32</v>
      </c>
      <c r="N79" s="74" t="s">
        <v>48</v>
      </c>
      <c r="O79" s="74" t="s">
        <v>143</v>
      </c>
      <c r="P79" s="74" t="s">
        <v>144</v>
      </c>
      <c r="Q79" s="74" t="s">
        <v>145</v>
      </c>
      <c r="R79" s="74" t="s">
        <v>146</v>
      </c>
      <c r="S79" s="74" t="s">
        <v>147</v>
      </c>
      <c r="T79" s="75" t="s">
        <v>148</v>
      </c>
      <c r="U79" s="156"/>
      <c r="V79" s="156"/>
      <c r="W79" s="156"/>
      <c r="X79" s="156"/>
      <c r="Y79" s="156"/>
      <c r="Z79" s="156"/>
      <c r="AA79" s="156"/>
      <c r="AB79" s="156"/>
      <c r="AC79" s="156"/>
      <c r="AD79" s="156"/>
      <c r="AE79" s="156"/>
    </row>
    <row r="80" spans="1:63" s="2" customFormat="1" ht="22.9" customHeight="1">
      <c r="A80" s="39"/>
      <c r="B80" s="40"/>
      <c r="C80" s="80" t="s">
        <v>149</v>
      </c>
      <c r="D80" s="41"/>
      <c r="E80" s="41"/>
      <c r="F80" s="41"/>
      <c r="G80" s="41"/>
      <c r="H80" s="41"/>
      <c r="I80" s="41"/>
      <c r="J80" s="162">
        <f>BK80</f>
        <v>0</v>
      </c>
      <c r="K80" s="41"/>
      <c r="L80" s="44"/>
      <c r="M80" s="76"/>
      <c r="N80" s="163"/>
      <c r="O80" s="77"/>
      <c r="P80" s="164">
        <f>P81</f>
        <v>0</v>
      </c>
      <c r="Q80" s="77"/>
      <c r="R80" s="164">
        <f>R81</f>
        <v>0</v>
      </c>
      <c r="S80" s="77"/>
      <c r="T80" s="165">
        <f>T81</f>
        <v>0</v>
      </c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T80" s="21" t="s">
        <v>77</v>
      </c>
      <c r="AU80" s="21" t="s">
        <v>131</v>
      </c>
      <c r="BK80" s="166">
        <f>BK81</f>
        <v>0</v>
      </c>
    </row>
    <row r="81" spans="1:65" s="12" customFormat="1" ht="25.9" customHeight="1">
      <c r="B81" s="167"/>
      <c r="C81" s="168"/>
      <c r="D81" s="169" t="s">
        <v>77</v>
      </c>
      <c r="E81" s="170" t="s">
        <v>3098</v>
      </c>
      <c r="F81" s="170" t="s">
        <v>94</v>
      </c>
      <c r="G81" s="168"/>
      <c r="H81" s="168"/>
      <c r="I81" s="171"/>
      <c r="J81" s="172">
        <f>BK81</f>
        <v>0</v>
      </c>
      <c r="K81" s="168"/>
      <c r="L81" s="173"/>
      <c r="M81" s="174"/>
      <c r="N81" s="175"/>
      <c r="O81" s="175"/>
      <c r="P81" s="176">
        <f>SUM(P82:P165)</f>
        <v>0</v>
      </c>
      <c r="Q81" s="175"/>
      <c r="R81" s="176">
        <f>SUM(R82:R165)</f>
        <v>0</v>
      </c>
      <c r="S81" s="175"/>
      <c r="T81" s="177">
        <f>SUM(T82:T165)</f>
        <v>0</v>
      </c>
      <c r="AR81" s="178" t="s">
        <v>86</v>
      </c>
      <c r="AT81" s="179" t="s">
        <v>77</v>
      </c>
      <c r="AU81" s="179" t="s">
        <v>78</v>
      </c>
      <c r="AY81" s="178" t="s">
        <v>151</v>
      </c>
      <c r="BK81" s="180">
        <f>SUM(BK82:BK165)</f>
        <v>0</v>
      </c>
    </row>
    <row r="82" spans="1:65" s="2" customFormat="1" ht="16.5" customHeight="1">
      <c r="A82" s="39"/>
      <c r="B82" s="40"/>
      <c r="C82" s="183" t="s">
        <v>86</v>
      </c>
      <c r="D82" s="183" t="s">
        <v>154</v>
      </c>
      <c r="E82" s="184" t="s">
        <v>3099</v>
      </c>
      <c r="F82" s="185" t="s">
        <v>3100</v>
      </c>
      <c r="G82" s="186" t="s">
        <v>3101</v>
      </c>
      <c r="H82" s="187">
        <v>1</v>
      </c>
      <c r="I82" s="188"/>
      <c r="J82" s="189">
        <f>ROUND(I82*H82,2)</f>
        <v>0</v>
      </c>
      <c r="K82" s="185" t="s">
        <v>32</v>
      </c>
      <c r="L82" s="44"/>
      <c r="M82" s="190" t="s">
        <v>32</v>
      </c>
      <c r="N82" s="191" t="s">
        <v>49</v>
      </c>
      <c r="O82" s="69"/>
      <c r="P82" s="192">
        <f>O82*H82</f>
        <v>0</v>
      </c>
      <c r="Q82" s="192">
        <v>0</v>
      </c>
      <c r="R82" s="192">
        <f>Q82*H82</f>
        <v>0</v>
      </c>
      <c r="S82" s="192">
        <v>0</v>
      </c>
      <c r="T82" s="193">
        <f>S82*H82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R82" s="194" t="s">
        <v>159</v>
      </c>
      <c r="AT82" s="194" t="s">
        <v>154</v>
      </c>
      <c r="AU82" s="194" t="s">
        <v>86</v>
      </c>
      <c r="AY82" s="21" t="s">
        <v>151</v>
      </c>
      <c r="BE82" s="195">
        <f>IF(N82="základní",J82,0)</f>
        <v>0</v>
      </c>
      <c r="BF82" s="195">
        <f>IF(N82="snížená",J82,0)</f>
        <v>0</v>
      </c>
      <c r="BG82" s="195">
        <f>IF(N82="zákl. přenesená",J82,0)</f>
        <v>0</v>
      </c>
      <c r="BH82" s="195">
        <f>IF(N82="sníž. přenesená",J82,0)</f>
        <v>0</v>
      </c>
      <c r="BI82" s="195">
        <f>IF(N82="nulová",J82,0)</f>
        <v>0</v>
      </c>
      <c r="BJ82" s="21" t="s">
        <v>86</v>
      </c>
      <c r="BK82" s="195">
        <f>ROUND(I82*H82,2)</f>
        <v>0</v>
      </c>
      <c r="BL82" s="21" t="s">
        <v>159</v>
      </c>
      <c r="BM82" s="194" t="s">
        <v>88</v>
      </c>
    </row>
    <row r="83" spans="1:65" s="2" customFormat="1" ht="19.5">
      <c r="A83" s="39"/>
      <c r="B83" s="40"/>
      <c r="C83" s="41"/>
      <c r="D83" s="201" t="s">
        <v>163</v>
      </c>
      <c r="E83" s="41"/>
      <c r="F83" s="202" t="s">
        <v>3102</v>
      </c>
      <c r="G83" s="41"/>
      <c r="H83" s="41"/>
      <c r="I83" s="198"/>
      <c r="J83" s="41"/>
      <c r="K83" s="41"/>
      <c r="L83" s="44"/>
      <c r="M83" s="199"/>
      <c r="N83" s="200"/>
      <c r="O83" s="69"/>
      <c r="P83" s="69"/>
      <c r="Q83" s="69"/>
      <c r="R83" s="69"/>
      <c r="S83" s="69"/>
      <c r="T83" s="70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21" t="s">
        <v>163</v>
      </c>
      <c r="AU83" s="21" t="s">
        <v>86</v>
      </c>
    </row>
    <row r="84" spans="1:65" s="2" customFormat="1" ht="16.5" customHeight="1">
      <c r="A84" s="39"/>
      <c r="B84" s="40"/>
      <c r="C84" s="183" t="s">
        <v>88</v>
      </c>
      <c r="D84" s="183" t="s">
        <v>154</v>
      </c>
      <c r="E84" s="184" t="s">
        <v>3103</v>
      </c>
      <c r="F84" s="185" t="s">
        <v>3104</v>
      </c>
      <c r="G84" s="186" t="s">
        <v>3101</v>
      </c>
      <c r="H84" s="187">
        <v>1</v>
      </c>
      <c r="I84" s="188"/>
      <c r="J84" s="189">
        <f>ROUND(I84*H84,2)</f>
        <v>0</v>
      </c>
      <c r="K84" s="185" t="s">
        <v>32</v>
      </c>
      <c r="L84" s="44"/>
      <c r="M84" s="190" t="s">
        <v>32</v>
      </c>
      <c r="N84" s="191" t="s">
        <v>49</v>
      </c>
      <c r="O84" s="69"/>
      <c r="P84" s="192">
        <f>O84*H84</f>
        <v>0</v>
      </c>
      <c r="Q84" s="192">
        <v>0</v>
      </c>
      <c r="R84" s="192">
        <f>Q84*H84</f>
        <v>0</v>
      </c>
      <c r="S84" s="192">
        <v>0</v>
      </c>
      <c r="T84" s="193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194" t="s">
        <v>159</v>
      </c>
      <c r="AT84" s="194" t="s">
        <v>154</v>
      </c>
      <c r="AU84" s="194" t="s">
        <v>86</v>
      </c>
      <c r="AY84" s="21" t="s">
        <v>151</v>
      </c>
      <c r="BE84" s="195">
        <f>IF(N84="základní",J84,0)</f>
        <v>0</v>
      </c>
      <c r="BF84" s="195">
        <f>IF(N84="snížená",J84,0)</f>
        <v>0</v>
      </c>
      <c r="BG84" s="195">
        <f>IF(N84="zákl. přenesená",J84,0)</f>
        <v>0</v>
      </c>
      <c r="BH84" s="195">
        <f>IF(N84="sníž. přenesená",J84,0)</f>
        <v>0</v>
      </c>
      <c r="BI84" s="195">
        <f>IF(N84="nulová",J84,0)</f>
        <v>0</v>
      </c>
      <c r="BJ84" s="21" t="s">
        <v>86</v>
      </c>
      <c r="BK84" s="195">
        <f>ROUND(I84*H84,2)</f>
        <v>0</v>
      </c>
      <c r="BL84" s="21" t="s">
        <v>159</v>
      </c>
      <c r="BM84" s="194" t="s">
        <v>159</v>
      </c>
    </row>
    <row r="85" spans="1:65" s="2" customFormat="1" ht="19.5">
      <c r="A85" s="39"/>
      <c r="B85" s="40"/>
      <c r="C85" s="41"/>
      <c r="D85" s="201" t="s">
        <v>163</v>
      </c>
      <c r="E85" s="41"/>
      <c r="F85" s="202" t="s">
        <v>3105</v>
      </c>
      <c r="G85" s="41"/>
      <c r="H85" s="41"/>
      <c r="I85" s="198"/>
      <c r="J85" s="41"/>
      <c r="K85" s="41"/>
      <c r="L85" s="44"/>
      <c r="M85" s="199"/>
      <c r="N85" s="200"/>
      <c r="O85" s="69"/>
      <c r="P85" s="69"/>
      <c r="Q85" s="69"/>
      <c r="R85" s="69"/>
      <c r="S85" s="69"/>
      <c r="T85" s="70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21" t="s">
        <v>163</v>
      </c>
      <c r="AU85" s="21" t="s">
        <v>86</v>
      </c>
    </row>
    <row r="86" spans="1:65" s="2" customFormat="1" ht="16.5" customHeight="1">
      <c r="A86" s="39"/>
      <c r="B86" s="40"/>
      <c r="C86" s="183" t="s">
        <v>170</v>
      </c>
      <c r="D86" s="183" t="s">
        <v>154</v>
      </c>
      <c r="E86" s="184" t="s">
        <v>3106</v>
      </c>
      <c r="F86" s="185" t="s">
        <v>3107</v>
      </c>
      <c r="G86" s="186" t="s">
        <v>3101</v>
      </c>
      <c r="H86" s="187">
        <v>1</v>
      </c>
      <c r="I86" s="188"/>
      <c r="J86" s="189">
        <f>ROUND(I86*H86,2)</f>
        <v>0</v>
      </c>
      <c r="K86" s="185" t="s">
        <v>32</v>
      </c>
      <c r="L86" s="44"/>
      <c r="M86" s="190" t="s">
        <v>32</v>
      </c>
      <c r="N86" s="191" t="s">
        <v>49</v>
      </c>
      <c r="O86" s="69"/>
      <c r="P86" s="192">
        <f>O86*H86</f>
        <v>0</v>
      </c>
      <c r="Q86" s="192">
        <v>0</v>
      </c>
      <c r="R86" s="192">
        <f>Q86*H86</f>
        <v>0</v>
      </c>
      <c r="S86" s="192">
        <v>0</v>
      </c>
      <c r="T86" s="193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194" t="s">
        <v>159</v>
      </c>
      <c r="AT86" s="194" t="s">
        <v>154</v>
      </c>
      <c r="AU86" s="194" t="s">
        <v>86</v>
      </c>
      <c r="AY86" s="21" t="s">
        <v>151</v>
      </c>
      <c r="BE86" s="195">
        <f>IF(N86="základní",J86,0)</f>
        <v>0</v>
      </c>
      <c r="BF86" s="195">
        <f>IF(N86="snížená",J86,0)</f>
        <v>0</v>
      </c>
      <c r="BG86" s="195">
        <f>IF(N86="zákl. přenesená",J86,0)</f>
        <v>0</v>
      </c>
      <c r="BH86" s="195">
        <f>IF(N86="sníž. přenesená",J86,0)</f>
        <v>0</v>
      </c>
      <c r="BI86" s="195">
        <f>IF(N86="nulová",J86,0)</f>
        <v>0</v>
      </c>
      <c r="BJ86" s="21" t="s">
        <v>86</v>
      </c>
      <c r="BK86" s="195">
        <f>ROUND(I86*H86,2)</f>
        <v>0</v>
      </c>
      <c r="BL86" s="21" t="s">
        <v>159</v>
      </c>
      <c r="BM86" s="194" t="s">
        <v>188</v>
      </c>
    </row>
    <row r="87" spans="1:65" s="2" customFormat="1" ht="19.5">
      <c r="A87" s="39"/>
      <c r="B87" s="40"/>
      <c r="C87" s="41"/>
      <c r="D87" s="201" t="s">
        <v>163</v>
      </c>
      <c r="E87" s="41"/>
      <c r="F87" s="202" t="s">
        <v>3108</v>
      </c>
      <c r="G87" s="41"/>
      <c r="H87" s="41"/>
      <c r="I87" s="198"/>
      <c r="J87" s="41"/>
      <c r="K87" s="41"/>
      <c r="L87" s="44"/>
      <c r="M87" s="199"/>
      <c r="N87" s="200"/>
      <c r="O87" s="69"/>
      <c r="P87" s="69"/>
      <c r="Q87" s="69"/>
      <c r="R87" s="69"/>
      <c r="S87" s="69"/>
      <c r="T87" s="70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21" t="s">
        <v>163</v>
      </c>
      <c r="AU87" s="21" t="s">
        <v>86</v>
      </c>
    </row>
    <row r="88" spans="1:65" s="2" customFormat="1" ht="16.5" customHeight="1">
      <c r="A88" s="39"/>
      <c r="B88" s="40"/>
      <c r="C88" s="183" t="s">
        <v>159</v>
      </c>
      <c r="D88" s="183" t="s">
        <v>154</v>
      </c>
      <c r="E88" s="184" t="s">
        <v>3109</v>
      </c>
      <c r="F88" s="185" t="s">
        <v>3110</v>
      </c>
      <c r="G88" s="186" t="s">
        <v>3101</v>
      </c>
      <c r="H88" s="187">
        <v>1</v>
      </c>
      <c r="I88" s="188"/>
      <c r="J88" s="189">
        <f>ROUND(I88*H88,2)</f>
        <v>0</v>
      </c>
      <c r="K88" s="185" t="s">
        <v>32</v>
      </c>
      <c r="L88" s="44"/>
      <c r="M88" s="190" t="s">
        <v>32</v>
      </c>
      <c r="N88" s="191" t="s">
        <v>49</v>
      </c>
      <c r="O88" s="69"/>
      <c r="P88" s="192">
        <f>O88*H88</f>
        <v>0</v>
      </c>
      <c r="Q88" s="192">
        <v>0</v>
      </c>
      <c r="R88" s="192">
        <f>Q88*H88</f>
        <v>0</v>
      </c>
      <c r="S88" s="192">
        <v>0</v>
      </c>
      <c r="T88" s="193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194" t="s">
        <v>159</v>
      </c>
      <c r="AT88" s="194" t="s">
        <v>154</v>
      </c>
      <c r="AU88" s="194" t="s">
        <v>86</v>
      </c>
      <c r="AY88" s="21" t="s">
        <v>151</v>
      </c>
      <c r="BE88" s="195">
        <f>IF(N88="základní",J88,0)</f>
        <v>0</v>
      </c>
      <c r="BF88" s="195">
        <f>IF(N88="snížená",J88,0)</f>
        <v>0</v>
      </c>
      <c r="BG88" s="195">
        <f>IF(N88="zákl. přenesená",J88,0)</f>
        <v>0</v>
      </c>
      <c r="BH88" s="195">
        <f>IF(N88="sníž. přenesená",J88,0)</f>
        <v>0</v>
      </c>
      <c r="BI88" s="195">
        <f>IF(N88="nulová",J88,0)</f>
        <v>0</v>
      </c>
      <c r="BJ88" s="21" t="s">
        <v>86</v>
      </c>
      <c r="BK88" s="195">
        <f>ROUND(I88*H88,2)</f>
        <v>0</v>
      </c>
      <c r="BL88" s="21" t="s">
        <v>159</v>
      </c>
      <c r="BM88" s="194" t="s">
        <v>202</v>
      </c>
    </row>
    <row r="89" spans="1:65" s="2" customFormat="1" ht="19.5">
      <c r="A89" s="39"/>
      <c r="B89" s="40"/>
      <c r="C89" s="41"/>
      <c r="D89" s="201" t="s">
        <v>163</v>
      </c>
      <c r="E89" s="41"/>
      <c r="F89" s="202" t="s">
        <v>3111</v>
      </c>
      <c r="G89" s="41"/>
      <c r="H89" s="41"/>
      <c r="I89" s="198"/>
      <c r="J89" s="41"/>
      <c r="K89" s="41"/>
      <c r="L89" s="44"/>
      <c r="M89" s="199"/>
      <c r="N89" s="200"/>
      <c r="O89" s="69"/>
      <c r="P89" s="69"/>
      <c r="Q89" s="69"/>
      <c r="R89" s="69"/>
      <c r="S89" s="69"/>
      <c r="T89" s="70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21" t="s">
        <v>163</v>
      </c>
      <c r="AU89" s="21" t="s">
        <v>86</v>
      </c>
    </row>
    <row r="90" spans="1:65" s="2" customFormat="1" ht="16.5" customHeight="1">
      <c r="A90" s="39"/>
      <c r="B90" s="40"/>
      <c r="C90" s="183" t="s">
        <v>150</v>
      </c>
      <c r="D90" s="183" t="s">
        <v>154</v>
      </c>
      <c r="E90" s="184" t="s">
        <v>3112</v>
      </c>
      <c r="F90" s="185" t="s">
        <v>3113</v>
      </c>
      <c r="G90" s="186" t="s">
        <v>3101</v>
      </c>
      <c r="H90" s="187">
        <v>2</v>
      </c>
      <c r="I90" s="188"/>
      <c r="J90" s="189">
        <f>ROUND(I90*H90,2)</f>
        <v>0</v>
      </c>
      <c r="K90" s="185" t="s">
        <v>32</v>
      </c>
      <c r="L90" s="44"/>
      <c r="M90" s="190" t="s">
        <v>32</v>
      </c>
      <c r="N90" s="191" t="s">
        <v>49</v>
      </c>
      <c r="O90" s="69"/>
      <c r="P90" s="192">
        <f>O90*H90</f>
        <v>0</v>
      </c>
      <c r="Q90" s="192">
        <v>0</v>
      </c>
      <c r="R90" s="192">
        <f>Q90*H90</f>
        <v>0</v>
      </c>
      <c r="S90" s="192">
        <v>0</v>
      </c>
      <c r="T90" s="193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194" t="s">
        <v>159</v>
      </c>
      <c r="AT90" s="194" t="s">
        <v>154</v>
      </c>
      <c r="AU90" s="194" t="s">
        <v>86</v>
      </c>
      <c r="AY90" s="21" t="s">
        <v>151</v>
      </c>
      <c r="BE90" s="195">
        <f>IF(N90="základní",J90,0)</f>
        <v>0</v>
      </c>
      <c r="BF90" s="195">
        <f>IF(N90="snížená",J90,0)</f>
        <v>0</v>
      </c>
      <c r="BG90" s="195">
        <f>IF(N90="zákl. přenesená",J90,0)</f>
        <v>0</v>
      </c>
      <c r="BH90" s="195">
        <f>IF(N90="sníž. přenesená",J90,0)</f>
        <v>0</v>
      </c>
      <c r="BI90" s="195">
        <f>IF(N90="nulová",J90,0)</f>
        <v>0</v>
      </c>
      <c r="BJ90" s="21" t="s">
        <v>86</v>
      </c>
      <c r="BK90" s="195">
        <f>ROUND(I90*H90,2)</f>
        <v>0</v>
      </c>
      <c r="BL90" s="21" t="s">
        <v>159</v>
      </c>
      <c r="BM90" s="194" t="s">
        <v>370</v>
      </c>
    </row>
    <row r="91" spans="1:65" s="2" customFormat="1" ht="19.5">
      <c r="A91" s="39"/>
      <c r="B91" s="40"/>
      <c r="C91" s="41"/>
      <c r="D91" s="201" t="s">
        <v>163</v>
      </c>
      <c r="E91" s="41"/>
      <c r="F91" s="202" t="s">
        <v>3114</v>
      </c>
      <c r="G91" s="41"/>
      <c r="H91" s="41"/>
      <c r="I91" s="198"/>
      <c r="J91" s="41"/>
      <c r="K91" s="41"/>
      <c r="L91" s="44"/>
      <c r="M91" s="199"/>
      <c r="N91" s="200"/>
      <c r="O91" s="69"/>
      <c r="P91" s="69"/>
      <c r="Q91" s="69"/>
      <c r="R91" s="69"/>
      <c r="S91" s="69"/>
      <c r="T91" s="70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21" t="s">
        <v>163</v>
      </c>
      <c r="AU91" s="21" t="s">
        <v>86</v>
      </c>
    </row>
    <row r="92" spans="1:65" s="2" customFormat="1" ht="16.5" customHeight="1">
      <c r="A92" s="39"/>
      <c r="B92" s="40"/>
      <c r="C92" s="183" t="s">
        <v>188</v>
      </c>
      <c r="D92" s="183" t="s">
        <v>154</v>
      </c>
      <c r="E92" s="184" t="s">
        <v>3115</v>
      </c>
      <c r="F92" s="185" t="s">
        <v>3116</v>
      </c>
      <c r="G92" s="186" t="s">
        <v>3101</v>
      </c>
      <c r="H92" s="187">
        <v>1</v>
      </c>
      <c r="I92" s="188"/>
      <c r="J92" s="189">
        <f>ROUND(I92*H92,2)</f>
        <v>0</v>
      </c>
      <c r="K92" s="185" t="s">
        <v>32</v>
      </c>
      <c r="L92" s="44"/>
      <c r="M92" s="190" t="s">
        <v>32</v>
      </c>
      <c r="N92" s="191" t="s">
        <v>49</v>
      </c>
      <c r="O92" s="69"/>
      <c r="P92" s="192">
        <f>O92*H92</f>
        <v>0</v>
      </c>
      <c r="Q92" s="192">
        <v>0</v>
      </c>
      <c r="R92" s="192">
        <f>Q92*H92</f>
        <v>0</v>
      </c>
      <c r="S92" s="192">
        <v>0</v>
      </c>
      <c r="T92" s="19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194" t="s">
        <v>159</v>
      </c>
      <c r="AT92" s="194" t="s">
        <v>154</v>
      </c>
      <c r="AU92" s="194" t="s">
        <v>86</v>
      </c>
      <c r="AY92" s="21" t="s">
        <v>151</v>
      </c>
      <c r="BE92" s="195">
        <f>IF(N92="základní",J92,0)</f>
        <v>0</v>
      </c>
      <c r="BF92" s="195">
        <f>IF(N92="snížená",J92,0)</f>
        <v>0</v>
      </c>
      <c r="BG92" s="195">
        <f>IF(N92="zákl. přenesená",J92,0)</f>
        <v>0</v>
      </c>
      <c r="BH92" s="195">
        <f>IF(N92="sníž. přenesená",J92,0)</f>
        <v>0</v>
      </c>
      <c r="BI92" s="195">
        <f>IF(N92="nulová",J92,0)</f>
        <v>0</v>
      </c>
      <c r="BJ92" s="21" t="s">
        <v>86</v>
      </c>
      <c r="BK92" s="195">
        <f>ROUND(I92*H92,2)</f>
        <v>0</v>
      </c>
      <c r="BL92" s="21" t="s">
        <v>159</v>
      </c>
      <c r="BM92" s="194" t="s">
        <v>8</v>
      </c>
    </row>
    <row r="93" spans="1:65" s="2" customFormat="1" ht="19.5">
      <c r="A93" s="39"/>
      <c r="B93" s="40"/>
      <c r="C93" s="41"/>
      <c r="D93" s="201" t="s">
        <v>163</v>
      </c>
      <c r="E93" s="41"/>
      <c r="F93" s="202" t="s">
        <v>3117</v>
      </c>
      <c r="G93" s="41"/>
      <c r="H93" s="41"/>
      <c r="I93" s="198"/>
      <c r="J93" s="41"/>
      <c r="K93" s="41"/>
      <c r="L93" s="44"/>
      <c r="M93" s="199"/>
      <c r="N93" s="200"/>
      <c r="O93" s="69"/>
      <c r="P93" s="69"/>
      <c r="Q93" s="69"/>
      <c r="R93" s="69"/>
      <c r="S93" s="69"/>
      <c r="T93" s="70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21" t="s">
        <v>163</v>
      </c>
      <c r="AU93" s="21" t="s">
        <v>86</v>
      </c>
    </row>
    <row r="94" spans="1:65" s="2" customFormat="1" ht="16.5" customHeight="1">
      <c r="A94" s="39"/>
      <c r="B94" s="40"/>
      <c r="C94" s="183" t="s">
        <v>195</v>
      </c>
      <c r="D94" s="183" t="s">
        <v>154</v>
      </c>
      <c r="E94" s="184" t="s">
        <v>3118</v>
      </c>
      <c r="F94" s="185" t="s">
        <v>3119</v>
      </c>
      <c r="G94" s="186" t="s">
        <v>3101</v>
      </c>
      <c r="H94" s="187">
        <v>1</v>
      </c>
      <c r="I94" s="188"/>
      <c r="J94" s="189">
        <f>ROUND(I94*H94,2)</f>
        <v>0</v>
      </c>
      <c r="K94" s="185" t="s">
        <v>32</v>
      </c>
      <c r="L94" s="44"/>
      <c r="M94" s="190" t="s">
        <v>32</v>
      </c>
      <c r="N94" s="191" t="s">
        <v>49</v>
      </c>
      <c r="O94" s="69"/>
      <c r="P94" s="192">
        <f>O94*H94</f>
        <v>0</v>
      </c>
      <c r="Q94" s="192">
        <v>0</v>
      </c>
      <c r="R94" s="192">
        <f>Q94*H94</f>
        <v>0</v>
      </c>
      <c r="S94" s="192">
        <v>0</v>
      </c>
      <c r="T94" s="193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194" t="s">
        <v>159</v>
      </c>
      <c r="AT94" s="194" t="s">
        <v>154</v>
      </c>
      <c r="AU94" s="194" t="s">
        <v>86</v>
      </c>
      <c r="AY94" s="21" t="s">
        <v>151</v>
      </c>
      <c r="BE94" s="195">
        <f>IF(N94="základní",J94,0)</f>
        <v>0</v>
      </c>
      <c r="BF94" s="195">
        <f>IF(N94="snížená",J94,0)</f>
        <v>0</v>
      </c>
      <c r="BG94" s="195">
        <f>IF(N94="zákl. přenesená",J94,0)</f>
        <v>0</v>
      </c>
      <c r="BH94" s="195">
        <f>IF(N94="sníž. přenesená",J94,0)</f>
        <v>0</v>
      </c>
      <c r="BI94" s="195">
        <f>IF(N94="nulová",J94,0)</f>
        <v>0</v>
      </c>
      <c r="BJ94" s="21" t="s">
        <v>86</v>
      </c>
      <c r="BK94" s="195">
        <f>ROUND(I94*H94,2)</f>
        <v>0</v>
      </c>
      <c r="BL94" s="21" t="s">
        <v>159</v>
      </c>
      <c r="BM94" s="194" t="s">
        <v>408</v>
      </c>
    </row>
    <row r="95" spans="1:65" s="2" customFormat="1" ht="19.5">
      <c r="A95" s="39"/>
      <c r="B95" s="40"/>
      <c r="C95" s="41"/>
      <c r="D95" s="201" t="s">
        <v>163</v>
      </c>
      <c r="E95" s="41"/>
      <c r="F95" s="202" t="s">
        <v>3120</v>
      </c>
      <c r="G95" s="41"/>
      <c r="H95" s="41"/>
      <c r="I95" s="198"/>
      <c r="J95" s="41"/>
      <c r="K95" s="41"/>
      <c r="L95" s="44"/>
      <c r="M95" s="199"/>
      <c r="N95" s="200"/>
      <c r="O95" s="69"/>
      <c r="P95" s="69"/>
      <c r="Q95" s="69"/>
      <c r="R95" s="69"/>
      <c r="S95" s="69"/>
      <c r="T95" s="70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21" t="s">
        <v>163</v>
      </c>
      <c r="AU95" s="21" t="s">
        <v>86</v>
      </c>
    </row>
    <row r="96" spans="1:65" s="2" customFormat="1" ht="16.5" customHeight="1">
      <c r="A96" s="39"/>
      <c r="B96" s="40"/>
      <c r="C96" s="183" t="s">
        <v>202</v>
      </c>
      <c r="D96" s="183" t="s">
        <v>154</v>
      </c>
      <c r="E96" s="184" t="s">
        <v>3121</v>
      </c>
      <c r="F96" s="185" t="s">
        <v>3122</v>
      </c>
      <c r="G96" s="186" t="s">
        <v>3101</v>
      </c>
      <c r="H96" s="187">
        <v>2</v>
      </c>
      <c r="I96" s="188"/>
      <c r="J96" s="189">
        <f>ROUND(I96*H96,2)</f>
        <v>0</v>
      </c>
      <c r="K96" s="185" t="s">
        <v>32</v>
      </c>
      <c r="L96" s="44"/>
      <c r="M96" s="190" t="s">
        <v>32</v>
      </c>
      <c r="N96" s="191" t="s">
        <v>49</v>
      </c>
      <c r="O96" s="69"/>
      <c r="P96" s="192">
        <f>O96*H96</f>
        <v>0</v>
      </c>
      <c r="Q96" s="192">
        <v>0</v>
      </c>
      <c r="R96" s="192">
        <f>Q96*H96</f>
        <v>0</v>
      </c>
      <c r="S96" s="192">
        <v>0</v>
      </c>
      <c r="T96" s="19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194" t="s">
        <v>159</v>
      </c>
      <c r="AT96" s="194" t="s">
        <v>154</v>
      </c>
      <c r="AU96" s="194" t="s">
        <v>86</v>
      </c>
      <c r="AY96" s="21" t="s">
        <v>151</v>
      </c>
      <c r="BE96" s="195">
        <f>IF(N96="základní",J96,0)</f>
        <v>0</v>
      </c>
      <c r="BF96" s="195">
        <f>IF(N96="snížená",J96,0)</f>
        <v>0</v>
      </c>
      <c r="BG96" s="195">
        <f>IF(N96="zákl. přenesená",J96,0)</f>
        <v>0</v>
      </c>
      <c r="BH96" s="195">
        <f>IF(N96="sníž. přenesená",J96,0)</f>
        <v>0</v>
      </c>
      <c r="BI96" s="195">
        <f>IF(N96="nulová",J96,0)</f>
        <v>0</v>
      </c>
      <c r="BJ96" s="21" t="s">
        <v>86</v>
      </c>
      <c r="BK96" s="195">
        <f>ROUND(I96*H96,2)</f>
        <v>0</v>
      </c>
      <c r="BL96" s="21" t="s">
        <v>159</v>
      </c>
      <c r="BM96" s="194" t="s">
        <v>373</v>
      </c>
    </row>
    <row r="97" spans="1:65" s="2" customFormat="1" ht="19.5">
      <c r="A97" s="39"/>
      <c r="B97" s="40"/>
      <c r="C97" s="41"/>
      <c r="D97" s="201" t="s">
        <v>163</v>
      </c>
      <c r="E97" s="41"/>
      <c r="F97" s="202" t="s">
        <v>3123</v>
      </c>
      <c r="G97" s="41"/>
      <c r="H97" s="41"/>
      <c r="I97" s="198"/>
      <c r="J97" s="41"/>
      <c r="K97" s="41"/>
      <c r="L97" s="44"/>
      <c r="M97" s="199"/>
      <c r="N97" s="200"/>
      <c r="O97" s="69"/>
      <c r="P97" s="69"/>
      <c r="Q97" s="69"/>
      <c r="R97" s="69"/>
      <c r="S97" s="69"/>
      <c r="T97" s="70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21" t="s">
        <v>163</v>
      </c>
      <c r="AU97" s="21" t="s">
        <v>86</v>
      </c>
    </row>
    <row r="98" spans="1:65" s="2" customFormat="1" ht="16.5" customHeight="1">
      <c r="A98" s="39"/>
      <c r="B98" s="40"/>
      <c r="C98" s="183" t="s">
        <v>363</v>
      </c>
      <c r="D98" s="183" t="s">
        <v>154</v>
      </c>
      <c r="E98" s="184" t="s">
        <v>3124</v>
      </c>
      <c r="F98" s="185" t="s">
        <v>3125</v>
      </c>
      <c r="G98" s="186" t="s">
        <v>3101</v>
      </c>
      <c r="H98" s="187">
        <v>1</v>
      </c>
      <c r="I98" s="188"/>
      <c r="J98" s="189">
        <f>ROUND(I98*H98,2)</f>
        <v>0</v>
      </c>
      <c r="K98" s="185" t="s">
        <v>32</v>
      </c>
      <c r="L98" s="44"/>
      <c r="M98" s="190" t="s">
        <v>32</v>
      </c>
      <c r="N98" s="191" t="s">
        <v>49</v>
      </c>
      <c r="O98" s="69"/>
      <c r="P98" s="192">
        <f>O98*H98</f>
        <v>0</v>
      </c>
      <c r="Q98" s="192">
        <v>0</v>
      </c>
      <c r="R98" s="192">
        <f>Q98*H98</f>
        <v>0</v>
      </c>
      <c r="S98" s="192">
        <v>0</v>
      </c>
      <c r="T98" s="19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194" t="s">
        <v>159</v>
      </c>
      <c r="AT98" s="194" t="s">
        <v>154</v>
      </c>
      <c r="AU98" s="194" t="s">
        <v>86</v>
      </c>
      <c r="AY98" s="21" t="s">
        <v>151</v>
      </c>
      <c r="BE98" s="195">
        <f>IF(N98="základní",J98,0)</f>
        <v>0</v>
      </c>
      <c r="BF98" s="195">
        <f>IF(N98="snížená",J98,0)</f>
        <v>0</v>
      </c>
      <c r="BG98" s="195">
        <f>IF(N98="zákl. přenesená",J98,0)</f>
        <v>0</v>
      </c>
      <c r="BH98" s="195">
        <f>IF(N98="sníž. přenesená",J98,0)</f>
        <v>0</v>
      </c>
      <c r="BI98" s="195">
        <f>IF(N98="nulová",J98,0)</f>
        <v>0</v>
      </c>
      <c r="BJ98" s="21" t="s">
        <v>86</v>
      </c>
      <c r="BK98" s="195">
        <f>ROUND(I98*H98,2)</f>
        <v>0</v>
      </c>
      <c r="BL98" s="21" t="s">
        <v>159</v>
      </c>
      <c r="BM98" s="194" t="s">
        <v>444</v>
      </c>
    </row>
    <row r="99" spans="1:65" s="2" customFormat="1" ht="19.5">
      <c r="A99" s="39"/>
      <c r="B99" s="40"/>
      <c r="C99" s="41"/>
      <c r="D99" s="201" t="s">
        <v>163</v>
      </c>
      <c r="E99" s="41"/>
      <c r="F99" s="202" t="s">
        <v>3126</v>
      </c>
      <c r="G99" s="41"/>
      <c r="H99" s="41"/>
      <c r="I99" s="198"/>
      <c r="J99" s="41"/>
      <c r="K99" s="41"/>
      <c r="L99" s="44"/>
      <c r="M99" s="199"/>
      <c r="N99" s="200"/>
      <c r="O99" s="69"/>
      <c r="P99" s="69"/>
      <c r="Q99" s="69"/>
      <c r="R99" s="69"/>
      <c r="S99" s="69"/>
      <c r="T99" s="70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21" t="s">
        <v>163</v>
      </c>
      <c r="AU99" s="21" t="s">
        <v>86</v>
      </c>
    </row>
    <row r="100" spans="1:65" s="2" customFormat="1" ht="16.5" customHeight="1">
      <c r="A100" s="39"/>
      <c r="B100" s="40"/>
      <c r="C100" s="183" t="s">
        <v>370</v>
      </c>
      <c r="D100" s="183" t="s">
        <v>154</v>
      </c>
      <c r="E100" s="184" t="s">
        <v>3127</v>
      </c>
      <c r="F100" s="185" t="s">
        <v>3128</v>
      </c>
      <c r="G100" s="186" t="s">
        <v>3101</v>
      </c>
      <c r="H100" s="187">
        <v>1</v>
      </c>
      <c r="I100" s="188"/>
      <c r="J100" s="189">
        <f>ROUND(I100*H100,2)</f>
        <v>0</v>
      </c>
      <c r="K100" s="185" t="s">
        <v>32</v>
      </c>
      <c r="L100" s="44"/>
      <c r="M100" s="190" t="s">
        <v>32</v>
      </c>
      <c r="N100" s="191" t="s">
        <v>49</v>
      </c>
      <c r="O100" s="69"/>
      <c r="P100" s="192">
        <f>O100*H100</f>
        <v>0</v>
      </c>
      <c r="Q100" s="192">
        <v>0</v>
      </c>
      <c r="R100" s="192">
        <f>Q100*H100</f>
        <v>0</v>
      </c>
      <c r="S100" s="192">
        <v>0</v>
      </c>
      <c r="T100" s="19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194" t="s">
        <v>159</v>
      </c>
      <c r="AT100" s="194" t="s">
        <v>154</v>
      </c>
      <c r="AU100" s="194" t="s">
        <v>86</v>
      </c>
      <c r="AY100" s="21" t="s">
        <v>151</v>
      </c>
      <c r="BE100" s="195">
        <f>IF(N100="základní",J100,0)</f>
        <v>0</v>
      </c>
      <c r="BF100" s="195">
        <f>IF(N100="snížená",J100,0)</f>
        <v>0</v>
      </c>
      <c r="BG100" s="195">
        <f>IF(N100="zákl. přenesená",J100,0)</f>
        <v>0</v>
      </c>
      <c r="BH100" s="195">
        <f>IF(N100="sníž. přenesená",J100,0)</f>
        <v>0</v>
      </c>
      <c r="BI100" s="195">
        <f>IF(N100="nulová",J100,0)</f>
        <v>0</v>
      </c>
      <c r="BJ100" s="21" t="s">
        <v>86</v>
      </c>
      <c r="BK100" s="195">
        <f>ROUND(I100*H100,2)</f>
        <v>0</v>
      </c>
      <c r="BL100" s="21" t="s">
        <v>159</v>
      </c>
      <c r="BM100" s="194" t="s">
        <v>459</v>
      </c>
    </row>
    <row r="101" spans="1:65" s="2" customFormat="1" ht="19.5">
      <c r="A101" s="39"/>
      <c r="B101" s="40"/>
      <c r="C101" s="41"/>
      <c r="D101" s="201" t="s">
        <v>163</v>
      </c>
      <c r="E101" s="41"/>
      <c r="F101" s="202" t="s">
        <v>3129</v>
      </c>
      <c r="G101" s="41"/>
      <c r="H101" s="41"/>
      <c r="I101" s="198"/>
      <c r="J101" s="41"/>
      <c r="K101" s="41"/>
      <c r="L101" s="44"/>
      <c r="M101" s="199"/>
      <c r="N101" s="200"/>
      <c r="O101" s="69"/>
      <c r="P101" s="69"/>
      <c r="Q101" s="69"/>
      <c r="R101" s="69"/>
      <c r="S101" s="69"/>
      <c r="T101" s="70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21" t="s">
        <v>163</v>
      </c>
      <c r="AU101" s="21" t="s">
        <v>86</v>
      </c>
    </row>
    <row r="102" spans="1:65" s="2" customFormat="1" ht="16.5" customHeight="1">
      <c r="A102" s="39"/>
      <c r="B102" s="40"/>
      <c r="C102" s="183" t="s">
        <v>377</v>
      </c>
      <c r="D102" s="183" t="s">
        <v>154</v>
      </c>
      <c r="E102" s="184" t="s">
        <v>3130</v>
      </c>
      <c r="F102" s="185" t="s">
        <v>3131</v>
      </c>
      <c r="G102" s="186" t="s">
        <v>3101</v>
      </c>
      <c r="H102" s="187">
        <v>2</v>
      </c>
      <c r="I102" s="188"/>
      <c r="J102" s="189">
        <f>ROUND(I102*H102,2)</f>
        <v>0</v>
      </c>
      <c r="K102" s="185" t="s">
        <v>32</v>
      </c>
      <c r="L102" s="44"/>
      <c r="M102" s="190" t="s">
        <v>32</v>
      </c>
      <c r="N102" s="191" t="s">
        <v>49</v>
      </c>
      <c r="O102" s="69"/>
      <c r="P102" s="192">
        <f>O102*H102</f>
        <v>0</v>
      </c>
      <c r="Q102" s="192">
        <v>0</v>
      </c>
      <c r="R102" s="192">
        <f>Q102*H102</f>
        <v>0</v>
      </c>
      <c r="S102" s="192">
        <v>0</v>
      </c>
      <c r="T102" s="19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194" t="s">
        <v>159</v>
      </c>
      <c r="AT102" s="194" t="s">
        <v>154</v>
      </c>
      <c r="AU102" s="194" t="s">
        <v>86</v>
      </c>
      <c r="AY102" s="21" t="s">
        <v>151</v>
      </c>
      <c r="BE102" s="195">
        <f>IF(N102="základní",J102,0)</f>
        <v>0</v>
      </c>
      <c r="BF102" s="195">
        <f>IF(N102="snížená",J102,0)</f>
        <v>0</v>
      </c>
      <c r="BG102" s="195">
        <f>IF(N102="zákl. přenesená",J102,0)</f>
        <v>0</v>
      </c>
      <c r="BH102" s="195">
        <f>IF(N102="sníž. přenesená",J102,0)</f>
        <v>0</v>
      </c>
      <c r="BI102" s="195">
        <f>IF(N102="nulová",J102,0)</f>
        <v>0</v>
      </c>
      <c r="BJ102" s="21" t="s">
        <v>86</v>
      </c>
      <c r="BK102" s="195">
        <f>ROUND(I102*H102,2)</f>
        <v>0</v>
      </c>
      <c r="BL102" s="21" t="s">
        <v>159</v>
      </c>
      <c r="BM102" s="194" t="s">
        <v>469</v>
      </c>
    </row>
    <row r="103" spans="1:65" s="2" customFormat="1" ht="19.5">
      <c r="A103" s="39"/>
      <c r="B103" s="40"/>
      <c r="C103" s="41"/>
      <c r="D103" s="201" t="s">
        <v>163</v>
      </c>
      <c r="E103" s="41"/>
      <c r="F103" s="202" t="s">
        <v>3132</v>
      </c>
      <c r="G103" s="41"/>
      <c r="H103" s="41"/>
      <c r="I103" s="198"/>
      <c r="J103" s="41"/>
      <c r="K103" s="41"/>
      <c r="L103" s="44"/>
      <c r="M103" s="199"/>
      <c r="N103" s="200"/>
      <c r="O103" s="69"/>
      <c r="P103" s="69"/>
      <c r="Q103" s="69"/>
      <c r="R103" s="69"/>
      <c r="S103" s="69"/>
      <c r="T103" s="70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21" t="s">
        <v>163</v>
      </c>
      <c r="AU103" s="21" t="s">
        <v>86</v>
      </c>
    </row>
    <row r="104" spans="1:65" s="2" customFormat="1" ht="16.5" customHeight="1">
      <c r="A104" s="39"/>
      <c r="B104" s="40"/>
      <c r="C104" s="183" t="s">
        <v>8</v>
      </c>
      <c r="D104" s="183" t="s">
        <v>154</v>
      </c>
      <c r="E104" s="184" t="s">
        <v>3133</v>
      </c>
      <c r="F104" s="185" t="s">
        <v>3134</v>
      </c>
      <c r="G104" s="186" t="s">
        <v>3101</v>
      </c>
      <c r="H104" s="187">
        <v>1</v>
      </c>
      <c r="I104" s="188"/>
      <c r="J104" s="189">
        <f>ROUND(I104*H104,2)</f>
        <v>0</v>
      </c>
      <c r="K104" s="185" t="s">
        <v>32</v>
      </c>
      <c r="L104" s="44"/>
      <c r="M104" s="190" t="s">
        <v>32</v>
      </c>
      <c r="N104" s="191" t="s">
        <v>49</v>
      </c>
      <c r="O104" s="69"/>
      <c r="P104" s="192">
        <f>O104*H104</f>
        <v>0</v>
      </c>
      <c r="Q104" s="192">
        <v>0</v>
      </c>
      <c r="R104" s="192">
        <f>Q104*H104</f>
        <v>0</v>
      </c>
      <c r="S104" s="192">
        <v>0</v>
      </c>
      <c r="T104" s="19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194" t="s">
        <v>159</v>
      </c>
      <c r="AT104" s="194" t="s">
        <v>154</v>
      </c>
      <c r="AU104" s="194" t="s">
        <v>86</v>
      </c>
      <c r="AY104" s="21" t="s">
        <v>151</v>
      </c>
      <c r="BE104" s="195">
        <f>IF(N104="základní",J104,0)</f>
        <v>0</v>
      </c>
      <c r="BF104" s="195">
        <f>IF(N104="snížená",J104,0)</f>
        <v>0</v>
      </c>
      <c r="BG104" s="195">
        <f>IF(N104="zákl. přenesená",J104,0)</f>
        <v>0</v>
      </c>
      <c r="BH104" s="195">
        <f>IF(N104="sníž. přenesená",J104,0)</f>
        <v>0</v>
      </c>
      <c r="BI104" s="195">
        <f>IF(N104="nulová",J104,0)</f>
        <v>0</v>
      </c>
      <c r="BJ104" s="21" t="s">
        <v>86</v>
      </c>
      <c r="BK104" s="195">
        <f>ROUND(I104*H104,2)</f>
        <v>0</v>
      </c>
      <c r="BL104" s="21" t="s">
        <v>159</v>
      </c>
      <c r="BM104" s="194" t="s">
        <v>483</v>
      </c>
    </row>
    <row r="105" spans="1:65" s="2" customFormat="1" ht="19.5">
      <c r="A105" s="39"/>
      <c r="B105" s="40"/>
      <c r="C105" s="41"/>
      <c r="D105" s="201" t="s">
        <v>163</v>
      </c>
      <c r="E105" s="41"/>
      <c r="F105" s="202" t="s">
        <v>3135</v>
      </c>
      <c r="G105" s="41"/>
      <c r="H105" s="41"/>
      <c r="I105" s="198"/>
      <c r="J105" s="41"/>
      <c r="K105" s="41"/>
      <c r="L105" s="44"/>
      <c r="M105" s="199"/>
      <c r="N105" s="200"/>
      <c r="O105" s="69"/>
      <c r="P105" s="69"/>
      <c r="Q105" s="69"/>
      <c r="R105" s="69"/>
      <c r="S105" s="69"/>
      <c r="T105" s="70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21" t="s">
        <v>163</v>
      </c>
      <c r="AU105" s="21" t="s">
        <v>86</v>
      </c>
    </row>
    <row r="106" spans="1:65" s="2" customFormat="1" ht="16.5" customHeight="1">
      <c r="A106" s="39"/>
      <c r="B106" s="40"/>
      <c r="C106" s="183" t="s">
        <v>401</v>
      </c>
      <c r="D106" s="183" t="s">
        <v>154</v>
      </c>
      <c r="E106" s="184" t="s">
        <v>3136</v>
      </c>
      <c r="F106" s="185" t="s">
        <v>3137</v>
      </c>
      <c r="G106" s="186" t="s">
        <v>3101</v>
      </c>
      <c r="H106" s="187">
        <v>1</v>
      </c>
      <c r="I106" s="188"/>
      <c r="J106" s="189">
        <f>ROUND(I106*H106,2)</f>
        <v>0</v>
      </c>
      <c r="K106" s="185" t="s">
        <v>32</v>
      </c>
      <c r="L106" s="44"/>
      <c r="M106" s="190" t="s">
        <v>32</v>
      </c>
      <c r="N106" s="191" t="s">
        <v>49</v>
      </c>
      <c r="O106" s="69"/>
      <c r="P106" s="192">
        <f>O106*H106</f>
        <v>0</v>
      </c>
      <c r="Q106" s="192">
        <v>0</v>
      </c>
      <c r="R106" s="192">
        <f>Q106*H106</f>
        <v>0</v>
      </c>
      <c r="S106" s="192">
        <v>0</v>
      </c>
      <c r="T106" s="19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194" t="s">
        <v>159</v>
      </c>
      <c r="AT106" s="194" t="s">
        <v>154</v>
      </c>
      <c r="AU106" s="194" t="s">
        <v>86</v>
      </c>
      <c r="AY106" s="21" t="s">
        <v>151</v>
      </c>
      <c r="BE106" s="195">
        <f>IF(N106="základní",J106,0)</f>
        <v>0</v>
      </c>
      <c r="BF106" s="195">
        <f>IF(N106="snížená",J106,0)</f>
        <v>0</v>
      </c>
      <c r="BG106" s="195">
        <f>IF(N106="zákl. přenesená",J106,0)</f>
        <v>0</v>
      </c>
      <c r="BH106" s="195">
        <f>IF(N106="sníž. přenesená",J106,0)</f>
        <v>0</v>
      </c>
      <c r="BI106" s="195">
        <f>IF(N106="nulová",J106,0)</f>
        <v>0</v>
      </c>
      <c r="BJ106" s="21" t="s">
        <v>86</v>
      </c>
      <c r="BK106" s="195">
        <f>ROUND(I106*H106,2)</f>
        <v>0</v>
      </c>
      <c r="BL106" s="21" t="s">
        <v>159</v>
      </c>
      <c r="BM106" s="194" t="s">
        <v>502</v>
      </c>
    </row>
    <row r="107" spans="1:65" s="2" customFormat="1" ht="19.5">
      <c r="A107" s="39"/>
      <c r="B107" s="40"/>
      <c r="C107" s="41"/>
      <c r="D107" s="201" t="s">
        <v>163</v>
      </c>
      <c r="E107" s="41"/>
      <c r="F107" s="202" t="s">
        <v>3138</v>
      </c>
      <c r="G107" s="41"/>
      <c r="H107" s="41"/>
      <c r="I107" s="198"/>
      <c r="J107" s="41"/>
      <c r="K107" s="41"/>
      <c r="L107" s="44"/>
      <c r="M107" s="199"/>
      <c r="N107" s="200"/>
      <c r="O107" s="69"/>
      <c r="P107" s="69"/>
      <c r="Q107" s="69"/>
      <c r="R107" s="69"/>
      <c r="S107" s="69"/>
      <c r="T107" s="70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21" t="s">
        <v>163</v>
      </c>
      <c r="AU107" s="21" t="s">
        <v>86</v>
      </c>
    </row>
    <row r="108" spans="1:65" s="2" customFormat="1" ht="16.5" customHeight="1">
      <c r="A108" s="39"/>
      <c r="B108" s="40"/>
      <c r="C108" s="183" t="s">
        <v>408</v>
      </c>
      <c r="D108" s="183" t="s">
        <v>154</v>
      </c>
      <c r="E108" s="184" t="s">
        <v>3139</v>
      </c>
      <c r="F108" s="185" t="s">
        <v>3140</v>
      </c>
      <c r="G108" s="186" t="s">
        <v>3101</v>
      </c>
      <c r="H108" s="187">
        <v>1</v>
      </c>
      <c r="I108" s="188"/>
      <c r="J108" s="189">
        <f>ROUND(I108*H108,2)</f>
        <v>0</v>
      </c>
      <c r="K108" s="185" t="s">
        <v>32</v>
      </c>
      <c r="L108" s="44"/>
      <c r="M108" s="190" t="s">
        <v>32</v>
      </c>
      <c r="N108" s="191" t="s">
        <v>49</v>
      </c>
      <c r="O108" s="69"/>
      <c r="P108" s="192">
        <f>O108*H108</f>
        <v>0</v>
      </c>
      <c r="Q108" s="192">
        <v>0</v>
      </c>
      <c r="R108" s="192">
        <f>Q108*H108</f>
        <v>0</v>
      </c>
      <c r="S108" s="192">
        <v>0</v>
      </c>
      <c r="T108" s="19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94" t="s">
        <v>159</v>
      </c>
      <c r="AT108" s="194" t="s">
        <v>154</v>
      </c>
      <c r="AU108" s="194" t="s">
        <v>86</v>
      </c>
      <c r="AY108" s="21" t="s">
        <v>151</v>
      </c>
      <c r="BE108" s="195">
        <f>IF(N108="základní",J108,0)</f>
        <v>0</v>
      </c>
      <c r="BF108" s="195">
        <f>IF(N108="snížená",J108,0)</f>
        <v>0</v>
      </c>
      <c r="BG108" s="195">
        <f>IF(N108="zákl. přenesená",J108,0)</f>
        <v>0</v>
      </c>
      <c r="BH108" s="195">
        <f>IF(N108="sníž. přenesená",J108,0)</f>
        <v>0</v>
      </c>
      <c r="BI108" s="195">
        <f>IF(N108="nulová",J108,0)</f>
        <v>0</v>
      </c>
      <c r="BJ108" s="21" t="s">
        <v>86</v>
      </c>
      <c r="BK108" s="195">
        <f>ROUND(I108*H108,2)</f>
        <v>0</v>
      </c>
      <c r="BL108" s="21" t="s">
        <v>159</v>
      </c>
      <c r="BM108" s="194" t="s">
        <v>515</v>
      </c>
    </row>
    <row r="109" spans="1:65" s="2" customFormat="1" ht="19.5">
      <c r="A109" s="39"/>
      <c r="B109" s="40"/>
      <c r="C109" s="41"/>
      <c r="D109" s="201" t="s">
        <v>163</v>
      </c>
      <c r="E109" s="41"/>
      <c r="F109" s="202" t="s">
        <v>3141</v>
      </c>
      <c r="G109" s="41"/>
      <c r="H109" s="41"/>
      <c r="I109" s="198"/>
      <c r="J109" s="41"/>
      <c r="K109" s="41"/>
      <c r="L109" s="44"/>
      <c r="M109" s="199"/>
      <c r="N109" s="200"/>
      <c r="O109" s="69"/>
      <c r="P109" s="69"/>
      <c r="Q109" s="69"/>
      <c r="R109" s="69"/>
      <c r="S109" s="69"/>
      <c r="T109" s="70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1" t="s">
        <v>163</v>
      </c>
      <c r="AU109" s="21" t="s">
        <v>86</v>
      </c>
    </row>
    <row r="110" spans="1:65" s="2" customFormat="1" ht="16.5" customHeight="1">
      <c r="A110" s="39"/>
      <c r="B110" s="40"/>
      <c r="C110" s="183" t="s">
        <v>417</v>
      </c>
      <c r="D110" s="183" t="s">
        <v>154</v>
      </c>
      <c r="E110" s="184" t="s">
        <v>3142</v>
      </c>
      <c r="F110" s="185" t="s">
        <v>3143</v>
      </c>
      <c r="G110" s="186" t="s">
        <v>3101</v>
      </c>
      <c r="H110" s="187">
        <v>15</v>
      </c>
      <c r="I110" s="188"/>
      <c r="J110" s="189">
        <f>ROUND(I110*H110,2)</f>
        <v>0</v>
      </c>
      <c r="K110" s="185" t="s">
        <v>32</v>
      </c>
      <c r="L110" s="44"/>
      <c r="M110" s="190" t="s">
        <v>32</v>
      </c>
      <c r="N110" s="191" t="s">
        <v>49</v>
      </c>
      <c r="O110" s="69"/>
      <c r="P110" s="192">
        <f>O110*H110</f>
        <v>0</v>
      </c>
      <c r="Q110" s="192">
        <v>0</v>
      </c>
      <c r="R110" s="192">
        <f>Q110*H110</f>
        <v>0</v>
      </c>
      <c r="S110" s="192">
        <v>0</v>
      </c>
      <c r="T110" s="19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94" t="s">
        <v>159</v>
      </c>
      <c r="AT110" s="194" t="s">
        <v>154</v>
      </c>
      <c r="AU110" s="194" t="s">
        <v>86</v>
      </c>
      <c r="AY110" s="21" t="s">
        <v>151</v>
      </c>
      <c r="BE110" s="195">
        <f>IF(N110="základní",J110,0)</f>
        <v>0</v>
      </c>
      <c r="BF110" s="195">
        <f>IF(N110="snížená",J110,0)</f>
        <v>0</v>
      </c>
      <c r="BG110" s="195">
        <f>IF(N110="zákl. přenesená",J110,0)</f>
        <v>0</v>
      </c>
      <c r="BH110" s="195">
        <f>IF(N110="sníž. přenesená",J110,0)</f>
        <v>0</v>
      </c>
      <c r="BI110" s="195">
        <f>IF(N110="nulová",J110,0)</f>
        <v>0</v>
      </c>
      <c r="BJ110" s="21" t="s">
        <v>86</v>
      </c>
      <c r="BK110" s="195">
        <f>ROUND(I110*H110,2)</f>
        <v>0</v>
      </c>
      <c r="BL110" s="21" t="s">
        <v>159</v>
      </c>
      <c r="BM110" s="194" t="s">
        <v>525</v>
      </c>
    </row>
    <row r="111" spans="1:65" s="2" customFormat="1" ht="19.5">
      <c r="A111" s="39"/>
      <c r="B111" s="40"/>
      <c r="C111" s="41"/>
      <c r="D111" s="201" t="s">
        <v>163</v>
      </c>
      <c r="E111" s="41"/>
      <c r="F111" s="202" t="s">
        <v>3144</v>
      </c>
      <c r="G111" s="41"/>
      <c r="H111" s="41"/>
      <c r="I111" s="198"/>
      <c r="J111" s="41"/>
      <c r="K111" s="41"/>
      <c r="L111" s="44"/>
      <c r="M111" s="199"/>
      <c r="N111" s="200"/>
      <c r="O111" s="69"/>
      <c r="P111" s="69"/>
      <c r="Q111" s="69"/>
      <c r="R111" s="69"/>
      <c r="S111" s="69"/>
      <c r="T111" s="70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21" t="s">
        <v>163</v>
      </c>
      <c r="AU111" s="21" t="s">
        <v>86</v>
      </c>
    </row>
    <row r="112" spans="1:65" s="2" customFormat="1" ht="16.5" customHeight="1">
      <c r="A112" s="39"/>
      <c r="B112" s="40"/>
      <c r="C112" s="183" t="s">
        <v>373</v>
      </c>
      <c r="D112" s="183" t="s">
        <v>154</v>
      </c>
      <c r="E112" s="184" t="s">
        <v>3145</v>
      </c>
      <c r="F112" s="185" t="s">
        <v>3146</v>
      </c>
      <c r="G112" s="186" t="s">
        <v>3101</v>
      </c>
      <c r="H112" s="187">
        <v>4</v>
      </c>
      <c r="I112" s="188"/>
      <c r="J112" s="189">
        <f>ROUND(I112*H112,2)</f>
        <v>0</v>
      </c>
      <c r="K112" s="185" t="s">
        <v>32</v>
      </c>
      <c r="L112" s="44"/>
      <c r="M112" s="190" t="s">
        <v>32</v>
      </c>
      <c r="N112" s="191" t="s">
        <v>49</v>
      </c>
      <c r="O112" s="69"/>
      <c r="P112" s="192">
        <f>O112*H112</f>
        <v>0</v>
      </c>
      <c r="Q112" s="192">
        <v>0</v>
      </c>
      <c r="R112" s="192">
        <f>Q112*H112</f>
        <v>0</v>
      </c>
      <c r="S112" s="192">
        <v>0</v>
      </c>
      <c r="T112" s="193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94" t="s">
        <v>159</v>
      </c>
      <c r="AT112" s="194" t="s">
        <v>154</v>
      </c>
      <c r="AU112" s="194" t="s">
        <v>86</v>
      </c>
      <c r="AY112" s="21" t="s">
        <v>151</v>
      </c>
      <c r="BE112" s="195">
        <f>IF(N112="základní",J112,0)</f>
        <v>0</v>
      </c>
      <c r="BF112" s="195">
        <f>IF(N112="snížená",J112,0)</f>
        <v>0</v>
      </c>
      <c r="BG112" s="195">
        <f>IF(N112="zákl. přenesená",J112,0)</f>
        <v>0</v>
      </c>
      <c r="BH112" s="195">
        <f>IF(N112="sníž. přenesená",J112,0)</f>
        <v>0</v>
      </c>
      <c r="BI112" s="195">
        <f>IF(N112="nulová",J112,0)</f>
        <v>0</v>
      </c>
      <c r="BJ112" s="21" t="s">
        <v>86</v>
      </c>
      <c r="BK112" s="195">
        <f>ROUND(I112*H112,2)</f>
        <v>0</v>
      </c>
      <c r="BL112" s="21" t="s">
        <v>159</v>
      </c>
      <c r="BM112" s="194" t="s">
        <v>539</v>
      </c>
    </row>
    <row r="113" spans="1:65" s="2" customFormat="1" ht="19.5">
      <c r="A113" s="39"/>
      <c r="B113" s="40"/>
      <c r="C113" s="41"/>
      <c r="D113" s="201" t="s">
        <v>163</v>
      </c>
      <c r="E113" s="41"/>
      <c r="F113" s="202" t="s">
        <v>3147</v>
      </c>
      <c r="G113" s="41"/>
      <c r="H113" s="41"/>
      <c r="I113" s="198"/>
      <c r="J113" s="41"/>
      <c r="K113" s="41"/>
      <c r="L113" s="44"/>
      <c r="M113" s="199"/>
      <c r="N113" s="200"/>
      <c r="O113" s="69"/>
      <c r="P113" s="69"/>
      <c r="Q113" s="69"/>
      <c r="R113" s="69"/>
      <c r="S113" s="69"/>
      <c r="T113" s="70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1" t="s">
        <v>163</v>
      </c>
      <c r="AU113" s="21" t="s">
        <v>86</v>
      </c>
    </row>
    <row r="114" spans="1:65" s="2" customFormat="1" ht="16.5" customHeight="1">
      <c r="A114" s="39"/>
      <c r="B114" s="40"/>
      <c r="C114" s="183" t="s">
        <v>433</v>
      </c>
      <c r="D114" s="183" t="s">
        <v>154</v>
      </c>
      <c r="E114" s="184" t="s">
        <v>3148</v>
      </c>
      <c r="F114" s="185" t="s">
        <v>3149</v>
      </c>
      <c r="G114" s="186" t="s">
        <v>3101</v>
      </c>
      <c r="H114" s="187">
        <v>1</v>
      </c>
      <c r="I114" s="188"/>
      <c r="J114" s="189">
        <f>ROUND(I114*H114,2)</f>
        <v>0</v>
      </c>
      <c r="K114" s="185" t="s">
        <v>32</v>
      </c>
      <c r="L114" s="44"/>
      <c r="M114" s="190" t="s">
        <v>32</v>
      </c>
      <c r="N114" s="191" t="s">
        <v>49</v>
      </c>
      <c r="O114" s="69"/>
      <c r="P114" s="192">
        <f>O114*H114</f>
        <v>0</v>
      </c>
      <c r="Q114" s="192">
        <v>0</v>
      </c>
      <c r="R114" s="192">
        <f>Q114*H114</f>
        <v>0</v>
      </c>
      <c r="S114" s="192">
        <v>0</v>
      </c>
      <c r="T114" s="193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94" t="s">
        <v>159</v>
      </c>
      <c r="AT114" s="194" t="s">
        <v>154</v>
      </c>
      <c r="AU114" s="194" t="s">
        <v>86</v>
      </c>
      <c r="AY114" s="21" t="s">
        <v>151</v>
      </c>
      <c r="BE114" s="195">
        <f>IF(N114="základní",J114,0)</f>
        <v>0</v>
      </c>
      <c r="BF114" s="195">
        <f>IF(N114="snížená",J114,0)</f>
        <v>0</v>
      </c>
      <c r="BG114" s="195">
        <f>IF(N114="zákl. přenesená",J114,0)</f>
        <v>0</v>
      </c>
      <c r="BH114" s="195">
        <f>IF(N114="sníž. přenesená",J114,0)</f>
        <v>0</v>
      </c>
      <c r="BI114" s="195">
        <f>IF(N114="nulová",J114,0)</f>
        <v>0</v>
      </c>
      <c r="BJ114" s="21" t="s">
        <v>86</v>
      </c>
      <c r="BK114" s="195">
        <f>ROUND(I114*H114,2)</f>
        <v>0</v>
      </c>
      <c r="BL114" s="21" t="s">
        <v>159</v>
      </c>
      <c r="BM114" s="194" t="s">
        <v>607</v>
      </c>
    </row>
    <row r="115" spans="1:65" s="2" customFormat="1" ht="19.5">
      <c r="A115" s="39"/>
      <c r="B115" s="40"/>
      <c r="C115" s="41"/>
      <c r="D115" s="201" t="s">
        <v>163</v>
      </c>
      <c r="E115" s="41"/>
      <c r="F115" s="202" t="s">
        <v>3150</v>
      </c>
      <c r="G115" s="41"/>
      <c r="H115" s="41"/>
      <c r="I115" s="198"/>
      <c r="J115" s="41"/>
      <c r="K115" s="41"/>
      <c r="L115" s="44"/>
      <c r="M115" s="199"/>
      <c r="N115" s="200"/>
      <c r="O115" s="69"/>
      <c r="P115" s="69"/>
      <c r="Q115" s="69"/>
      <c r="R115" s="69"/>
      <c r="S115" s="69"/>
      <c r="T115" s="70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21" t="s">
        <v>163</v>
      </c>
      <c r="AU115" s="21" t="s">
        <v>86</v>
      </c>
    </row>
    <row r="116" spans="1:65" s="2" customFormat="1" ht="16.5" customHeight="1">
      <c r="A116" s="39"/>
      <c r="B116" s="40"/>
      <c r="C116" s="183" t="s">
        <v>444</v>
      </c>
      <c r="D116" s="183" t="s">
        <v>154</v>
      </c>
      <c r="E116" s="184" t="s">
        <v>3151</v>
      </c>
      <c r="F116" s="185" t="s">
        <v>3152</v>
      </c>
      <c r="G116" s="186" t="s">
        <v>3101</v>
      </c>
      <c r="H116" s="187">
        <v>13</v>
      </c>
      <c r="I116" s="188"/>
      <c r="J116" s="189">
        <f>ROUND(I116*H116,2)</f>
        <v>0</v>
      </c>
      <c r="K116" s="185" t="s">
        <v>32</v>
      </c>
      <c r="L116" s="44"/>
      <c r="M116" s="190" t="s">
        <v>32</v>
      </c>
      <c r="N116" s="191" t="s">
        <v>49</v>
      </c>
      <c r="O116" s="69"/>
      <c r="P116" s="192">
        <f>O116*H116</f>
        <v>0</v>
      </c>
      <c r="Q116" s="192">
        <v>0</v>
      </c>
      <c r="R116" s="192">
        <f>Q116*H116</f>
        <v>0</v>
      </c>
      <c r="S116" s="192">
        <v>0</v>
      </c>
      <c r="T116" s="193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194" t="s">
        <v>159</v>
      </c>
      <c r="AT116" s="194" t="s">
        <v>154</v>
      </c>
      <c r="AU116" s="194" t="s">
        <v>86</v>
      </c>
      <c r="AY116" s="21" t="s">
        <v>151</v>
      </c>
      <c r="BE116" s="195">
        <f>IF(N116="základní",J116,0)</f>
        <v>0</v>
      </c>
      <c r="BF116" s="195">
        <f>IF(N116="snížená",J116,0)</f>
        <v>0</v>
      </c>
      <c r="BG116" s="195">
        <f>IF(N116="zákl. přenesená",J116,0)</f>
        <v>0</v>
      </c>
      <c r="BH116" s="195">
        <f>IF(N116="sníž. přenesená",J116,0)</f>
        <v>0</v>
      </c>
      <c r="BI116" s="195">
        <f>IF(N116="nulová",J116,0)</f>
        <v>0</v>
      </c>
      <c r="BJ116" s="21" t="s">
        <v>86</v>
      </c>
      <c r="BK116" s="195">
        <f>ROUND(I116*H116,2)</f>
        <v>0</v>
      </c>
      <c r="BL116" s="21" t="s">
        <v>159</v>
      </c>
      <c r="BM116" s="194" t="s">
        <v>667</v>
      </c>
    </row>
    <row r="117" spans="1:65" s="2" customFormat="1" ht="19.5">
      <c r="A117" s="39"/>
      <c r="B117" s="40"/>
      <c r="C117" s="41"/>
      <c r="D117" s="201" t="s">
        <v>163</v>
      </c>
      <c r="E117" s="41"/>
      <c r="F117" s="202" t="s">
        <v>3153</v>
      </c>
      <c r="G117" s="41"/>
      <c r="H117" s="41"/>
      <c r="I117" s="198"/>
      <c r="J117" s="41"/>
      <c r="K117" s="41"/>
      <c r="L117" s="44"/>
      <c r="M117" s="199"/>
      <c r="N117" s="200"/>
      <c r="O117" s="69"/>
      <c r="P117" s="69"/>
      <c r="Q117" s="69"/>
      <c r="R117" s="69"/>
      <c r="S117" s="69"/>
      <c r="T117" s="70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21" t="s">
        <v>163</v>
      </c>
      <c r="AU117" s="21" t="s">
        <v>86</v>
      </c>
    </row>
    <row r="118" spans="1:65" s="2" customFormat="1" ht="16.5" customHeight="1">
      <c r="A118" s="39"/>
      <c r="B118" s="40"/>
      <c r="C118" s="183" t="s">
        <v>452</v>
      </c>
      <c r="D118" s="183" t="s">
        <v>154</v>
      </c>
      <c r="E118" s="184" t="s">
        <v>3154</v>
      </c>
      <c r="F118" s="185" t="s">
        <v>3155</v>
      </c>
      <c r="G118" s="186" t="s">
        <v>3101</v>
      </c>
      <c r="H118" s="187">
        <v>1</v>
      </c>
      <c r="I118" s="188"/>
      <c r="J118" s="189">
        <f>ROUND(I118*H118,2)</f>
        <v>0</v>
      </c>
      <c r="K118" s="185" t="s">
        <v>32</v>
      </c>
      <c r="L118" s="44"/>
      <c r="M118" s="190" t="s">
        <v>32</v>
      </c>
      <c r="N118" s="191" t="s">
        <v>49</v>
      </c>
      <c r="O118" s="69"/>
      <c r="P118" s="192">
        <f>O118*H118</f>
        <v>0</v>
      </c>
      <c r="Q118" s="192">
        <v>0</v>
      </c>
      <c r="R118" s="192">
        <f>Q118*H118</f>
        <v>0</v>
      </c>
      <c r="S118" s="192">
        <v>0</v>
      </c>
      <c r="T118" s="193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94" t="s">
        <v>159</v>
      </c>
      <c r="AT118" s="194" t="s">
        <v>154</v>
      </c>
      <c r="AU118" s="194" t="s">
        <v>86</v>
      </c>
      <c r="AY118" s="21" t="s">
        <v>151</v>
      </c>
      <c r="BE118" s="195">
        <f>IF(N118="základní",J118,0)</f>
        <v>0</v>
      </c>
      <c r="BF118" s="195">
        <f>IF(N118="snížená",J118,0)</f>
        <v>0</v>
      </c>
      <c r="BG118" s="195">
        <f>IF(N118="zákl. přenesená",J118,0)</f>
        <v>0</v>
      </c>
      <c r="BH118" s="195">
        <f>IF(N118="sníž. přenesená",J118,0)</f>
        <v>0</v>
      </c>
      <c r="BI118" s="195">
        <f>IF(N118="nulová",J118,0)</f>
        <v>0</v>
      </c>
      <c r="BJ118" s="21" t="s">
        <v>86</v>
      </c>
      <c r="BK118" s="195">
        <f>ROUND(I118*H118,2)</f>
        <v>0</v>
      </c>
      <c r="BL118" s="21" t="s">
        <v>159</v>
      </c>
      <c r="BM118" s="194" t="s">
        <v>683</v>
      </c>
    </row>
    <row r="119" spans="1:65" s="2" customFormat="1" ht="19.5">
      <c r="A119" s="39"/>
      <c r="B119" s="40"/>
      <c r="C119" s="41"/>
      <c r="D119" s="201" t="s">
        <v>163</v>
      </c>
      <c r="E119" s="41"/>
      <c r="F119" s="202" t="s">
        <v>3156</v>
      </c>
      <c r="G119" s="41"/>
      <c r="H119" s="41"/>
      <c r="I119" s="198"/>
      <c r="J119" s="41"/>
      <c r="K119" s="41"/>
      <c r="L119" s="44"/>
      <c r="M119" s="199"/>
      <c r="N119" s="200"/>
      <c r="O119" s="69"/>
      <c r="P119" s="69"/>
      <c r="Q119" s="69"/>
      <c r="R119" s="69"/>
      <c r="S119" s="69"/>
      <c r="T119" s="70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1" t="s">
        <v>163</v>
      </c>
      <c r="AU119" s="21" t="s">
        <v>86</v>
      </c>
    </row>
    <row r="120" spans="1:65" s="2" customFormat="1" ht="16.5" customHeight="1">
      <c r="A120" s="39"/>
      <c r="B120" s="40"/>
      <c r="C120" s="183" t="s">
        <v>459</v>
      </c>
      <c r="D120" s="183" t="s">
        <v>154</v>
      </c>
      <c r="E120" s="184" t="s">
        <v>3157</v>
      </c>
      <c r="F120" s="185" t="s">
        <v>3158</v>
      </c>
      <c r="G120" s="186" t="s">
        <v>3101</v>
      </c>
      <c r="H120" s="187">
        <v>1</v>
      </c>
      <c r="I120" s="188"/>
      <c r="J120" s="189">
        <f>ROUND(I120*H120,2)</f>
        <v>0</v>
      </c>
      <c r="K120" s="185" t="s">
        <v>32</v>
      </c>
      <c r="L120" s="44"/>
      <c r="M120" s="190" t="s">
        <v>32</v>
      </c>
      <c r="N120" s="191" t="s">
        <v>49</v>
      </c>
      <c r="O120" s="69"/>
      <c r="P120" s="192">
        <f>O120*H120</f>
        <v>0</v>
      </c>
      <c r="Q120" s="192">
        <v>0</v>
      </c>
      <c r="R120" s="192">
        <f>Q120*H120</f>
        <v>0</v>
      </c>
      <c r="S120" s="192">
        <v>0</v>
      </c>
      <c r="T120" s="19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194" t="s">
        <v>159</v>
      </c>
      <c r="AT120" s="194" t="s">
        <v>154</v>
      </c>
      <c r="AU120" s="194" t="s">
        <v>86</v>
      </c>
      <c r="AY120" s="21" t="s">
        <v>151</v>
      </c>
      <c r="BE120" s="195">
        <f>IF(N120="základní",J120,0)</f>
        <v>0</v>
      </c>
      <c r="BF120" s="195">
        <f>IF(N120="snížená",J120,0)</f>
        <v>0</v>
      </c>
      <c r="BG120" s="195">
        <f>IF(N120="zákl. přenesená",J120,0)</f>
        <v>0</v>
      </c>
      <c r="BH120" s="195">
        <f>IF(N120="sníž. přenesená",J120,0)</f>
        <v>0</v>
      </c>
      <c r="BI120" s="195">
        <f>IF(N120="nulová",J120,0)</f>
        <v>0</v>
      </c>
      <c r="BJ120" s="21" t="s">
        <v>86</v>
      </c>
      <c r="BK120" s="195">
        <f>ROUND(I120*H120,2)</f>
        <v>0</v>
      </c>
      <c r="BL120" s="21" t="s">
        <v>159</v>
      </c>
      <c r="BM120" s="194" t="s">
        <v>698</v>
      </c>
    </row>
    <row r="121" spans="1:65" s="2" customFormat="1" ht="19.5">
      <c r="A121" s="39"/>
      <c r="B121" s="40"/>
      <c r="C121" s="41"/>
      <c r="D121" s="201" t="s">
        <v>163</v>
      </c>
      <c r="E121" s="41"/>
      <c r="F121" s="202" t="s">
        <v>3159</v>
      </c>
      <c r="G121" s="41"/>
      <c r="H121" s="41"/>
      <c r="I121" s="198"/>
      <c r="J121" s="41"/>
      <c r="K121" s="41"/>
      <c r="L121" s="44"/>
      <c r="M121" s="199"/>
      <c r="N121" s="200"/>
      <c r="O121" s="69"/>
      <c r="P121" s="69"/>
      <c r="Q121" s="69"/>
      <c r="R121" s="69"/>
      <c r="S121" s="69"/>
      <c r="T121" s="70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21" t="s">
        <v>163</v>
      </c>
      <c r="AU121" s="21" t="s">
        <v>86</v>
      </c>
    </row>
    <row r="122" spans="1:65" s="2" customFormat="1" ht="16.5" customHeight="1">
      <c r="A122" s="39"/>
      <c r="B122" s="40"/>
      <c r="C122" s="183" t="s">
        <v>7</v>
      </c>
      <c r="D122" s="183" t="s">
        <v>154</v>
      </c>
      <c r="E122" s="184" t="s">
        <v>3160</v>
      </c>
      <c r="F122" s="185" t="s">
        <v>3161</v>
      </c>
      <c r="G122" s="186" t="s">
        <v>3101</v>
      </c>
      <c r="H122" s="187">
        <v>2</v>
      </c>
      <c r="I122" s="188"/>
      <c r="J122" s="189">
        <f>ROUND(I122*H122,2)</f>
        <v>0</v>
      </c>
      <c r="K122" s="185" t="s">
        <v>32</v>
      </c>
      <c r="L122" s="44"/>
      <c r="M122" s="190" t="s">
        <v>32</v>
      </c>
      <c r="N122" s="191" t="s">
        <v>49</v>
      </c>
      <c r="O122" s="69"/>
      <c r="P122" s="192">
        <f>O122*H122</f>
        <v>0</v>
      </c>
      <c r="Q122" s="192">
        <v>0</v>
      </c>
      <c r="R122" s="192">
        <f>Q122*H122</f>
        <v>0</v>
      </c>
      <c r="S122" s="192">
        <v>0</v>
      </c>
      <c r="T122" s="19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94" t="s">
        <v>159</v>
      </c>
      <c r="AT122" s="194" t="s">
        <v>154</v>
      </c>
      <c r="AU122" s="194" t="s">
        <v>86</v>
      </c>
      <c r="AY122" s="21" t="s">
        <v>151</v>
      </c>
      <c r="BE122" s="195">
        <f>IF(N122="základní",J122,0)</f>
        <v>0</v>
      </c>
      <c r="BF122" s="195">
        <f>IF(N122="snížená",J122,0)</f>
        <v>0</v>
      </c>
      <c r="BG122" s="195">
        <f>IF(N122="zákl. přenesená",J122,0)</f>
        <v>0</v>
      </c>
      <c r="BH122" s="195">
        <f>IF(N122="sníž. přenesená",J122,0)</f>
        <v>0</v>
      </c>
      <c r="BI122" s="195">
        <f>IF(N122="nulová",J122,0)</f>
        <v>0</v>
      </c>
      <c r="BJ122" s="21" t="s">
        <v>86</v>
      </c>
      <c r="BK122" s="195">
        <f>ROUND(I122*H122,2)</f>
        <v>0</v>
      </c>
      <c r="BL122" s="21" t="s">
        <v>159</v>
      </c>
      <c r="BM122" s="194" t="s">
        <v>714</v>
      </c>
    </row>
    <row r="123" spans="1:65" s="2" customFormat="1" ht="19.5">
      <c r="A123" s="39"/>
      <c r="B123" s="40"/>
      <c r="C123" s="41"/>
      <c r="D123" s="201" t="s">
        <v>163</v>
      </c>
      <c r="E123" s="41"/>
      <c r="F123" s="202" t="s">
        <v>3162</v>
      </c>
      <c r="G123" s="41"/>
      <c r="H123" s="41"/>
      <c r="I123" s="198"/>
      <c r="J123" s="41"/>
      <c r="K123" s="41"/>
      <c r="L123" s="44"/>
      <c r="M123" s="199"/>
      <c r="N123" s="200"/>
      <c r="O123" s="69"/>
      <c r="P123" s="69"/>
      <c r="Q123" s="69"/>
      <c r="R123" s="69"/>
      <c r="S123" s="69"/>
      <c r="T123" s="70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1" t="s">
        <v>163</v>
      </c>
      <c r="AU123" s="21" t="s">
        <v>86</v>
      </c>
    </row>
    <row r="124" spans="1:65" s="2" customFormat="1" ht="16.5" customHeight="1">
      <c r="A124" s="39"/>
      <c r="B124" s="40"/>
      <c r="C124" s="183" t="s">
        <v>469</v>
      </c>
      <c r="D124" s="183" t="s">
        <v>154</v>
      </c>
      <c r="E124" s="184" t="s">
        <v>3163</v>
      </c>
      <c r="F124" s="185" t="s">
        <v>3164</v>
      </c>
      <c r="G124" s="186" t="s">
        <v>209</v>
      </c>
      <c r="H124" s="187">
        <v>0.6</v>
      </c>
      <c r="I124" s="188"/>
      <c r="J124" s="189">
        <f>ROUND(I124*H124,2)</f>
        <v>0</v>
      </c>
      <c r="K124" s="185" t="s">
        <v>32</v>
      </c>
      <c r="L124" s="44"/>
      <c r="M124" s="190" t="s">
        <v>32</v>
      </c>
      <c r="N124" s="191" t="s">
        <v>49</v>
      </c>
      <c r="O124" s="69"/>
      <c r="P124" s="192">
        <f>O124*H124</f>
        <v>0</v>
      </c>
      <c r="Q124" s="192">
        <v>0</v>
      </c>
      <c r="R124" s="192">
        <f>Q124*H124</f>
        <v>0</v>
      </c>
      <c r="S124" s="192">
        <v>0</v>
      </c>
      <c r="T124" s="193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194" t="s">
        <v>159</v>
      </c>
      <c r="AT124" s="194" t="s">
        <v>154</v>
      </c>
      <c r="AU124" s="194" t="s">
        <v>86</v>
      </c>
      <c r="AY124" s="21" t="s">
        <v>151</v>
      </c>
      <c r="BE124" s="195">
        <f>IF(N124="základní",J124,0)</f>
        <v>0</v>
      </c>
      <c r="BF124" s="195">
        <f>IF(N124="snížená",J124,0)</f>
        <v>0</v>
      </c>
      <c r="BG124" s="195">
        <f>IF(N124="zákl. přenesená",J124,0)</f>
        <v>0</v>
      </c>
      <c r="BH124" s="195">
        <f>IF(N124="sníž. přenesená",J124,0)</f>
        <v>0</v>
      </c>
      <c r="BI124" s="195">
        <f>IF(N124="nulová",J124,0)</f>
        <v>0</v>
      </c>
      <c r="BJ124" s="21" t="s">
        <v>86</v>
      </c>
      <c r="BK124" s="195">
        <f>ROUND(I124*H124,2)</f>
        <v>0</v>
      </c>
      <c r="BL124" s="21" t="s">
        <v>159</v>
      </c>
      <c r="BM124" s="194" t="s">
        <v>729</v>
      </c>
    </row>
    <row r="125" spans="1:65" s="2" customFormat="1" ht="19.5">
      <c r="A125" s="39"/>
      <c r="B125" s="40"/>
      <c r="C125" s="41"/>
      <c r="D125" s="201" t="s">
        <v>163</v>
      </c>
      <c r="E125" s="41"/>
      <c r="F125" s="202" t="s">
        <v>3165</v>
      </c>
      <c r="G125" s="41"/>
      <c r="H125" s="41"/>
      <c r="I125" s="198"/>
      <c r="J125" s="41"/>
      <c r="K125" s="41"/>
      <c r="L125" s="44"/>
      <c r="M125" s="199"/>
      <c r="N125" s="200"/>
      <c r="O125" s="69"/>
      <c r="P125" s="69"/>
      <c r="Q125" s="69"/>
      <c r="R125" s="69"/>
      <c r="S125" s="69"/>
      <c r="T125" s="70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21" t="s">
        <v>163</v>
      </c>
      <c r="AU125" s="21" t="s">
        <v>86</v>
      </c>
    </row>
    <row r="126" spans="1:65" s="2" customFormat="1" ht="16.5" customHeight="1">
      <c r="A126" s="39"/>
      <c r="B126" s="40"/>
      <c r="C126" s="183" t="s">
        <v>477</v>
      </c>
      <c r="D126" s="183" t="s">
        <v>154</v>
      </c>
      <c r="E126" s="184" t="s">
        <v>3166</v>
      </c>
      <c r="F126" s="185" t="s">
        <v>3167</v>
      </c>
      <c r="G126" s="186" t="s">
        <v>209</v>
      </c>
      <c r="H126" s="187">
        <v>0.4</v>
      </c>
      <c r="I126" s="188"/>
      <c r="J126" s="189">
        <f>ROUND(I126*H126,2)</f>
        <v>0</v>
      </c>
      <c r="K126" s="185" t="s">
        <v>32</v>
      </c>
      <c r="L126" s="44"/>
      <c r="M126" s="190" t="s">
        <v>32</v>
      </c>
      <c r="N126" s="191" t="s">
        <v>49</v>
      </c>
      <c r="O126" s="69"/>
      <c r="P126" s="192">
        <f>O126*H126</f>
        <v>0</v>
      </c>
      <c r="Q126" s="192">
        <v>0</v>
      </c>
      <c r="R126" s="192">
        <f>Q126*H126</f>
        <v>0</v>
      </c>
      <c r="S126" s="192">
        <v>0</v>
      </c>
      <c r="T126" s="193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194" t="s">
        <v>159</v>
      </c>
      <c r="AT126" s="194" t="s">
        <v>154</v>
      </c>
      <c r="AU126" s="194" t="s">
        <v>86</v>
      </c>
      <c r="AY126" s="21" t="s">
        <v>151</v>
      </c>
      <c r="BE126" s="195">
        <f>IF(N126="základní",J126,0)</f>
        <v>0</v>
      </c>
      <c r="BF126" s="195">
        <f>IF(N126="snížená",J126,0)</f>
        <v>0</v>
      </c>
      <c r="BG126" s="195">
        <f>IF(N126="zákl. přenesená",J126,0)</f>
        <v>0</v>
      </c>
      <c r="BH126" s="195">
        <f>IF(N126="sníž. přenesená",J126,0)</f>
        <v>0</v>
      </c>
      <c r="BI126" s="195">
        <f>IF(N126="nulová",J126,0)</f>
        <v>0</v>
      </c>
      <c r="BJ126" s="21" t="s">
        <v>86</v>
      </c>
      <c r="BK126" s="195">
        <f>ROUND(I126*H126,2)</f>
        <v>0</v>
      </c>
      <c r="BL126" s="21" t="s">
        <v>159</v>
      </c>
      <c r="BM126" s="194" t="s">
        <v>742</v>
      </c>
    </row>
    <row r="127" spans="1:65" s="2" customFormat="1" ht="19.5">
      <c r="A127" s="39"/>
      <c r="B127" s="40"/>
      <c r="C127" s="41"/>
      <c r="D127" s="201" t="s">
        <v>163</v>
      </c>
      <c r="E127" s="41"/>
      <c r="F127" s="202" t="s">
        <v>3168</v>
      </c>
      <c r="G127" s="41"/>
      <c r="H127" s="41"/>
      <c r="I127" s="198"/>
      <c r="J127" s="41"/>
      <c r="K127" s="41"/>
      <c r="L127" s="44"/>
      <c r="M127" s="199"/>
      <c r="N127" s="200"/>
      <c r="O127" s="69"/>
      <c r="P127" s="69"/>
      <c r="Q127" s="69"/>
      <c r="R127" s="69"/>
      <c r="S127" s="69"/>
      <c r="T127" s="70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21" t="s">
        <v>163</v>
      </c>
      <c r="AU127" s="21" t="s">
        <v>86</v>
      </c>
    </row>
    <row r="128" spans="1:65" s="2" customFormat="1" ht="16.5" customHeight="1">
      <c r="A128" s="39"/>
      <c r="B128" s="40"/>
      <c r="C128" s="183" t="s">
        <v>483</v>
      </c>
      <c r="D128" s="183" t="s">
        <v>154</v>
      </c>
      <c r="E128" s="184" t="s">
        <v>3169</v>
      </c>
      <c r="F128" s="185" t="s">
        <v>3170</v>
      </c>
      <c r="G128" s="186" t="s">
        <v>209</v>
      </c>
      <c r="H128" s="187">
        <v>6.9</v>
      </c>
      <c r="I128" s="188"/>
      <c r="J128" s="189">
        <f>ROUND(I128*H128,2)</f>
        <v>0</v>
      </c>
      <c r="K128" s="185" t="s">
        <v>32</v>
      </c>
      <c r="L128" s="44"/>
      <c r="M128" s="190" t="s">
        <v>32</v>
      </c>
      <c r="N128" s="191" t="s">
        <v>49</v>
      </c>
      <c r="O128" s="69"/>
      <c r="P128" s="192">
        <f>O128*H128</f>
        <v>0</v>
      </c>
      <c r="Q128" s="192">
        <v>0</v>
      </c>
      <c r="R128" s="192">
        <f>Q128*H128</f>
        <v>0</v>
      </c>
      <c r="S128" s="192">
        <v>0</v>
      </c>
      <c r="T128" s="19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94" t="s">
        <v>159</v>
      </c>
      <c r="AT128" s="194" t="s">
        <v>154</v>
      </c>
      <c r="AU128" s="194" t="s">
        <v>86</v>
      </c>
      <c r="AY128" s="21" t="s">
        <v>151</v>
      </c>
      <c r="BE128" s="195">
        <f>IF(N128="základní",J128,0)</f>
        <v>0</v>
      </c>
      <c r="BF128" s="195">
        <f>IF(N128="snížená",J128,0)</f>
        <v>0</v>
      </c>
      <c r="BG128" s="195">
        <f>IF(N128="zákl. přenesená",J128,0)</f>
        <v>0</v>
      </c>
      <c r="BH128" s="195">
        <f>IF(N128="sníž. přenesená",J128,0)</f>
        <v>0</v>
      </c>
      <c r="BI128" s="195">
        <f>IF(N128="nulová",J128,0)</f>
        <v>0</v>
      </c>
      <c r="BJ128" s="21" t="s">
        <v>86</v>
      </c>
      <c r="BK128" s="195">
        <f>ROUND(I128*H128,2)</f>
        <v>0</v>
      </c>
      <c r="BL128" s="21" t="s">
        <v>159</v>
      </c>
      <c r="BM128" s="194" t="s">
        <v>757</v>
      </c>
    </row>
    <row r="129" spans="1:65" s="2" customFormat="1" ht="19.5">
      <c r="A129" s="39"/>
      <c r="B129" s="40"/>
      <c r="C129" s="41"/>
      <c r="D129" s="201" t="s">
        <v>163</v>
      </c>
      <c r="E129" s="41"/>
      <c r="F129" s="202" t="s">
        <v>3171</v>
      </c>
      <c r="G129" s="41"/>
      <c r="H129" s="41"/>
      <c r="I129" s="198"/>
      <c r="J129" s="41"/>
      <c r="K129" s="41"/>
      <c r="L129" s="44"/>
      <c r="M129" s="199"/>
      <c r="N129" s="200"/>
      <c r="O129" s="69"/>
      <c r="P129" s="69"/>
      <c r="Q129" s="69"/>
      <c r="R129" s="69"/>
      <c r="S129" s="69"/>
      <c r="T129" s="70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1" t="s">
        <v>163</v>
      </c>
      <c r="AU129" s="21" t="s">
        <v>86</v>
      </c>
    </row>
    <row r="130" spans="1:65" s="2" customFormat="1" ht="16.5" customHeight="1">
      <c r="A130" s="39"/>
      <c r="B130" s="40"/>
      <c r="C130" s="183" t="s">
        <v>488</v>
      </c>
      <c r="D130" s="183" t="s">
        <v>154</v>
      </c>
      <c r="E130" s="184" t="s">
        <v>3172</v>
      </c>
      <c r="F130" s="185" t="s">
        <v>3173</v>
      </c>
      <c r="G130" s="186" t="s">
        <v>209</v>
      </c>
      <c r="H130" s="187">
        <v>5</v>
      </c>
      <c r="I130" s="188"/>
      <c r="J130" s="189">
        <f>ROUND(I130*H130,2)</f>
        <v>0</v>
      </c>
      <c r="K130" s="185" t="s">
        <v>32</v>
      </c>
      <c r="L130" s="44"/>
      <c r="M130" s="190" t="s">
        <v>32</v>
      </c>
      <c r="N130" s="191" t="s">
        <v>49</v>
      </c>
      <c r="O130" s="69"/>
      <c r="P130" s="192">
        <f>O130*H130</f>
        <v>0</v>
      </c>
      <c r="Q130" s="192">
        <v>0</v>
      </c>
      <c r="R130" s="192">
        <f>Q130*H130</f>
        <v>0</v>
      </c>
      <c r="S130" s="192">
        <v>0</v>
      </c>
      <c r="T130" s="19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94" t="s">
        <v>159</v>
      </c>
      <c r="AT130" s="194" t="s">
        <v>154</v>
      </c>
      <c r="AU130" s="194" t="s">
        <v>86</v>
      </c>
      <c r="AY130" s="21" t="s">
        <v>151</v>
      </c>
      <c r="BE130" s="195">
        <f>IF(N130="základní",J130,0)</f>
        <v>0</v>
      </c>
      <c r="BF130" s="195">
        <f>IF(N130="snížená",J130,0)</f>
        <v>0</v>
      </c>
      <c r="BG130" s="195">
        <f>IF(N130="zákl. přenesená",J130,0)</f>
        <v>0</v>
      </c>
      <c r="BH130" s="195">
        <f>IF(N130="sníž. přenesená",J130,0)</f>
        <v>0</v>
      </c>
      <c r="BI130" s="195">
        <f>IF(N130="nulová",J130,0)</f>
        <v>0</v>
      </c>
      <c r="BJ130" s="21" t="s">
        <v>86</v>
      </c>
      <c r="BK130" s="195">
        <f>ROUND(I130*H130,2)</f>
        <v>0</v>
      </c>
      <c r="BL130" s="21" t="s">
        <v>159</v>
      </c>
      <c r="BM130" s="194" t="s">
        <v>770</v>
      </c>
    </row>
    <row r="131" spans="1:65" s="2" customFormat="1" ht="19.5">
      <c r="A131" s="39"/>
      <c r="B131" s="40"/>
      <c r="C131" s="41"/>
      <c r="D131" s="201" t="s">
        <v>163</v>
      </c>
      <c r="E131" s="41"/>
      <c r="F131" s="202" t="s">
        <v>3174</v>
      </c>
      <c r="G131" s="41"/>
      <c r="H131" s="41"/>
      <c r="I131" s="198"/>
      <c r="J131" s="41"/>
      <c r="K131" s="41"/>
      <c r="L131" s="44"/>
      <c r="M131" s="199"/>
      <c r="N131" s="200"/>
      <c r="O131" s="69"/>
      <c r="P131" s="69"/>
      <c r="Q131" s="69"/>
      <c r="R131" s="69"/>
      <c r="S131" s="69"/>
      <c r="T131" s="70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1" t="s">
        <v>163</v>
      </c>
      <c r="AU131" s="21" t="s">
        <v>86</v>
      </c>
    </row>
    <row r="132" spans="1:65" s="2" customFormat="1" ht="16.5" customHeight="1">
      <c r="A132" s="39"/>
      <c r="B132" s="40"/>
      <c r="C132" s="183" t="s">
        <v>502</v>
      </c>
      <c r="D132" s="183" t="s">
        <v>154</v>
      </c>
      <c r="E132" s="184" t="s">
        <v>3175</v>
      </c>
      <c r="F132" s="185" t="s">
        <v>3176</v>
      </c>
      <c r="G132" s="186" t="s">
        <v>209</v>
      </c>
      <c r="H132" s="187">
        <v>2</v>
      </c>
      <c r="I132" s="188"/>
      <c r="J132" s="189">
        <f>ROUND(I132*H132,2)</f>
        <v>0</v>
      </c>
      <c r="K132" s="185" t="s">
        <v>32</v>
      </c>
      <c r="L132" s="44"/>
      <c r="M132" s="190" t="s">
        <v>32</v>
      </c>
      <c r="N132" s="191" t="s">
        <v>49</v>
      </c>
      <c r="O132" s="69"/>
      <c r="P132" s="192">
        <f>O132*H132</f>
        <v>0</v>
      </c>
      <c r="Q132" s="192">
        <v>0</v>
      </c>
      <c r="R132" s="192">
        <f>Q132*H132</f>
        <v>0</v>
      </c>
      <c r="S132" s="192">
        <v>0</v>
      </c>
      <c r="T132" s="19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194" t="s">
        <v>159</v>
      </c>
      <c r="AT132" s="194" t="s">
        <v>154</v>
      </c>
      <c r="AU132" s="194" t="s">
        <v>86</v>
      </c>
      <c r="AY132" s="21" t="s">
        <v>151</v>
      </c>
      <c r="BE132" s="195">
        <f>IF(N132="základní",J132,0)</f>
        <v>0</v>
      </c>
      <c r="BF132" s="195">
        <f>IF(N132="snížená",J132,0)</f>
        <v>0</v>
      </c>
      <c r="BG132" s="195">
        <f>IF(N132="zákl. přenesená",J132,0)</f>
        <v>0</v>
      </c>
      <c r="BH132" s="195">
        <f>IF(N132="sníž. přenesená",J132,0)</f>
        <v>0</v>
      </c>
      <c r="BI132" s="195">
        <f>IF(N132="nulová",J132,0)</f>
        <v>0</v>
      </c>
      <c r="BJ132" s="21" t="s">
        <v>86</v>
      </c>
      <c r="BK132" s="195">
        <f>ROUND(I132*H132,2)</f>
        <v>0</v>
      </c>
      <c r="BL132" s="21" t="s">
        <v>159</v>
      </c>
      <c r="BM132" s="194" t="s">
        <v>795</v>
      </c>
    </row>
    <row r="133" spans="1:65" s="2" customFormat="1" ht="19.5">
      <c r="A133" s="39"/>
      <c r="B133" s="40"/>
      <c r="C133" s="41"/>
      <c r="D133" s="201" t="s">
        <v>163</v>
      </c>
      <c r="E133" s="41"/>
      <c r="F133" s="202" t="s">
        <v>3177</v>
      </c>
      <c r="G133" s="41"/>
      <c r="H133" s="41"/>
      <c r="I133" s="198"/>
      <c r="J133" s="41"/>
      <c r="K133" s="41"/>
      <c r="L133" s="44"/>
      <c r="M133" s="199"/>
      <c r="N133" s="200"/>
      <c r="O133" s="69"/>
      <c r="P133" s="69"/>
      <c r="Q133" s="69"/>
      <c r="R133" s="69"/>
      <c r="S133" s="69"/>
      <c r="T133" s="70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21" t="s">
        <v>163</v>
      </c>
      <c r="AU133" s="21" t="s">
        <v>86</v>
      </c>
    </row>
    <row r="134" spans="1:65" s="2" customFormat="1" ht="16.5" customHeight="1">
      <c r="A134" s="39"/>
      <c r="B134" s="40"/>
      <c r="C134" s="183" t="s">
        <v>510</v>
      </c>
      <c r="D134" s="183" t="s">
        <v>154</v>
      </c>
      <c r="E134" s="184" t="s">
        <v>3178</v>
      </c>
      <c r="F134" s="185" t="s">
        <v>3179</v>
      </c>
      <c r="G134" s="186" t="s">
        <v>209</v>
      </c>
      <c r="H134" s="187">
        <v>4</v>
      </c>
      <c r="I134" s="188"/>
      <c r="J134" s="189">
        <f>ROUND(I134*H134,2)</f>
        <v>0</v>
      </c>
      <c r="K134" s="185" t="s">
        <v>32</v>
      </c>
      <c r="L134" s="44"/>
      <c r="M134" s="190" t="s">
        <v>32</v>
      </c>
      <c r="N134" s="191" t="s">
        <v>49</v>
      </c>
      <c r="O134" s="69"/>
      <c r="P134" s="192">
        <f>O134*H134</f>
        <v>0</v>
      </c>
      <c r="Q134" s="192">
        <v>0</v>
      </c>
      <c r="R134" s="192">
        <f>Q134*H134</f>
        <v>0</v>
      </c>
      <c r="S134" s="192">
        <v>0</v>
      </c>
      <c r="T134" s="19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94" t="s">
        <v>159</v>
      </c>
      <c r="AT134" s="194" t="s">
        <v>154</v>
      </c>
      <c r="AU134" s="194" t="s">
        <v>86</v>
      </c>
      <c r="AY134" s="21" t="s">
        <v>151</v>
      </c>
      <c r="BE134" s="195">
        <f>IF(N134="základní",J134,0)</f>
        <v>0</v>
      </c>
      <c r="BF134" s="195">
        <f>IF(N134="snížená",J134,0)</f>
        <v>0</v>
      </c>
      <c r="BG134" s="195">
        <f>IF(N134="zákl. přenesená",J134,0)</f>
        <v>0</v>
      </c>
      <c r="BH134" s="195">
        <f>IF(N134="sníž. přenesená",J134,0)</f>
        <v>0</v>
      </c>
      <c r="BI134" s="195">
        <f>IF(N134="nulová",J134,0)</f>
        <v>0</v>
      </c>
      <c r="BJ134" s="21" t="s">
        <v>86</v>
      </c>
      <c r="BK134" s="195">
        <f>ROUND(I134*H134,2)</f>
        <v>0</v>
      </c>
      <c r="BL134" s="21" t="s">
        <v>159</v>
      </c>
      <c r="BM134" s="194" t="s">
        <v>807</v>
      </c>
    </row>
    <row r="135" spans="1:65" s="2" customFormat="1" ht="19.5">
      <c r="A135" s="39"/>
      <c r="B135" s="40"/>
      <c r="C135" s="41"/>
      <c r="D135" s="201" t="s">
        <v>163</v>
      </c>
      <c r="E135" s="41"/>
      <c r="F135" s="202" t="s">
        <v>3180</v>
      </c>
      <c r="G135" s="41"/>
      <c r="H135" s="41"/>
      <c r="I135" s="198"/>
      <c r="J135" s="41"/>
      <c r="K135" s="41"/>
      <c r="L135" s="44"/>
      <c r="M135" s="199"/>
      <c r="N135" s="200"/>
      <c r="O135" s="69"/>
      <c r="P135" s="69"/>
      <c r="Q135" s="69"/>
      <c r="R135" s="69"/>
      <c r="S135" s="69"/>
      <c r="T135" s="70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1" t="s">
        <v>163</v>
      </c>
      <c r="AU135" s="21" t="s">
        <v>86</v>
      </c>
    </row>
    <row r="136" spans="1:65" s="2" customFormat="1" ht="16.5" customHeight="1">
      <c r="A136" s="39"/>
      <c r="B136" s="40"/>
      <c r="C136" s="183" t="s">
        <v>515</v>
      </c>
      <c r="D136" s="183" t="s">
        <v>154</v>
      </c>
      <c r="E136" s="184" t="s">
        <v>3181</v>
      </c>
      <c r="F136" s="185" t="s">
        <v>3182</v>
      </c>
      <c r="G136" s="186" t="s">
        <v>209</v>
      </c>
      <c r="H136" s="187">
        <v>3.5</v>
      </c>
      <c r="I136" s="188"/>
      <c r="J136" s="189">
        <f>ROUND(I136*H136,2)</f>
        <v>0</v>
      </c>
      <c r="K136" s="185" t="s">
        <v>32</v>
      </c>
      <c r="L136" s="44"/>
      <c r="M136" s="190" t="s">
        <v>32</v>
      </c>
      <c r="N136" s="191" t="s">
        <v>49</v>
      </c>
      <c r="O136" s="69"/>
      <c r="P136" s="192">
        <f>O136*H136</f>
        <v>0</v>
      </c>
      <c r="Q136" s="192">
        <v>0</v>
      </c>
      <c r="R136" s="192">
        <f>Q136*H136</f>
        <v>0</v>
      </c>
      <c r="S136" s="192">
        <v>0</v>
      </c>
      <c r="T136" s="19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194" t="s">
        <v>159</v>
      </c>
      <c r="AT136" s="194" t="s">
        <v>154</v>
      </c>
      <c r="AU136" s="194" t="s">
        <v>86</v>
      </c>
      <c r="AY136" s="21" t="s">
        <v>151</v>
      </c>
      <c r="BE136" s="195">
        <f>IF(N136="základní",J136,0)</f>
        <v>0</v>
      </c>
      <c r="BF136" s="195">
        <f>IF(N136="snížená",J136,0)</f>
        <v>0</v>
      </c>
      <c r="BG136" s="195">
        <f>IF(N136="zákl. přenesená",J136,0)</f>
        <v>0</v>
      </c>
      <c r="BH136" s="195">
        <f>IF(N136="sníž. přenesená",J136,0)</f>
        <v>0</v>
      </c>
      <c r="BI136" s="195">
        <f>IF(N136="nulová",J136,0)</f>
        <v>0</v>
      </c>
      <c r="BJ136" s="21" t="s">
        <v>86</v>
      </c>
      <c r="BK136" s="195">
        <f>ROUND(I136*H136,2)</f>
        <v>0</v>
      </c>
      <c r="BL136" s="21" t="s">
        <v>159</v>
      </c>
      <c r="BM136" s="194" t="s">
        <v>819</v>
      </c>
    </row>
    <row r="137" spans="1:65" s="2" customFormat="1" ht="19.5">
      <c r="A137" s="39"/>
      <c r="B137" s="40"/>
      <c r="C137" s="41"/>
      <c r="D137" s="201" t="s">
        <v>163</v>
      </c>
      <c r="E137" s="41"/>
      <c r="F137" s="202" t="s">
        <v>3183</v>
      </c>
      <c r="G137" s="41"/>
      <c r="H137" s="41"/>
      <c r="I137" s="198"/>
      <c r="J137" s="41"/>
      <c r="K137" s="41"/>
      <c r="L137" s="44"/>
      <c r="M137" s="199"/>
      <c r="N137" s="200"/>
      <c r="O137" s="69"/>
      <c r="P137" s="69"/>
      <c r="Q137" s="69"/>
      <c r="R137" s="69"/>
      <c r="S137" s="69"/>
      <c r="T137" s="70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21" t="s">
        <v>163</v>
      </c>
      <c r="AU137" s="21" t="s">
        <v>86</v>
      </c>
    </row>
    <row r="138" spans="1:65" s="2" customFormat="1" ht="16.5" customHeight="1">
      <c r="A138" s="39"/>
      <c r="B138" s="40"/>
      <c r="C138" s="183" t="s">
        <v>520</v>
      </c>
      <c r="D138" s="183" t="s">
        <v>154</v>
      </c>
      <c r="E138" s="184" t="s">
        <v>3184</v>
      </c>
      <c r="F138" s="185" t="s">
        <v>3185</v>
      </c>
      <c r="G138" s="186" t="s">
        <v>3101</v>
      </c>
      <c r="H138" s="187">
        <v>1</v>
      </c>
      <c r="I138" s="188"/>
      <c r="J138" s="189">
        <f>ROUND(I138*H138,2)</f>
        <v>0</v>
      </c>
      <c r="K138" s="185" t="s">
        <v>32</v>
      </c>
      <c r="L138" s="44"/>
      <c r="M138" s="190" t="s">
        <v>32</v>
      </c>
      <c r="N138" s="191" t="s">
        <v>49</v>
      </c>
      <c r="O138" s="69"/>
      <c r="P138" s="192">
        <f>O138*H138</f>
        <v>0</v>
      </c>
      <c r="Q138" s="192">
        <v>0</v>
      </c>
      <c r="R138" s="192">
        <f>Q138*H138</f>
        <v>0</v>
      </c>
      <c r="S138" s="192">
        <v>0</v>
      </c>
      <c r="T138" s="19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194" t="s">
        <v>159</v>
      </c>
      <c r="AT138" s="194" t="s">
        <v>154</v>
      </c>
      <c r="AU138" s="194" t="s">
        <v>86</v>
      </c>
      <c r="AY138" s="21" t="s">
        <v>151</v>
      </c>
      <c r="BE138" s="195">
        <f>IF(N138="základní",J138,0)</f>
        <v>0</v>
      </c>
      <c r="BF138" s="195">
        <f>IF(N138="snížená",J138,0)</f>
        <v>0</v>
      </c>
      <c r="BG138" s="195">
        <f>IF(N138="zákl. přenesená",J138,0)</f>
        <v>0</v>
      </c>
      <c r="BH138" s="195">
        <f>IF(N138="sníž. přenesená",J138,0)</f>
        <v>0</v>
      </c>
      <c r="BI138" s="195">
        <f>IF(N138="nulová",J138,0)</f>
        <v>0</v>
      </c>
      <c r="BJ138" s="21" t="s">
        <v>86</v>
      </c>
      <c r="BK138" s="195">
        <f>ROUND(I138*H138,2)</f>
        <v>0</v>
      </c>
      <c r="BL138" s="21" t="s">
        <v>159</v>
      </c>
      <c r="BM138" s="194" t="s">
        <v>850</v>
      </c>
    </row>
    <row r="139" spans="1:65" s="2" customFormat="1" ht="19.5">
      <c r="A139" s="39"/>
      <c r="B139" s="40"/>
      <c r="C139" s="41"/>
      <c r="D139" s="201" t="s">
        <v>163</v>
      </c>
      <c r="E139" s="41"/>
      <c r="F139" s="202" t="s">
        <v>3186</v>
      </c>
      <c r="G139" s="41"/>
      <c r="H139" s="41"/>
      <c r="I139" s="198"/>
      <c r="J139" s="41"/>
      <c r="K139" s="41"/>
      <c r="L139" s="44"/>
      <c r="M139" s="199"/>
      <c r="N139" s="200"/>
      <c r="O139" s="69"/>
      <c r="P139" s="69"/>
      <c r="Q139" s="69"/>
      <c r="R139" s="69"/>
      <c r="S139" s="69"/>
      <c r="T139" s="70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21" t="s">
        <v>163</v>
      </c>
      <c r="AU139" s="21" t="s">
        <v>86</v>
      </c>
    </row>
    <row r="140" spans="1:65" s="2" customFormat="1" ht="16.5" customHeight="1">
      <c r="A140" s="39"/>
      <c r="B140" s="40"/>
      <c r="C140" s="183" t="s">
        <v>525</v>
      </c>
      <c r="D140" s="183" t="s">
        <v>154</v>
      </c>
      <c r="E140" s="184" t="s">
        <v>3187</v>
      </c>
      <c r="F140" s="185" t="s">
        <v>3188</v>
      </c>
      <c r="G140" s="186" t="s">
        <v>3101</v>
      </c>
      <c r="H140" s="187">
        <v>1</v>
      </c>
      <c r="I140" s="188"/>
      <c r="J140" s="189">
        <f>ROUND(I140*H140,2)</f>
        <v>0</v>
      </c>
      <c r="K140" s="185" t="s">
        <v>32</v>
      </c>
      <c r="L140" s="44"/>
      <c r="M140" s="190" t="s">
        <v>32</v>
      </c>
      <c r="N140" s="191" t="s">
        <v>49</v>
      </c>
      <c r="O140" s="69"/>
      <c r="P140" s="192">
        <f>O140*H140</f>
        <v>0</v>
      </c>
      <c r="Q140" s="192">
        <v>0</v>
      </c>
      <c r="R140" s="192">
        <f>Q140*H140</f>
        <v>0</v>
      </c>
      <c r="S140" s="192">
        <v>0</v>
      </c>
      <c r="T140" s="19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94" t="s">
        <v>159</v>
      </c>
      <c r="AT140" s="194" t="s">
        <v>154</v>
      </c>
      <c r="AU140" s="194" t="s">
        <v>86</v>
      </c>
      <c r="AY140" s="21" t="s">
        <v>151</v>
      </c>
      <c r="BE140" s="195">
        <f>IF(N140="základní",J140,0)</f>
        <v>0</v>
      </c>
      <c r="BF140" s="195">
        <f>IF(N140="snížená",J140,0)</f>
        <v>0</v>
      </c>
      <c r="BG140" s="195">
        <f>IF(N140="zákl. přenesená",J140,0)</f>
        <v>0</v>
      </c>
      <c r="BH140" s="195">
        <f>IF(N140="sníž. přenesená",J140,0)</f>
        <v>0</v>
      </c>
      <c r="BI140" s="195">
        <f>IF(N140="nulová",J140,0)</f>
        <v>0</v>
      </c>
      <c r="BJ140" s="21" t="s">
        <v>86</v>
      </c>
      <c r="BK140" s="195">
        <f>ROUND(I140*H140,2)</f>
        <v>0</v>
      </c>
      <c r="BL140" s="21" t="s">
        <v>159</v>
      </c>
      <c r="BM140" s="194" t="s">
        <v>876</v>
      </c>
    </row>
    <row r="141" spans="1:65" s="2" customFormat="1" ht="19.5">
      <c r="A141" s="39"/>
      <c r="B141" s="40"/>
      <c r="C141" s="41"/>
      <c r="D141" s="201" t="s">
        <v>163</v>
      </c>
      <c r="E141" s="41"/>
      <c r="F141" s="202" t="s">
        <v>3189</v>
      </c>
      <c r="G141" s="41"/>
      <c r="H141" s="41"/>
      <c r="I141" s="198"/>
      <c r="J141" s="41"/>
      <c r="K141" s="41"/>
      <c r="L141" s="44"/>
      <c r="M141" s="199"/>
      <c r="N141" s="200"/>
      <c r="O141" s="69"/>
      <c r="P141" s="69"/>
      <c r="Q141" s="69"/>
      <c r="R141" s="69"/>
      <c r="S141" s="69"/>
      <c r="T141" s="70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1" t="s">
        <v>163</v>
      </c>
      <c r="AU141" s="21" t="s">
        <v>86</v>
      </c>
    </row>
    <row r="142" spans="1:65" s="2" customFormat="1" ht="16.5" customHeight="1">
      <c r="A142" s="39"/>
      <c r="B142" s="40"/>
      <c r="C142" s="183" t="s">
        <v>530</v>
      </c>
      <c r="D142" s="183" t="s">
        <v>154</v>
      </c>
      <c r="E142" s="184" t="s">
        <v>3190</v>
      </c>
      <c r="F142" s="185" t="s">
        <v>3191</v>
      </c>
      <c r="G142" s="186" t="s">
        <v>3101</v>
      </c>
      <c r="H142" s="187">
        <v>1</v>
      </c>
      <c r="I142" s="188"/>
      <c r="J142" s="189">
        <f>ROUND(I142*H142,2)</f>
        <v>0</v>
      </c>
      <c r="K142" s="185" t="s">
        <v>32</v>
      </c>
      <c r="L142" s="44"/>
      <c r="M142" s="190" t="s">
        <v>32</v>
      </c>
      <c r="N142" s="191" t="s">
        <v>49</v>
      </c>
      <c r="O142" s="69"/>
      <c r="P142" s="192">
        <f>O142*H142</f>
        <v>0</v>
      </c>
      <c r="Q142" s="192">
        <v>0</v>
      </c>
      <c r="R142" s="192">
        <f>Q142*H142</f>
        <v>0</v>
      </c>
      <c r="S142" s="192">
        <v>0</v>
      </c>
      <c r="T142" s="193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94" t="s">
        <v>159</v>
      </c>
      <c r="AT142" s="194" t="s">
        <v>154</v>
      </c>
      <c r="AU142" s="194" t="s">
        <v>86</v>
      </c>
      <c r="AY142" s="21" t="s">
        <v>151</v>
      </c>
      <c r="BE142" s="195">
        <f>IF(N142="základní",J142,0)</f>
        <v>0</v>
      </c>
      <c r="BF142" s="195">
        <f>IF(N142="snížená",J142,0)</f>
        <v>0</v>
      </c>
      <c r="BG142" s="195">
        <f>IF(N142="zákl. přenesená",J142,0)</f>
        <v>0</v>
      </c>
      <c r="BH142" s="195">
        <f>IF(N142="sníž. přenesená",J142,0)</f>
        <v>0</v>
      </c>
      <c r="BI142" s="195">
        <f>IF(N142="nulová",J142,0)</f>
        <v>0</v>
      </c>
      <c r="BJ142" s="21" t="s">
        <v>86</v>
      </c>
      <c r="BK142" s="195">
        <f>ROUND(I142*H142,2)</f>
        <v>0</v>
      </c>
      <c r="BL142" s="21" t="s">
        <v>159</v>
      </c>
      <c r="BM142" s="194" t="s">
        <v>890</v>
      </c>
    </row>
    <row r="143" spans="1:65" s="2" customFormat="1" ht="29.25">
      <c r="A143" s="39"/>
      <c r="B143" s="40"/>
      <c r="C143" s="41"/>
      <c r="D143" s="201" t="s">
        <v>163</v>
      </c>
      <c r="E143" s="41"/>
      <c r="F143" s="202" t="s">
        <v>3192</v>
      </c>
      <c r="G143" s="41"/>
      <c r="H143" s="41"/>
      <c r="I143" s="198"/>
      <c r="J143" s="41"/>
      <c r="K143" s="41"/>
      <c r="L143" s="44"/>
      <c r="M143" s="199"/>
      <c r="N143" s="200"/>
      <c r="O143" s="69"/>
      <c r="P143" s="69"/>
      <c r="Q143" s="69"/>
      <c r="R143" s="69"/>
      <c r="S143" s="69"/>
      <c r="T143" s="70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1" t="s">
        <v>163</v>
      </c>
      <c r="AU143" s="21" t="s">
        <v>86</v>
      </c>
    </row>
    <row r="144" spans="1:65" s="2" customFormat="1" ht="16.5" customHeight="1">
      <c r="A144" s="39"/>
      <c r="B144" s="40"/>
      <c r="C144" s="183" t="s">
        <v>539</v>
      </c>
      <c r="D144" s="183" t="s">
        <v>154</v>
      </c>
      <c r="E144" s="184" t="s">
        <v>3193</v>
      </c>
      <c r="F144" s="185" t="s">
        <v>3194</v>
      </c>
      <c r="G144" s="186" t="s">
        <v>3101</v>
      </c>
      <c r="H144" s="187">
        <v>3</v>
      </c>
      <c r="I144" s="188"/>
      <c r="J144" s="189">
        <f>ROUND(I144*H144,2)</f>
        <v>0</v>
      </c>
      <c r="K144" s="185" t="s">
        <v>32</v>
      </c>
      <c r="L144" s="44"/>
      <c r="M144" s="190" t="s">
        <v>32</v>
      </c>
      <c r="N144" s="191" t="s">
        <v>49</v>
      </c>
      <c r="O144" s="69"/>
      <c r="P144" s="192">
        <f>O144*H144</f>
        <v>0</v>
      </c>
      <c r="Q144" s="192">
        <v>0</v>
      </c>
      <c r="R144" s="192">
        <f>Q144*H144</f>
        <v>0</v>
      </c>
      <c r="S144" s="192">
        <v>0</v>
      </c>
      <c r="T144" s="19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194" t="s">
        <v>159</v>
      </c>
      <c r="AT144" s="194" t="s">
        <v>154</v>
      </c>
      <c r="AU144" s="194" t="s">
        <v>86</v>
      </c>
      <c r="AY144" s="21" t="s">
        <v>151</v>
      </c>
      <c r="BE144" s="195">
        <f>IF(N144="základní",J144,0)</f>
        <v>0</v>
      </c>
      <c r="BF144" s="195">
        <f>IF(N144="snížená",J144,0)</f>
        <v>0</v>
      </c>
      <c r="BG144" s="195">
        <f>IF(N144="zákl. přenesená",J144,0)</f>
        <v>0</v>
      </c>
      <c r="BH144" s="195">
        <f>IF(N144="sníž. přenesená",J144,0)</f>
        <v>0</v>
      </c>
      <c r="BI144" s="195">
        <f>IF(N144="nulová",J144,0)</f>
        <v>0</v>
      </c>
      <c r="BJ144" s="21" t="s">
        <v>86</v>
      </c>
      <c r="BK144" s="195">
        <f>ROUND(I144*H144,2)</f>
        <v>0</v>
      </c>
      <c r="BL144" s="21" t="s">
        <v>159</v>
      </c>
      <c r="BM144" s="194" t="s">
        <v>901</v>
      </c>
    </row>
    <row r="145" spans="1:65" s="2" customFormat="1" ht="19.5">
      <c r="A145" s="39"/>
      <c r="B145" s="40"/>
      <c r="C145" s="41"/>
      <c r="D145" s="201" t="s">
        <v>163</v>
      </c>
      <c r="E145" s="41"/>
      <c r="F145" s="202" t="s">
        <v>3195</v>
      </c>
      <c r="G145" s="41"/>
      <c r="H145" s="41"/>
      <c r="I145" s="198"/>
      <c r="J145" s="41"/>
      <c r="K145" s="41"/>
      <c r="L145" s="44"/>
      <c r="M145" s="199"/>
      <c r="N145" s="200"/>
      <c r="O145" s="69"/>
      <c r="P145" s="69"/>
      <c r="Q145" s="69"/>
      <c r="R145" s="69"/>
      <c r="S145" s="69"/>
      <c r="T145" s="70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21" t="s">
        <v>163</v>
      </c>
      <c r="AU145" s="21" t="s">
        <v>86</v>
      </c>
    </row>
    <row r="146" spans="1:65" s="2" customFormat="1" ht="16.5" customHeight="1">
      <c r="A146" s="39"/>
      <c r="B146" s="40"/>
      <c r="C146" s="183" t="s">
        <v>546</v>
      </c>
      <c r="D146" s="183" t="s">
        <v>154</v>
      </c>
      <c r="E146" s="184" t="s">
        <v>3196</v>
      </c>
      <c r="F146" s="185" t="s">
        <v>3197</v>
      </c>
      <c r="G146" s="186" t="s">
        <v>3101</v>
      </c>
      <c r="H146" s="187">
        <v>3</v>
      </c>
      <c r="I146" s="188"/>
      <c r="J146" s="189">
        <f>ROUND(I146*H146,2)</f>
        <v>0</v>
      </c>
      <c r="K146" s="185" t="s">
        <v>32</v>
      </c>
      <c r="L146" s="44"/>
      <c r="M146" s="190" t="s">
        <v>32</v>
      </c>
      <c r="N146" s="191" t="s">
        <v>49</v>
      </c>
      <c r="O146" s="69"/>
      <c r="P146" s="192">
        <f>O146*H146</f>
        <v>0</v>
      </c>
      <c r="Q146" s="192">
        <v>0</v>
      </c>
      <c r="R146" s="192">
        <f>Q146*H146</f>
        <v>0</v>
      </c>
      <c r="S146" s="192">
        <v>0</v>
      </c>
      <c r="T146" s="193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194" t="s">
        <v>159</v>
      </c>
      <c r="AT146" s="194" t="s">
        <v>154</v>
      </c>
      <c r="AU146" s="194" t="s">
        <v>86</v>
      </c>
      <c r="AY146" s="21" t="s">
        <v>151</v>
      </c>
      <c r="BE146" s="195">
        <f>IF(N146="základní",J146,0)</f>
        <v>0</v>
      </c>
      <c r="BF146" s="195">
        <f>IF(N146="snížená",J146,0)</f>
        <v>0</v>
      </c>
      <c r="BG146" s="195">
        <f>IF(N146="zákl. přenesená",J146,0)</f>
        <v>0</v>
      </c>
      <c r="BH146" s="195">
        <f>IF(N146="sníž. přenesená",J146,0)</f>
        <v>0</v>
      </c>
      <c r="BI146" s="195">
        <f>IF(N146="nulová",J146,0)</f>
        <v>0</v>
      </c>
      <c r="BJ146" s="21" t="s">
        <v>86</v>
      </c>
      <c r="BK146" s="195">
        <f>ROUND(I146*H146,2)</f>
        <v>0</v>
      </c>
      <c r="BL146" s="21" t="s">
        <v>159</v>
      </c>
      <c r="BM146" s="194" t="s">
        <v>912</v>
      </c>
    </row>
    <row r="147" spans="1:65" s="2" customFormat="1" ht="19.5">
      <c r="A147" s="39"/>
      <c r="B147" s="40"/>
      <c r="C147" s="41"/>
      <c r="D147" s="201" t="s">
        <v>163</v>
      </c>
      <c r="E147" s="41"/>
      <c r="F147" s="202" t="s">
        <v>3198</v>
      </c>
      <c r="G147" s="41"/>
      <c r="H147" s="41"/>
      <c r="I147" s="198"/>
      <c r="J147" s="41"/>
      <c r="K147" s="41"/>
      <c r="L147" s="44"/>
      <c r="M147" s="199"/>
      <c r="N147" s="200"/>
      <c r="O147" s="69"/>
      <c r="P147" s="69"/>
      <c r="Q147" s="69"/>
      <c r="R147" s="69"/>
      <c r="S147" s="69"/>
      <c r="T147" s="70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21" t="s">
        <v>163</v>
      </c>
      <c r="AU147" s="21" t="s">
        <v>86</v>
      </c>
    </row>
    <row r="148" spans="1:65" s="2" customFormat="1" ht="16.5" customHeight="1">
      <c r="A148" s="39"/>
      <c r="B148" s="40"/>
      <c r="C148" s="183" t="s">
        <v>553</v>
      </c>
      <c r="D148" s="183" t="s">
        <v>154</v>
      </c>
      <c r="E148" s="184" t="s">
        <v>3199</v>
      </c>
      <c r="F148" s="185" t="s">
        <v>3200</v>
      </c>
      <c r="G148" s="186" t="s">
        <v>3101</v>
      </c>
      <c r="H148" s="187">
        <v>7</v>
      </c>
      <c r="I148" s="188"/>
      <c r="J148" s="189">
        <f>ROUND(I148*H148,2)</f>
        <v>0</v>
      </c>
      <c r="K148" s="185" t="s">
        <v>32</v>
      </c>
      <c r="L148" s="44"/>
      <c r="M148" s="190" t="s">
        <v>32</v>
      </c>
      <c r="N148" s="191" t="s">
        <v>49</v>
      </c>
      <c r="O148" s="69"/>
      <c r="P148" s="192">
        <f>O148*H148</f>
        <v>0</v>
      </c>
      <c r="Q148" s="192">
        <v>0</v>
      </c>
      <c r="R148" s="192">
        <f>Q148*H148</f>
        <v>0</v>
      </c>
      <c r="S148" s="192">
        <v>0</v>
      </c>
      <c r="T148" s="193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194" t="s">
        <v>159</v>
      </c>
      <c r="AT148" s="194" t="s">
        <v>154</v>
      </c>
      <c r="AU148" s="194" t="s">
        <v>86</v>
      </c>
      <c r="AY148" s="21" t="s">
        <v>151</v>
      </c>
      <c r="BE148" s="195">
        <f>IF(N148="základní",J148,0)</f>
        <v>0</v>
      </c>
      <c r="BF148" s="195">
        <f>IF(N148="snížená",J148,0)</f>
        <v>0</v>
      </c>
      <c r="BG148" s="195">
        <f>IF(N148="zákl. přenesená",J148,0)</f>
        <v>0</v>
      </c>
      <c r="BH148" s="195">
        <f>IF(N148="sníž. přenesená",J148,0)</f>
        <v>0</v>
      </c>
      <c r="BI148" s="195">
        <f>IF(N148="nulová",J148,0)</f>
        <v>0</v>
      </c>
      <c r="BJ148" s="21" t="s">
        <v>86</v>
      </c>
      <c r="BK148" s="195">
        <f>ROUND(I148*H148,2)</f>
        <v>0</v>
      </c>
      <c r="BL148" s="21" t="s">
        <v>159</v>
      </c>
      <c r="BM148" s="194" t="s">
        <v>935</v>
      </c>
    </row>
    <row r="149" spans="1:65" s="2" customFormat="1" ht="19.5">
      <c r="A149" s="39"/>
      <c r="B149" s="40"/>
      <c r="C149" s="41"/>
      <c r="D149" s="201" t="s">
        <v>163</v>
      </c>
      <c r="E149" s="41"/>
      <c r="F149" s="202" t="s">
        <v>3198</v>
      </c>
      <c r="G149" s="41"/>
      <c r="H149" s="41"/>
      <c r="I149" s="198"/>
      <c r="J149" s="41"/>
      <c r="K149" s="41"/>
      <c r="L149" s="44"/>
      <c r="M149" s="199"/>
      <c r="N149" s="200"/>
      <c r="O149" s="69"/>
      <c r="P149" s="69"/>
      <c r="Q149" s="69"/>
      <c r="R149" s="69"/>
      <c r="S149" s="69"/>
      <c r="T149" s="70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21" t="s">
        <v>163</v>
      </c>
      <c r="AU149" s="21" t="s">
        <v>86</v>
      </c>
    </row>
    <row r="150" spans="1:65" s="2" customFormat="1" ht="16.5" customHeight="1">
      <c r="A150" s="39"/>
      <c r="B150" s="40"/>
      <c r="C150" s="183" t="s">
        <v>558</v>
      </c>
      <c r="D150" s="183" t="s">
        <v>154</v>
      </c>
      <c r="E150" s="184" t="s">
        <v>3201</v>
      </c>
      <c r="F150" s="185" t="s">
        <v>3202</v>
      </c>
      <c r="G150" s="186" t="s">
        <v>3101</v>
      </c>
      <c r="H150" s="187">
        <v>1</v>
      </c>
      <c r="I150" s="188"/>
      <c r="J150" s="189">
        <f>ROUND(I150*H150,2)</f>
        <v>0</v>
      </c>
      <c r="K150" s="185" t="s">
        <v>32</v>
      </c>
      <c r="L150" s="44"/>
      <c r="M150" s="190" t="s">
        <v>32</v>
      </c>
      <c r="N150" s="191" t="s">
        <v>49</v>
      </c>
      <c r="O150" s="69"/>
      <c r="P150" s="192">
        <f>O150*H150</f>
        <v>0</v>
      </c>
      <c r="Q150" s="192">
        <v>0</v>
      </c>
      <c r="R150" s="192">
        <f>Q150*H150</f>
        <v>0</v>
      </c>
      <c r="S150" s="192">
        <v>0</v>
      </c>
      <c r="T150" s="193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194" t="s">
        <v>159</v>
      </c>
      <c r="AT150" s="194" t="s">
        <v>154</v>
      </c>
      <c r="AU150" s="194" t="s">
        <v>86</v>
      </c>
      <c r="AY150" s="21" t="s">
        <v>151</v>
      </c>
      <c r="BE150" s="195">
        <f>IF(N150="základní",J150,0)</f>
        <v>0</v>
      </c>
      <c r="BF150" s="195">
        <f>IF(N150="snížená",J150,0)</f>
        <v>0</v>
      </c>
      <c r="BG150" s="195">
        <f>IF(N150="zákl. přenesená",J150,0)</f>
        <v>0</v>
      </c>
      <c r="BH150" s="195">
        <f>IF(N150="sníž. přenesená",J150,0)</f>
        <v>0</v>
      </c>
      <c r="BI150" s="195">
        <f>IF(N150="nulová",J150,0)</f>
        <v>0</v>
      </c>
      <c r="BJ150" s="21" t="s">
        <v>86</v>
      </c>
      <c r="BK150" s="195">
        <f>ROUND(I150*H150,2)</f>
        <v>0</v>
      </c>
      <c r="BL150" s="21" t="s">
        <v>159</v>
      </c>
      <c r="BM150" s="194" t="s">
        <v>949</v>
      </c>
    </row>
    <row r="151" spans="1:65" s="2" customFormat="1" ht="19.5">
      <c r="A151" s="39"/>
      <c r="B151" s="40"/>
      <c r="C151" s="41"/>
      <c r="D151" s="201" t="s">
        <v>163</v>
      </c>
      <c r="E151" s="41"/>
      <c r="F151" s="202" t="s">
        <v>3198</v>
      </c>
      <c r="G151" s="41"/>
      <c r="H151" s="41"/>
      <c r="I151" s="198"/>
      <c r="J151" s="41"/>
      <c r="K151" s="41"/>
      <c r="L151" s="44"/>
      <c r="M151" s="199"/>
      <c r="N151" s="200"/>
      <c r="O151" s="69"/>
      <c r="P151" s="69"/>
      <c r="Q151" s="69"/>
      <c r="R151" s="69"/>
      <c r="S151" s="69"/>
      <c r="T151" s="70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21" t="s">
        <v>163</v>
      </c>
      <c r="AU151" s="21" t="s">
        <v>86</v>
      </c>
    </row>
    <row r="152" spans="1:65" s="2" customFormat="1" ht="16.5" customHeight="1">
      <c r="A152" s="39"/>
      <c r="B152" s="40"/>
      <c r="C152" s="183" t="s">
        <v>563</v>
      </c>
      <c r="D152" s="183" t="s">
        <v>154</v>
      </c>
      <c r="E152" s="184" t="s">
        <v>3203</v>
      </c>
      <c r="F152" s="185" t="s">
        <v>3204</v>
      </c>
      <c r="G152" s="186" t="s">
        <v>3101</v>
      </c>
      <c r="H152" s="187">
        <v>1</v>
      </c>
      <c r="I152" s="188"/>
      <c r="J152" s="189">
        <f>ROUND(I152*H152,2)</f>
        <v>0</v>
      </c>
      <c r="K152" s="185" t="s">
        <v>32</v>
      </c>
      <c r="L152" s="44"/>
      <c r="M152" s="190" t="s">
        <v>32</v>
      </c>
      <c r="N152" s="191" t="s">
        <v>49</v>
      </c>
      <c r="O152" s="69"/>
      <c r="P152" s="192">
        <f>O152*H152</f>
        <v>0</v>
      </c>
      <c r="Q152" s="192">
        <v>0</v>
      </c>
      <c r="R152" s="192">
        <f>Q152*H152</f>
        <v>0</v>
      </c>
      <c r="S152" s="192">
        <v>0</v>
      </c>
      <c r="T152" s="193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194" t="s">
        <v>159</v>
      </c>
      <c r="AT152" s="194" t="s">
        <v>154</v>
      </c>
      <c r="AU152" s="194" t="s">
        <v>86</v>
      </c>
      <c r="AY152" s="21" t="s">
        <v>151</v>
      </c>
      <c r="BE152" s="195">
        <f>IF(N152="základní",J152,0)</f>
        <v>0</v>
      </c>
      <c r="BF152" s="195">
        <f>IF(N152="snížená",J152,0)</f>
        <v>0</v>
      </c>
      <c r="BG152" s="195">
        <f>IF(N152="zákl. přenesená",J152,0)</f>
        <v>0</v>
      </c>
      <c r="BH152" s="195">
        <f>IF(N152="sníž. přenesená",J152,0)</f>
        <v>0</v>
      </c>
      <c r="BI152" s="195">
        <f>IF(N152="nulová",J152,0)</f>
        <v>0</v>
      </c>
      <c r="BJ152" s="21" t="s">
        <v>86</v>
      </c>
      <c r="BK152" s="195">
        <f>ROUND(I152*H152,2)</f>
        <v>0</v>
      </c>
      <c r="BL152" s="21" t="s">
        <v>159</v>
      </c>
      <c r="BM152" s="194" t="s">
        <v>962</v>
      </c>
    </row>
    <row r="153" spans="1:65" s="2" customFormat="1" ht="19.5">
      <c r="A153" s="39"/>
      <c r="B153" s="40"/>
      <c r="C153" s="41"/>
      <c r="D153" s="201" t="s">
        <v>163</v>
      </c>
      <c r="E153" s="41"/>
      <c r="F153" s="202" t="s">
        <v>3198</v>
      </c>
      <c r="G153" s="41"/>
      <c r="H153" s="41"/>
      <c r="I153" s="198"/>
      <c r="J153" s="41"/>
      <c r="K153" s="41"/>
      <c r="L153" s="44"/>
      <c r="M153" s="199"/>
      <c r="N153" s="200"/>
      <c r="O153" s="69"/>
      <c r="P153" s="69"/>
      <c r="Q153" s="69"/>
      <c r="R153" s="69"/>
      <c r="S153" s="69"/>
      <c r="T153" s="70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21" t="s">
        <v>163</v>
      </c>
      <c r="AU153" s="21" t="s">
        <v>86</v>
      </c>
    </row>
    <row r="154" spans="1:65" s="2" customFormat="1" ht="16.5" customHeight="1">
      <c r="A154" s="39"/>
      <c r="B154" s="40"/>
      <c r="C154" s="183" t="s">
        <v>570</v>
      </c>
      <c r="D154" s="183" t="s">
        <v>154</v>
      </c>
      <c r="E154" s="184" t="s">
        <v>3205</v>
      </c>
      <c r="F154" s="185" t="s">
        <v>3206</v>
      </c>
      <c r="G154" s="186" t="s">
        <v>3101</v>
      </c>
      <c r="H154" s="187">
        <v>2</v>
      </c>
      <c r="I154" s="188"/>
      <c r="J154" s="189">
        <f>ROUND(I154*H154,2)</f>
        <v>0</v>
      </c>
      <c r="K154" s="185" t="s">
        <v>32</v>
      </c>
      <c r="L154" s="44"/>
      <c r="M154" s="190" t="s">
        <v>32</v>
      </c>
      <c r="N154" s="191" t="s">
        <v>49</v>
      </c>
      <c r="O154" s="69"/>
      <c r="P154" s="192">
        <f>O154*H154</f>
        <v>0</v>
      </c>
      <c r="Q154" s="192">
        <v>0</v>
      </c>
      <c r="R154" s="192">
        <f>Q154*H154</f>
        <v>0</v>
      </c>
      <c r="S154" s="192">
        <v>0</v>
      </c>
      <c r="T154" s="193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194" t="s">
        <v>159</v>
      </c>
      <c r="AT154" s="194" t="s">
        <v>154</v>
      </c>
      <c r="AU154" s="194" t="s">
        <v>86</v>
      </c>
      <c r="AY154" s="21" t="s">
        <v>151</v>
      </c>
      <c r="BE154" s="195">
        <f>IF(N154="základní",J154,0)</f>
        <v>0</v>
      </c>
      <c r="BF154" s="195">
        <f>IF(N154="snížená",J154,0)</f>
        <v>0</v>
      </c>
      <c r="BG154" s="195">
        <f>IF(N154="zákl. přenesená",J154,0)</f>
        <v>0</v>
      </c>
      <c r="BH154" s="195">
        <f>IF(N154="sníž. přenesená",J154,0)</f>
        <v>0</v>
      </c>
      <c r="BI154" s="195">
        <f>IF(N154="nulová",J154,0)</f>
        <v>0</v>
      </c>
      <c r="BJ154" s="21" t="s">
        <v>86</v>
      </c>
      <c r="BK154" s="195">
        <f>ROUND(I154*H154,2)</f>
        <v>0</v>
      </c>
      <c r="BL154" s="21" t="s">
        <v>159</v>
      </c>
      <c r="BM154" s="194" t="s">
        <v>972</v>
      </c>
    </row>
    <row r="155" spans="1:65" s="2" customFormat="1" ht="19.5">
      <c r="A155" s="39"/>
      <c r="B155" s="40"/>
      <c r="C155" s="41"/>
      <c r="D155" s="201" t="s">
        <v>163</v>
      </c>
      <c r="E155" s="41"/>
      <c r="F155" s="202" t="s">
        <v>3198</v>
      </c>
      <c r="G155" s="41"/>
      <c r="H155" s="41"/>
      <c r="I155" s="198"/>
      <c r="J155" s="41"/>
      <c r="K155" s="41"/>
      <c r="L155" s="44"/>
      <c r="M155" s="199"/>
      <c r="N155" s="200"/>
      <c r="O155" s="69"/>
      <c r="P155" s="69"/>
      <c r="Q155" s="69"/>
      <c r="R155" s="69"/>
      <c r="S155" s="69"/>
      <c r="T155" s="70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21" t="s">
        <v>163</v>
      </c>
      <c r="AU155" s="21" t="s">
        <v>86</v>
      </c>
    </row>
    <row r="156" spans="1:65" s="2" customFormat="1" ht="16.5" customHeight="1">
      <c r="A156" s="39"/>
      <c r="B156" s="40"/>
      <c r="C156" s="183" t="s">
        <v>576</v>
      </c>
      <c r="D156" s="183" t="s">
        <v>154</v>
      </c>
      <c r="E156" s="184" t="s">
        <v>3207</v>
      </c>
      <c r="F156" s="185" t="s">
        <v>3208</v>
      </c>
      <c r="G156" s="186" t="s">
        <v>3101</v>
      </c>
      <c r="H156" s="187">
        <v>2</v>
      </c>
      <c r="I156" s="188"/>
      <c r="J156" s="189">
        <f>ROUND(I156*H156,2)</f>
        <v>0</v>
      </c>
      <c r="K156" s="185" t="s">
        <v>32</v>
      </c>
      <c r="L156" s="44"/>
      <c r="M156" s="190" t="s">
        <v>32</v>
      </c>
      <c r="N156" s="191" t="s">
        <v>49</v>
      </c>
      <c r="O156" s="69"/>
      <c r="P156" s="192">
        <f>O156*H156</f>
        <v>0</v>
      </c>
      <c r="Q156" s="192">
        <v>0</v>
      </c>
      <c r="R156" s="192">
        <f>Q156*H156</f>
        <v>0</v>
      </c>
      <c r="S156" s="192">
        <v>0</v>
      </c>
      <c r="T156" s="193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194" t="s">
        <v>159</v>
      </c>
      <c r="AT156" s="194" t="s">
        <v>154</v>
      </c>
      <c r="AU156" s="194" t="s">
        <v>86</v>
      </c>
      <c r="AY156" s="21" t="s">
        <v>151</v>
      </c>
      <c r="BE156" s="195">
        <f>IF(N156="základní",J156,0)</f>
        <v>0</v>
      </c>
      <c r="BF156" s="195">
        <f>IF(N156="snížená",J156,0)</f>
        <v>0</v>
      </c>
      <c r="BG156" s="195">
        <f>IF(N156="zákl. přenesená",J156,0)</f>
        <v>0</v>
      </c>
      <c r="BH156" s="195">
        <f>IF(N156="sníž. přenesená",J156,0)</f>
        <v>0</v>
      </c>
      <c r="BI156" s="195">
        <f>IF(N156="nulová",J156,0)</f>
        <v>0</v>
      </c>
      <c r="BJ156" s="21" t="s">
        <v>86</v>
      </c>
      <c r="BK156" s="195">
        <f>ROUND(I156*H156,2)</f>
        <v>0</v>
      </c>
      <c r="BL156" s="21" t="s">
        <v>159</v>
      </c>
      <c r="BM156" s="194" t="s">
        <v>985</v>
      </c>
    </row>
    <row r="157" spans="1:65" s="2" customFormat="1" ht="19.5">
      <c r="A157" s="39"/>
      <c r="B157" s="40"/>
      <c r="C157" s="41"/>
      <c r="D157" s="201" t="s">
        <v>163</v>
      </c>
      <c r="E157" s="41"/>
      <c r="F157" s="202" t="s">
        <v>3198</v>
      </c>
      <c r="G157" s="41"/>
      <c r="H157" s="41"/>
      <c r="I157" s="198"/>
      <c r="J157" s="41"/>
      <c r="K157" s="41"/>
      <c r="L157" s="44"/>
      <c r="M157" s="199"/>
      <c r="N157" s="200"/>
      <c r="O157" s="69"/>
      <c r="P157" s="69"/>
      <c r="Q157" s="69"/>
      <c r="R157" s="69"/>
      <c r="S157" s="69"/>
      <c r="T157" s="70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21" t="s">
        <v>163</v>
      </c>
      <c r="AU157" s="21" t="s">
        <v>86</v>
      </c>
    </row>
    <row r="158" spans="1:65" s="2" customFormat="1" ht="16.5" customHeight="1">
      <c r="A158" s="39"/>
      <c r="B158" s="40"/>
      <c r="C158" s="183" t="s">
        <v>582</v>
      </c>
      <c r="D158" s="183" t="s">
        <v>154</v>
      </c>
      <c r="E158" s="184" t="s">
        <v>3209</v>
      </c>
      <c r="F158" s="185" t="s">
        <v>3210</v>
      </c>
      <c r="G158" s="186" t="s">
        <v>3101</v>
      </c>
      <c r="H158" s="187">
        <v>1</v>
      </c>
      <c r="I158" s="188"/>
      <c r="J158" s="189">
        <f>ROUND(I158*H158,2)</f>
        <v>0</v>
      </c>
      <c r="K158" s="185" t="s">
        <v>32</v>
      </c>
      <c r="L158" s="44"/>
      <c r="M158" s="190" t="s">
        <v>32</v>
      </c>
      <c r="N158" s="191" t="s">
        <v>49</v>
      </c>
      <c r="O158" s="69"/>
      <c r="P158" s="192">
        <f>O158*H158</f>
        <v>0</v>
      </c>
      <c r="Q158" s="192">
        <v>0</v>
      </c>
      <c r="R158" s="192">
        <f>Q158*H158</f>
        <v>0</v>
      </c>
      <c r="S158" s="192">
        <v>0</v>
      </c>
      <c r="T158" s="193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194" t="s">
        <v>159</v>
      </c>
      <c r="AT158" s="194" t="s">
        <v>154</v>
      </c>
      <c r="AU158" s="194" t="s">
        <v>86</v>
      </c>
      <c r="AY158" s="21" t="s">
        <v>151</v>
      </c>
      <c r="BE158" s="195">
        <f>IF(N158="základní",J158,0)</f>
        <v>0</v>
      </c>
      <c r="BF158" s="195">
        <f>IF(N158="snížená",J158,0)</f>
        <v>0</v>
      </c>
      <c r="BG158" s="195">
        <f>IF(N158="zákl. přenesená",J158,0)</f>
        <v>0</v>
      </c>
      <c r="BH158" s="195">
        <f>IF(N158="sníž. přenesená",J158,0)</f>
        <v>0</v>
      </c>
      <c r="BI158" s="195">
        <f>IF(N158="nulová",J158,0)</f>
        <v>0</v>
      </c>
      <c r="BJ158" s="21" t="s">
        <v>86</v>
      </c>
      <c r="BK158" s="195">
        <f>ROUND(I158*H158,2)</f>
        <v>0</v>
      </c>
      <c r="BL158" s="21" t="s">
        <v>159</v>
      </c>
      <c r="BM158" s="194" t="s">
        <v>997</v>
      </c>
    </row>
    <row r="159" spans="1:65" s="2" customFormat="1" ht="19.5">
      <c r="A159" s="39"/>
      <c r="B159" s="40"/>
      <c r="C159" s="41"/>
      <c r="D159" s="201" t="s">
        <v>163</v>
      </c>
      <c r="E159" s="41"/>
      <c r="F159" s="202" t="s">
        <v>3198</v>
      </c>
      <c r="G159" s="41"/>
      <c r="H159" s="41"/>
      <c r="I159" s="198"/>
      <c r="J159" s="41"/>
      <c r="K159" s="41"/>
      <c r="L159" s="44"/>
      <c r="M159" s="199"/>
      <c r="N159" s="200"/>
      <c r="O159" s="69"/>
      <c r="P159" s="69"/>
      <c r="Q159" s="69"/>
      <c r="R159" s="69"/>
      <c r="S159" s="69"/>
      <c r="T159" s="70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21" t="s">
        <v>163</v>
      </c>
      <c r="AU159" s="21" t="s">
        <v>86</v>
      </c>
    </row>
    <row r="160" spans="1:65" s="2" customFormat="1" ht="16.5" customHeight="1">
      <c r="A160" s="39"/>
      <c r="B160" s="40"/>
      <c r="C160" s="183" t="s">
        <v>592</v>
      </c>
      <c r="D160" s="183" t="s">
        <v>154</v>
      </c>
      <c r="E160" s="184" t="s">
        <v>3211</v>
      </c>
      <c r="F160" s="185" t="s">
        <v>3212</v>
      </c>
      <c r="G160" s="186" t="s">
        <v>3101</v>
      </c>
      <c r="H160" s="187">
        <v>4</v>
      </c>
      <c r="I160" s="188"/>
      <c r="J160" s="189">
        <f>ROUND(I160*H160,2)</f>
        <v>0</v>
      </c>
      <c r="K160" s="185" t="s">
        <v>32</v>
      </c>
      <c r="L160" s="44"/>
      <c r="M160" s="190" t="s">
        <v>32</v>
      </c>
      <c r="N160" s="191" t="s">
        <v>49</v>
      </c>
      <c r="O160" s="69"/>
      <c r="P160" s="192">
        <f>O160*H160</f>
        <v>0</v>
      </c>
      <c r="Q160" s="192">
        <v>0</v>
      </c>
      <c r="R160" s="192">
        <f>Q160*H160</f>
        <v>0</v>
      </c>
      <c r="S160" s="192">
        <v>0</v>
      </c>
      <c r="T160" s="193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194" t="s">
        <v>159</v>
      </c>
      <c r="AT160" s="194" t="s">
        <v>154</v>
      </c>
      <c r="AU160" s="194" t="s">
        <v>86</v>
      </c>
      <c r="AY160" s="21" t="s">
        <v>151</v>
      </c>
      <c r="BE160" s="195">
        <f>IF(N160="základní",J160,0)</f>
        <v>0</v>
      </c>
      <c r="BF160" s="195">
        <f>IF(N160="snížená",J160,0)</f>
        <v>0</v>
      </c>
      <c r="BG160" s="195">
        <f>IF(N160="zákl. přenesená",J160,0)</f>
        <v>0</v>
      </c>
      <c r="BH160" s="195">
        <f>IF(N160="sníž. přenesená",J160,0)</f>
        <v>0</v>
      </c>
      <c r="BI160" s="195">
        <f>IF(N160="nulová",J160,0)</f>
        <v>0</v>
      </c>
      <c r="BJ160" s="21" t="s">
        <v>86</v>
      </c>
      <c r="BK160" s="195">
        <f>ROUND(I160*H160,2)</f>
        <v>0</v>
      </c>
      <c r="BL160" s="21" t="s">
        <v>159</v>
      </c>
      <c r="BM160" s="194" t="s">
        <v>1012</v>
      </c>
    </row>
    <row r="161" spans="1:65" s="2" customFormat="1" ht="19.5">
      <c r="A161" s="39"/>
      <c r="B161" s="40"/>
      <c r="C161" s="41"/>
      <c r="D161" s="201" t="s">
        <v>163</v>
      </c>
      <c r="E161" s="41"/>
      <c r="F161" s="202" t="s">
        <v>3198</v>
      </c>
      <c r="G161" s="41"/>
      <c r="H161" s="41"/>
      <c r="I161" s="198"/>
      <c r="J161" s="41"/>
      <c r="K161" s="41"/>
      <c r="L161" s="44"/>
      <c r="M161" s="199"/>
      <c r="N161" s="200"/>
      <c r="O161" s="69"/>
      <c r="P161" s="69"/>
      <c r="Q161" s="69"/>
      <c r="R161" s="69"/>
      <c r="S161" s="69"/>
      <c r="T161" s="70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21" t="s">
        <v>163</v>
      </c>
      <c r="AU161" s="21" t="s">
        <v>86</v>
      </c>
    </row>
    <row r="162" spans="1:65" s="2" customFormat="1" ht="16.5" customHeight="1">
      <c r="A162" s="39"/>
      <c r="B162" s="40"/>
      <c r="C162" s="183" t="s">
        <v>599</v>
      </c>
      <c r="D162" s="183" t="s">
        <v>154</v>
      </c>
      <c r="E162" s="184" t="s">
        <v>3213</v>
      </c>
      <c r="F162" s="185" t="s">
        <v>3214</v>
      </c>
      <c r="G162" s="186" t="s">
        <v>3101</v>
      </c>
      <c r="H162" s="187">
        <v>3</v>
      </c>
      <c r="I162" s="188"/>
      <c r="J162" s="189">
        <f>ROUND(I162*H162,2)</f>
        <v>0</v>
      </c>
      <c r="K162" s="185" t="s">
        <v>32</v>
      </c>
      <c r="L162" s="44"/>
      <c r="M162" s="190" t="s">
        <v>32</v>
      </c>
      <c r="N162" s="191" t="s">
        <v>49</v>
      </c>
      <c r="O162" s="69"/>
      <c r="P162" s="192">
        <f>O162*H162</f>
        <v>0</v>
      </c>
      <c r="Q162" s="192">
        <v>0</v>
      </c>
      <c r="R162" s="192">
        <f>Q162*H162</f>
        <v>0</v>
      </c>
      <c r="S162" s="192">
        <v>0</v>
      </c>
      <c r="T162" s="19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194" t="s">
        <v>159</v>
      </c>
      <c r="AT162" s="194" t="s">
        <v>154</v>
      </c>
      <c r="AU162" s="194" t="s">
        <v>86</v>
      </c>
      <c r="AY162" s="21" t="s">
        <v>151</v>
      </c>
      <c r="BE162" s="195">
        <f>IF(N162="základní",J162,0)</f>
        <v>0</v>
      </c>
      <c r="BF162" s="195">
        <f>IF(N162="snížená",J162,0)</f>
        <v>0</v>
      </c>
      <c r="BG162" s="195">
        <f>IF(N162="zákl. přenesená",J162,0)</f>
        <v>0</v>
      </c>
      <c r="BH162" s="195">
        <f>IF(N162="sníž. přenesená",J162,0)</f>
        <v>0</v>
      </c>
      <c r="BI162" s="195">
        <f>IF(N162="nulová",J162,0)</f>
        <v>0</v>
      </c>
      <c r="BJ162" s="21" t="s">
        <v>86</v>
      </c>
      <c r="BK162" s="195">
        <f>ROUND(I162*H162,2)</f>
        <v>0</v>
      </c>
      <c r="BL162" s="21" t="s">
        <v>159</v>
      </c>
      <c r="BM162" s="194" t="s">
        <v>1030</v>
      </c>
    </row>
    <row r="163" spans="1:65" s="2" customFormat="1" ht="19.5">
      <c r="A163" s="39"/>
      <c r="B163" s="40"/>
      <c r="C163" s="41"/>
      <c r="D163" s="201" t="s">
        <v>163</v>
      </c>
      <c r="E163" s="41"/>
      <c r="F163" s="202" t="s">
        <v>3198</v>
      </c>
      <c r="G163" s="41"/>
      <c r="H163" s="41"/>
      <c r="I163" s="198"/>
      <c r="J163" s="41"/>
      <c r="K163" s="41"/>
      <c r="L163" s="44"/>
      <c r="M163" s="199"/>
      <c r="N163" s="200"/>
      <c r="O163" s="69"/>
      <c r="P163" s="69"/>
      <c r="Q163" s="69"/>
      <c r="R163" s="69"/>
      <c r="S163" s="69"/>
      <c r="T163" s="70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21" t="s">
        <v>163</v>
      </c>
      <c r="AU163" s="21" t="s">
        <v>86</v>
      </c>
    </row>
    <row r="164" spans="1:65" s="2" customFormat="1" ht="16.5" customHeight="1">
      <c r="A164" s="39"/>
      <c r="B164" s="40"/>
      <c r="C164" s="183" t="s">
        <v>607</v>
      </c>
      <c r="D164" s="183" t="s">
        <v>154</v>
      </c>
      <c r="E164" s="184" t="s">
        <v>3215</v>
      </c>
      <c r="F164" s="185" t="s">
        <v>3216</v>
      </c>
      <c r="G164" s="186" t="s">
        <v>3101</v>
      </c>
      <c r="H164" s="187">
        <v>2</v>
      </c>
      <c r="I164" s="188"/>
      <c r="J164" s="189">
        <f>ROUND(I164*H164,2)</f>
        <v>0</v>
      </c>
      <c r="K164" s="185" t="s">
        <v>32</v>
      </c>
      <c r="L164" s="44"/>
      <c r="M164" s="190" t="s">
        <v>32</v>
      </c>
      <c r="N164" s="191" t="s">
        <v>49</v>
      </c>
      <c r="O164" s="69"/>
      <c r="P164" s="192">
        <f>O164*H164</f>
        <v>0</v>
      </c>
      <c r="Q164" s="192">
        <v>0</v>
      </c>
      <c r="R164" s="192">
        <f>Q164*H164</f>
        <v>0</v>
      </c>
      <c r="S164" s="192">
        <v>0</v>
      </c>
      <c r="T164" s="193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194" t="s">
        <v>159</v>
      </c>
      <c r="AT164" s="194" t="s">
        <v>154</v>
      </c>
      <c r="AU164" s="194" t="s">
        <v>86</v>
      </c>
      <c r="AY164" s="21" t="s">
        <v>151</v>
      </c>
      <c r="BE164" s="195">
        <f>IF(N164="základní",J164,0)</f>
        <v>0</v>
      </c>
      <c r="BF164" s="195">
        <f>IF(N164="snížená",J164,0)</f>
        <v>0</v>
      </c>
      <c r="BG164" s="195">
        <f>IF(N164="zákl. přenesená",J164,0)</f>
        <v>0</v>
      </c>
      <c r="BH164" s="195">
        <f>IF(N164="sníž. přenesená",J164,0)</f>
        <v>0</v>
      </c>
      <c r="BI164" s="195">
        <f>IF(N164="nulová",J164,0)</f>
        <v>0</v>
      </c>
      <c r="BJ164" s="21" t="s">
        <v>86</v>
      </c>
      <c r="BK164" s="195">
        <f>ROUND(I164*H164,2)</f>
        <v>0</v>
      </c>
      <c r="BL164" s="21" t="s">
        <v>159</v>
      </c>
      <c r="BM164" s="194" t="s">
        <v>1039</v>
      </c>
    </row>
    <row r="165" spans="1:65" s="2" customFormat="1" ht="19.5">
      <c r="A165" s="39"/>
      <c r="B165" s="40"/>
      <c r="C165" s="41"/>
      <c r="D165" s="201" t="s">
        <v>163</v>
      </c>
      <c r="E165" s="41"/>
      <c r="F165" s="202" t="s">
        <v>3198</v>
      </c>
      <c r="G165" s="41"/>
      <c r="H165" s="41"/>
      <c r="I165" s="198"/>
      <c r="J165" s="41"/>
      <c r="K165" s="41"/>
      <c r="L165" s="44"/>
      <c r="M165" s="203"/>
      <c r="N165" s="204"/>
      <c r="O165" s="205"/>
      <c r="P165" s="205"/>
      <c r="Q165" s="205"/>
      <c r="R165" s="205"/>
      <c r="S165" s="205"/>
      <c r="T165" s="20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21" t="s">
        <v>163</v>
      </c>
      <c r="AU165" s="21" t="s">
        <v>86</v>
      </c>
    </row>
    <row r="166" spans="1:65" s="2" customFormat="1" ht="6.95" customHeight="1">
      <c r="A166" s="39"/>
      <c r="B166" s="52"/>
      <c r="C166" s="53"/>
      <c r="D166" s="53"/>
      <c r="E166" s="53"/>
      <c r="F166" s="53"/>
      <c r="G166" s="53"/>
      <c r="H166" s="53"/>
      <c r="I166" s="53"/>
      <c r="J166" s="53"/>
      <c r="K166" s="53"/>
      <c r="L166" s="44"/>
      <c r="M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</row>
  </sheetData>
  <sheetProtection algorithmName="SHA-512" hashValue="71R5zqqjpKMrg+T+v4p+ggabeRwvjS1SmL/r2mBA1LJ5qaWs6irK2+qSKNTkU8ylRngXc1a+kgi8ZIeK72zhnA==" saltValue="6mdS+qdwKvexMo4h9LwqPB6VLtv6B+yxssJjPA7VcWkfbpKfaDQ9igOleVkl5NjQy2ArHOTreZRYTa6k0B4arQ==" spinCount="100000" sheet="1" objects="1" scenarios="1" formatColumns="0" formatRows="0" autoFilter="0"/>
  <autoFilter ref="C79:K165" xr:uid="{00000000-0009-0000-0000-000003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3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AT2" s="21" t="s">
        <v>103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88</v>
      </c>
    </row>
    <row r="4" spans="1:46" s="1" customFormat="1" ht="24.95" customHeight="1">
      <c r="B4" s="24"/>
      <c r="D4" s="115" t="s">
        <v>125</v>
      </c>
      <c r="L4" s="24"/>
      <c r="M4" s="116" t="s">
        <v>10</v>
      </c>
      <c r="AT4" s="21" t="s">
        <v>4</v>
      </c>
    </row>
    <row r="5" spans="1:46" s="1" customFormat="1" ht="6.95" customHeight="1">
      <c r="B5" s="24"/>
      <c r="L5" s="24"/>
    </row>
    <row r="6" spans="1:46" s="1" customFormat="1" ht="12" customHeight="1">
      <c r="B6" s="24"/>
      <c r="D6" s="117" t="s">
        <v>16</v>
      </c>
      <c r="L6" s="24"/>
    </row>
    <row r="7" spans="1:46" s="1" customFormat="1" ht="16.5" customHeight="1">
      <c r="B7" s="24"/>
      <c r="E7" s="423" t="str">
        <f>'Rekapitulace stavby'!K6</f>
        <v>Přestavba býv. trafostanice na dětskou skupinu</v>
      </c>
      <c r="F7" s="424"/>
      <c r="G7" s="424"/>
      <c r="H7" s="424"/>
      <c r="L7" s="24"/>
    </row>
    <row r="8" spans="1:46" s="1" customFormat="1" ht="12" customHeight="1">
      <c r="B8" s="24"/>
      <c r="D8" s="117" t="s">
        <v>126</v>
      </c>
      <c r="L8" s="24"/>
    </row>
    <row r="9" spans="1:46" s="2" customFormat="1" ht="16.5" customHeight="1">
      <c r="A9" s="39"/>
      <c r="B9" s="44"/>
      <c r="C9" s="39"/>
      <c r="D9" s="39"/>
      <c r="E9" s="423" t="s">
        <v>3217</v>
      </c>
      <c r="F9" s="426"/>
      <c r="G9" s="426"/>
      <c r="H9" s="426"/>
      <c r="I9" s="39"/>
      <c r="J9" s="39"/>
      <c r="K9" s="39"/>
      <c r="L9" s="118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pans="1:46" s="2" customFormat="1" ht="12" customHeight="1">
      <c r="A10" s="39"/>
      <c r="B10" s="44"/>
      <c r="C10" s="39"/>
      <c r="D10" s="117" t="s">
        <v>3218</v>
      </c>
      <c r="E10" s="39"/>
      <c r="F10" s="39"/>
      <c r="G10" s="39"/>
      <c r="H10" s="39"/>
      <c r="I10" s="39"/>
      <c r="J10" s="39"/>
      <c r="K10" s="39"/>
      <c r="L10" s="118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pans="1:46" s="2" customFormat="1" ht="16.5" customHeight="1">
      <c r="A11" s="39"/>
      <c r="B11" s="44"/>
      <c r="C11" s="39"/>
      <c r="D11" s="39"/>
      <c r="E11" s="425" t="s">
        <v>3219</v>
      </c>
      <c r="F11" s="426"/>
      <c r="G11" s="426"/>
      <c r="H11" s="426"/>
      <c r="I11" s="39"/>
      <c r="J11" s="39"/>
      <c r="K11" s="39"/>
      <c r="L11" s="118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pans="1:46" s="2" customFormat="1" ht="11.25">
      <c r="A12" s="39"/>
      <c r="B12" s="44"/>
      <c r="C12" s="39"/>
      <c r="D12" s="39"/>
      <c r="E12" s="39"/>
      <c r="F12" s="39"/>
      <c r="G12" s="39"/>
      <c r="H12" s="39"/>
      <c r="I12" s="39"/>
      <c r="J12" s="39"/>
      <c r="K12" s="39"/>
      <c r="L12" s="118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pans="1:46" s="2" customFormat="1" ht="12" customHeight="1">
      <c r="A13" s="39"/>
      <c r="B13" s="44"/>
      <c r="C13" s="39"/>
      <c r="D13" s="117" t="s">
        <v>18</v>
      </c>
      <c r="E13" s="39"/>
      <c r="F13" s="108" t="s">
        <v>32</v>
      </c>
      <c r="G13" s="39"/>
      <c r="H13" s="39"/>
      <c r="I13" s="117" t="s">
        <v>20</v>
      </c>
      <c r="J13" s="108" t="s">
        <v>32</v>
      </c>
      <c r="K13" s="39"/>
      <c r="L13" s="118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pans="1:46" s="2" customFormat="1" ht="12" customHeight="1">
      <c r="A14" s="39"/>
      <c r="B14" s="44"/>
      <c r="C14" s="39"/>
      <c r="D14" s="117" t="s">
        <v>22</v>
      </c>
      <c r="E14" s="39"/>
      <c r="F14" s="108" t="s">
        <v>23</v>
      </c>
      <c r="G14" s="39"/>
      <c r="H14" s="39"/>
      <c r="I14" s="117" t="s">
        <v>24</v>
      </c>
      <c r="J14" s="119" t="str">
        <f>'Rekapitulace stavby'!AN8</f>
        <v>4. 7. 2025</v>
      </c>
      <c r="K14" s="39"/>
      <c r="L14" s="11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pans="1:46" s="2" customFormat="1" ht="10.9" customHeight="1">
      <c r="A15" s="39"/>
      <c r="B15" s="44"/>
      <c r="C15" s="39"/>
      <c r="D15" s="39"/>
      <c r="E15" s="39"/>
      <c r="F15" s="39"/>
      <c r="G15" s="39"/>
      <c r="H15" s="39"/>
      <c r="I15" s="39"/>
      <c r="J15" s="39"/>
      <c r="K15" s="39"/>
      <c r="L15" s="118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pans="1:46" s="2" customFormat="1" ht="12" customHeight="1">
      <c r="A16" s="39"/>
      <c r="B16" s="44"/>
      <c r="C16" s="39"/>
      <c r="D16" s="117" t="s">
        <v>30</v>
      </c>
      <c r="E16" s="39"/>
      <c r="F16" s="39"/>
      <c r="G16" s="39"/>
      <c r="H16" s="39"/>
      <c r="I16" s="117" t="s">
        <v>31</v>
      </c>
      <c r="J16" s="108" t="s">
        <v>32</v>
      </c>
      <c r="K16" s="39"/>
      <c r="L16" s="118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pans="1:31" s="2" customFormat="1" ht="18" customHeight="1">
      <c r="A17" s="39"/>
      <c r="B17" s="44"/>
      <c r="C17" s="39"/>
      <c r="D17" s="39"/>
      <c r="E17" s="108" t="s">
        <v>33</v>
      </c>
      <c r="F17" s="39"/>
      <c r="G17" s="39"/>
      <c r="H17" s="39"/>
      <c r="I17" s="117" t="s">
        <v>34</v>
      </c>
      <c r="J17" s="108" t="s">
        <v>32</v>
      </c>
      <c r="K17" s="39"/>
      <c r="L17" s="118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pans="1:31" s="2" customFormat="1" ht="6.95" customHeight="1">
      <c r="A18" s="39"/>
      <c r="B18" s="44"/>
      <c r="C18" s="39"/>
      <c r="D18" s="39"/>
      <c r="E18" s="39"/>
      <c r="F18" s="39"/>
      <c r="G18" s="39"/>
      <c r="H18" s="39"/>
      <c r="I18" s="39"/>
      <c r="J18" s="39"/>
      <c r="K18" s="39"/>
      <c r="L18" s="118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pans="1:31" s="2" customFormat="1" ht="12" customHeight="1">
      <c r="A19" s="39"/>
      <c r="B19" s="44"/>
      <c r="C19" s="39"/>
      <c r="D19" s="117" t="s">
        <v>35</v>
      </c>
      <c r="E19" s="39"/>
      <c r="F19" s="39"/>
      <c r="G19" s="39"/>
      <c r="H19" s="39"/>
      <c r="I19" s="117" t="s">
        <v>31</v>
      </c>
      <c r="J19" s="34" t="str">
        <f>'Rekapitulace stavby'!AN13</f>
        <v>Vyplň údaj</v>
      </c>
      <c r="K19" s="39"/>
      <c r="L19" s="118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pans="1:31" s="2" customFormat="1" ht="18" customHeight="1">
      <c r="A20" s="39"/>
      <c r="B20" s="44"/>
      <c r="C20" s="39"/>
      <c r="D20" s="39"/>
      <c r="E20" s="427" t="str">
        <f>'Rekapitulace stavby'!E14</f>
        <v>Vyplň údaj</v>
      </c>
      <c r="F20" s="428"/>
      <c r="G20" s="428"/>
      <c r="H20" s="428"/>
      <c r="I20" s="117" t="s">
        <v>34</v>
      </c>
      <c r="J20" s="34" t="str">
        <f>'Rekapitulace stavby'!AN14</f>
        <v>Vyplň údaj</v>
      </c>
      <c r="K20" s="39"/>
      <c r="L20" s="118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pans="1:31" s="2" customFormat="1" ht="6.95" customHeight="1">
      <c r="A21" s="39"/>
      <c r="B21" s="44"/>
      <c r="C21" s="39"/>
      <c r="D21" s="39"/>
      <c r="E21" s="39"/>
      <c r="F21" s="39"/>
      <c r="G21" s="39"/>
      <c r="H21" s="39"/>
      <c r="I21" s="39"/>
      <c r="J21" s="39"/>
      <c r="K21" s="39"/>
      <c r="L21" s="118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pans="1:31" s="2" customFormat="1" ht="12" customHeight="1">
      <c r="A22" s="39"/>
      <c r="B22" s="44"/>
      <c r="C22" s="39"/>
      <c r="D22" s="117" t="s">
        <v>37</v>
      </c>
      <c r="E22" s="39"/>
      <c r="F22" s="39"/>
      <c r="G22" s="39"/>
      <c r="H22" s="39"/>
      <c r="I22" s="117" t="s">
        <v>31</v>
      </c>
      <c r="J22" s="108" t="s">
        <v>32</v>
      </c>
      <c r="K22" s="39"/>
      <c r="L22" s="118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pans="1:31" s="2" customFormat="1" ht="18" customHeight="1">
      <c r="A23" s="39"/>
      <c r="B23" s="44"/>
      <c r="C23" s="39"/>
      <c r="D23" s="39"/>
      <c r="E23" s="108" t="s">
        <v>38</v>
      </c>
      <c r="F23" s="39"/>
      <c r="G23" s="39"/>
      <c r="H23" s="39"/>
      <c r="I23" s="117" t="s">
        <v>34</v>
      </c>
      <c r="J23" s="108" t="s">
        <v>32</v>
      </c>
      <c r="K23" s="39"/>
      <c r="L23" s="118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pans="1:31" s="2" customFormat="1" ht="6.95" customHeight="1">
      <c r="A24" s="39"/>
      <c r="B24" s="44"/>
      <c r="C24" s="39"/>
      <c r="D24" s="39"/>
      <c r="E24" s="39"/>
      <c r="F24" s="39"/>
      <c r="G24" s="39"/>
      <c r="H24" s="39"/>
      <c r="I24" s="39"/>
      <c r="J24" s="39"/>
      <c r="K24" s="39"/>
      <c r="L24" s="118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pans="1:31" s="2" customFormat="1" ht="12" customHeight="1">
      <c r="A25" s="39"/>
      <c r="B25" s="44"/>
      <c r="C25" s="39"/>
      <c r="D25" s="117" t="s">
        <v>40</v>
      </c>
      <c r="E25" s="39"/>
      <c r="F25" s="39"/>
      <c r="G25" s="39"/>
      <c r="H25" s="39"/>
      <c r="I25" s="117" t="s">
        <v>31</v>
      </c>
      <c r="J25" s="108" t="str">
        <f>IF('Rekapitulace stavby'!AN19="","",'Rekapitulace stavby'!AN19)</f>
        <v/>
      </c>
      <c r="K25" s="39"/>
      <c r="L25" s="118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pans="1:31" s="2" customFormat="1" ht="18" customHeight="1">
      <c r="A26" s="39"/>
      <c r="B26" s="44"/>
      <c r="C26" s="39"/>
      <c r="D26" s="39"/>
      <c r="E26" s="108" t="str">
        <f>IF('Rekapitulace stavby'!E20="","",'Rekapitulace stavby'!E20)</f>
        <v xml:space="preserve"> </v>
      </c>
      <c r="F26" s="39"/>
      <c r="G26" s="39"/>
      <c r="H26" s="39"/>
      <c r="I26" s="117" t="s">
        <v>34</v>
      </c>
      <c r="J26" s="108" t="str">
        <f>IF('Rekapitulace stavby'!AN20="","",'Rekapitulace stavby'!AN20)</f>
        <v/>
      </c>
      <c r="K26" s="39"/>
      <c r="L26" s="118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pans="1:31" s="2" customFormat="1" ht="6.95" customHeight="1">
      <c r="A27" s="39"/>
      <c r="B27" s="44"/>
      <c r="C27" s="39"/>
      <c r="D27" s="39"/>
      <c r="E27" s="39"/>
      <c r="F27" s="39"/>
      <c r="G27" s="39"/>
      <c r="H27" s="39"/>
      <c r="I27" s="39"/>
      <c r="J27" s="39"/>
      <c r="K27" s="39"/>
      <c r="L27" s="118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pans="1:31" s="2" customFormat="1" ht="12" customHeight="1">
      <c r="A28" s="39"/>
      <c r="B28" s="44"/>
      <c r="C28" s="39"/>
      <c r="D28" s="117" t="s">
        <v>42</v>
      </c>
      <c r="E28" s="39"/>
      <c r="F28" s="39"/>
      <c r="G28" s="39"/>
      <c r="H28" s="39"/>
      <c r="I28" s="39"/>
      <c r="J28" s="39"/>
      <c r="K28" s="39"/>
      <c r="L28" s="118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pans="1:31" s="8" customFormat="1" ht="16.5" customHeight="1">
      <c r="A29" s="120"/>
      <c r="B29" s="121"/>
      <c r="C29" s="120"/>
      <c r="D29" s="120"/>
      <c r="E29" s="429" t="s">
        <v>32</v>
      </c>
      <c r="F29" s="429"/>
      <c r="G29" s="429"/>
      <c r="H29" s="42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5" customHeight="1">
      <c r="A30" s="39"/>
      <c r="B30" s="44"/>
      <c r="C30" s="39"/>
      <c r="D30" s="39"/>
      <c r="E30" s="39"/>
      <c r="F30" s="39"/>
      <c r="G30" s="39"/>
      <c r="H30" s="39"/>
      <c r="I30" s="39"/>
      <c r="J30" s="39"/>
      <c r="K30" s="39"/>
      <c r="L30" s="118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pans="1:31" s="2" customFormat="1" ht="6.95" customHeight="1">
      <c r="A31" s="39"/>
      <c r="B31" s="44"/>
      <c r="C31" s="39"/>
      <c r="D31" s="123"/>
      <c r="E31" s="123"/>
      <c r="F31" s="123"/>
      <c r="G31" s="123"/>
      <c r="H31" s="123"/>
      <c r="I31" s="123"/>
      <c r="J31" s="123"/>
      <c r="K31" s="123"/>
      <c r="L31" s="118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pans="1:31" s="2" customFormat="1" ht="25.35" customHeight="1">
      <c r="A32" s="39"/>
      <c r="B32" s="44"/>
      <c r="C32" s="39"/>
      <c r="D32" s="124" t="s">
        <v>44</v>
      </c>
      <c r="E32" s="39"/>
      <c r="F32" s="39"/>
      <c r="G32" s="39"/>
      <c r="H32" s="39"/>
      <c r="I32" s="39"/>
      <c r="J32" s="125">
        <f>ROUND(J89, 2)</f>
        <v>0</v>
      </c>
      <c r="K32" s="39"/>
      <c r="L32" s="118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pans="1:31" s="2" customFormat="1" ht="6.95" customHeight="1">
      <c r="A33" s="39"/>
      <c r="B33" s="44"/>
      <c r="C33" s="39"/>
      <c r="D33" s="123"/>
      <c r="E33" s="123"/>
      <c r="F33" s="123"/>
      <c r="G33" s="123"/>
      <c r="H33" s="123"/>
      <c r="I33" s="123"/>
      <c r="J33" s="123"/>
      <c r="K33" s="123"/>
      <c r="L33" s="118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pans="1:31" s="2" customFormat="1" ht="14.45" customHeight="1">
      <c r="A34" s="39"/>
      <c r="B34" s="44"/>
      <c r="C34" s="39"/>
      <c r="D34" s="39"/>
      <c r="E34" s="39"/>
      <c r="F34" s="126" t="s">
        <v>46</v>
      </c>
      <c r="G34" s="39"/>
      <c r="H34" s="39"/>
      <c r="I34" s="126" t="s">
        <v>45</v>
      </c>
      <c r="J34" s="126" t="s">
        <v>47</v>
      </c>
      <c r="K34" s="39"/>
      <c r="L34" s="118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pans="1:31" s="2" customFormat="1" ht="14.45" customHeight="1">
      <c r="A35" s="39"/>
      <c r="B35" s="44"/>
      <c r="C35" s="39"/>
      <c r="D35" s="127" t="s">
        <v>48</v>
      </c>
      <c r="E35" s="117" t="s">
        <v>49</v>
      </c>
      <c r="F35" s="128">
        <f>ROUND((SUM(BE89:BE134)),  2)</f>
        <v>0</v>
      </c>
      <c r="G35" s="39"/>
      <c r="H35" s="39"/>
      <c r="I35" s="129">
        <v>0.21</v>
      </c>
      <c r="J35" s="128">
        <f>ROUND(((SUM(BE89:BE134))*I35),  2)</f>
        <v>0</v>
      </c>
      <c r="K35" s="39"/>
      <c r="L35" s="118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pans="1:31" s="2" customFormat="1" ht="14.45" customHeight="1">
      <c r="A36" s="39"/>
      <c r="B36" s="44"/>
      <c r="C36" s="39"/>
      <c r="D36" s="39"/>
      <c r="E36" s="117" t="s">
        <v>50</v>
      </c>
      <c r="F36" s="128">
        <f>ROUND((SUM(BF89:BF134)),  2)</f>
        <v>0</v>
      </c>
      <c r="G36" s="39"/>
      <c r="H36" s="39"/>
      <c r="I36" s="129">
        <v>0.12</v>
      </c>
      <c r="J36" s="128">
        <f>ROUND(((SUM(BF89:BF134))*I36),  2)</f>
        <v>0</v>
      </c>
      <c r="K36" s="39"/>
      <c r="L36" s="118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pans="1:31" s="2" customFormat="1" ht="14.45" hidden="1" customHeight="1">
      <c r="A37" s="39"/>
      <c r="B37" s="44"/>
      <c r="C37" s="39"/>
      <c r="D37" s="39"/>
      <c r="E37" s="117" t="s">
        <v>51</v>
      </c>
      <c r="F37" s="128">
        <f>ROUND((SUM(BG89:BG134)),  2)</f>
        <v>0</v>
      </c>
      <c r="G37" s="39"/>
      <c r="H37" s="39"/>
      <c r="I37" s="129">
        <v>0.21</v>
      </c>
      <c r="J37" s="128">
        <f>0</f>
        <v>0</v>
      </c>
      <c r="K37" s="39"/>
      <c r="L37" s="118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pans="1:31" s="2" customFormat="1" ht="14.45" hidden="1" customHeight="1">
      <c r="A38" s="39"/>
      <c r="B38" s="44"/>
      <c r="C38" s="39"/>
      <c r="D38" s="39"/>
      <c r="E38" s="117" t="s">
        <v>52</v>
      </c>
      <c r="F38" s="128">
        <f>ROUND((SUM(BH89:BH134)),  2)</f>
        <v>0</v>
      </c>
      <c r="G38" s="39"/>
      <c r="H38" s="39"/>
      <c r="I38" s="129">
        <v>0.12</v>
      </c>
      <c r="J38" s="128">
        <f>0</f>
        <v>0</v>
      </c>
      <c r="K38" s="39"/>
      <c r="L38" s="118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pans="1:31" s="2" customFormat="1" ht="14.45" hidden="1" customHeight="1">
      <c r="A39" s="39"/>
      <c r="B39" s="44"/>
      <c r="C39" s="39"/>
      <c r="D39" s="39"/>
      <c r="E39" s="117" t="s">
        <v>53</v>
      </c>
      <c r="F39" s="128">
        <f>ROUND((SUM(BI89:BI134)),  2)</f>
        <v>0</v>
      </c>
      <c r="G39" s="39"/>
      <c r="H39" s="39"/>
      <c r="I39" s="129">
        <v>0</v>
      </c>
      <c r="J39" s="128">
        <f>0</f>
        <v>0</v>
      </c>
      <c r="K39" s="39"/>
      <c r="L39" s="118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pans="1:31" s="2" customFormat="1" ht="6.95" customHeight="1">
      <c r="A40" s="39"/>
      <c r="B40" s="44"/>
      <c r="C40" s="39"/>
      <c r="D40" s="39"/>
      <c r="E40" s="39"/>
      <c r="F40" s="39"/>
      <c r="G40" s="39"/>
      <c r="H40" s="39"/>
      <c r="I40" s="39"/>
      <c r="J40" s="39"/>
      <c r="K40" s="39"/>
      <c r="L40" s="118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pans="1:31" s="2" customFormat="1" ht="25.35" customHeight="1">
      <c r="A41" s="39"/>
      <c r="B41" s="44"/>
      <c r="C41" s="130"/>
      <c r="D41" s="131" t="s">
        <v>54</v>
      </c>
      <c r="E41" s="132"/>
      <c r="F41" s="132"/>
      <c r="G41" s="133" t="s">
        <v>55</v>
      </c>
      <c r="H41" s="134" t="s">
        <v>56</v>
      </c>
      <c r="I41" s="132"/>
      <c r="J41" s="135">
        <f>SUM(J32:J39)</f>
        <v>0</v>
      </c>
      <c r="K41" s="136"/>
      <c r="L41" s="118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pans="1:31" s="2" customFormat="1" ht="14.45" customHeight="1">
      <c r="A42" s="39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pans="1:31" s="2" customFormat="1" ht="6.95" customHeight="1">
      <c r="A46" s="39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pans="1:31" s="2" customFormat="1" ht="24.95" customHeight="1">
      <c r="A47" s="39"/>
      <c r="B47" s="40"/>
      <c r="C47" s="27" t="s">
        <v>128</v>
      </c>
      <c r="D47" s="41"/>
      <c r="E47" s="41"/>
      <c r="F47" s="41"/>
      <c r="G47" s="41"/>
      <c r="H47" s="41"/>
      <c r="I47" s="41"/>
      <c r="J47" s="41"/>
      <c r="K47" s="41"/>
      <c r="L47" s="118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pans="1:31" s="2" customFormat="1" ht="6.95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18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pans="1:47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18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pans="1:47" s="2" customFormat="1" ht="16.5" customHeight="1">
      <c r="A50" s="39"/>
      <c r="B50" s="40"/>
      <c r="C50" s="41"/>
      <c r="D50" s="41"/>
      <c r="E50" s="430" t="str">
        <f>E7</f>
        <v>Přestavba býv. trafostanice na dětskou skupinu</v>
      </c>
      <c r="F50" s="431"/>
      <c r="G50" s="431"/>
      <c r="H50" s="431"/>
      <c r="I50" s="41"/>
      <c r="J50" s="41"/>
      <c r="K50" s="41"/>
      <c r="L50" s="118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pans="1:47" s="1" customFormat="1" ht="12" customHeight="1">
      <c r="B51" s="25"/>
      <c r="C51" s="33" t="s">
        <v>126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9"/>
      <c r="B52" s="40"/>
      <c r="C52" s="41"/>
      <c r="D52" s="41"/>
      <c r="E52" s="430" t="s">
        <v>3217</v>
      </c>
      <c r="F52" s="432"/>
      <c r="G52" s="432"/>
      <c r="H52" s="432"/>
      <c r="I52" s="41"/>
      <c r="J52" s="41"/>
      <c r="K52" s="41"/>
      <c r="L52" s="118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pans="1:47" s="2" customFormat="1" ht="12" customHeight="1">
      <c r="A53" s="39"/>
      <c r="B53" s="40"/>
      <c r="C53" s="33" t="s">
        <v>3218</v>
      </c>
      <c r="D53" s="41"/>
      <c r="E53" s="41"/>
      <c r="F53" s="41"/>
      <c r="G53" s="41"/>
      <c r="H53" s="41"/>
      <c r="I53" s="41"/>
      <c r="J53" s="41"/>
      <c r="K53" s="41"/>
      <c r="L53" s="118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pans="1:47" s="2" customFormat="1" ht="16.5" customHeight="1">
      <c r="A54" s="39"/>
      <c r="B54" s="40"/>
      <c r="C54" s="41"/>
      <c r="D54" s="41"/>
      <c r="E54" s="384" t="str">
        <f>E11</f>
        <v>UT - Vytápění</v>
      </c>
      <c r="F54" s="432"/>
      <c r="G54" s="432"/>
      <c r="H54" s="432"/>
      <c r="I54" s="41"/>
      <c r="J54" s="41"/>
      <c r="K54" s="41"/>
      <c r="L54" s="118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pans="1:47" s="2" customFormat="1" ht="6.95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18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pans="1:47" s="2" customFormat="1" ht="12" customHeight="1">
      <c r="A56" s="39"/>
      <c r="B56" s="40"/>
      <c r="C56" s="33" t="s">
        <v>22</v>
      </c>
      <c r="D56" s="41"/>
      <c r="E56" s="41"/>
      <c r="F56" s="31" t="str">
        <f>F14</f>
        <v>Na Habrové, 152 00 Praha 5 - Hlubočepy</v>
      </c>
      <c r="G56" s="41"/>
      <c r="H56" s="41"/>
      <c r="I56" s="33" t="s">
        <v>24</v>
      </c>
      <c r="J56" s="64" t="str">
        <f>IF(J14="","",J14)</f>
        <v>4. 7. 2025</v>
      </c>
      <c r="K56" s="41"/>
      <c r="L56" s="118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pans="1:47" s="2" customFormat="1" ht="6.95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18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pans="1:47" s="2" customFormat="1" ht="25.7" customHeight="1">
      <c r="A58" s="39"/>
      <c r="B58" s="40"/>
      <c r="C58" s="33" t="s">
        <v>30</v>
      </c>
      <c r="D58" s="41"/>
      <c r="E58" s="41"/>
      <c r="F58" s="31" t="str">
        <f>E17</f>
        <v>MČ Praha 5, nám. 14. října, 150 22 Praha 5</v>
      </c>
      <c r="G58" s="41"/>
      <c r="H58" s="41"/>
      <c r="I58" s="33" t="s">
        <v>37</v>
      </c>
      <c r="J58" s="37" t="str">
        <f>E23</f>
        <v>AHK Architekti a VOPS ProArch s.r.o.</v>
      </c>
      <c r="K58" s="41"/>
      <c r="L58" s="118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pans="1:47" s="2" customFormat="1" ht="15.2" customHeight="1">
      <c r="A59" s="39"/>
      <c r="B59" s="40"/>
      <c r="C59" s="33" t="s">
        <v>35</v>
      </c>
      <c r="D59" s="41"/>
      <c r="E59" s="41"/>
      <c r="F59" s="31" t="str">
        <f>IF(E20="","",E20)</f>
        <v>Vyplň údaj</v>
      </c>
      <c r="G59" s="41"/>
      <c r="H59" s="41"/>
      <c r="I59" s="33" t="s">
        <v>40</v>
      </c>
      <c r="J59" s="37" t="str">
        <f>E26</f>
        <v xml:space="preserve"> </v>
      </c>
      <c r="K59" s="41"/>
      <c r="L59" s="118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pans="1:47" s="2" customFormat="1" ht="10.35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18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pans="1:47" s="2" customFormat="1" ht="29.25" customHeight="1">
      <c r="A61" s="39"/>
      <c r="B61" s="40"/>
      <c r="C61" s="141" t="s">
        <v>129</v>
      </c>
      <c r="D61" s="142"/>
      <c r="E61" s="142"/>
      <c r="F61" s="142"/>
      <c r="G61" s="142"/>
      <c r="H61" s="142"/>
      <c r="I61" s="142"/>
      <c r="J61" s="143" t="s">
        <v>130</v>
      </c>
      <c r="K61" s="142"/>
      <c r="L61" s="118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pans="1:47" s="2" customFormat="1" ht="10.35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18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pans="1:47" s="2" customFormat="1" ht="22.9" customHeight="1">
      <c r="A63" s="39"/>
      <c r="B63" s="40"/>
      <c r="C63" s="144" t="s">
        <v>76</v>
      </c>
      <c r="D63" s="41"/>
      <c r="E63" s="41"/>
      <c r="F63" s="41"/>
      <c r="G63" s="41"/>
      <c r="H63" s="41"/>
      <c r="I63" s="41"/>
      <c r="J63" s="82">
        <f>J89</f>
        <v>0</v>
      </c>
      <c r="K63" s="41"/>
      <c r="L63" s="118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21" t="s">
        <v>131</v>
      </c>
    </row>
    <row r="64" spans="1:47" s="9" customFormat="1" ht="24.95" customHeight="1">
      <c r="B64" s="145"/>
      <c r="C64" s="146"/>
      <c r="D64" s="147" t="s">
        <v>3220</v>
      </c>
      <c r="E64" s="148"/>
      <c r="F64" s="148"/>
      <c r="G64" s="148"/>
      <c r="H64" s="148"/>
      <c r="I64" s="148"/>
      <c r="J64" s="149">
        <f>J90</f>
        <v>0</v>
      </c>
      <c r="K64" s="146"/>
      <c r="L64" s="150"/>
    </row>
    <row r="65" spans="1:31" s="10" customFormat="1" ht="19.899999999999999" customHeight="1">
      <c r="B65" s="151"/>
      <c r="C65" s="102"/>
      <c r="D65" s="152" t="s">
        <v>3221</v>
      </c>
      <c r="E65" s="153"/>
      <c r="F65" s="153"/>
      <c r="G65" s="153"/>
      <c r="H65" s="153"/>
      <c r="I65" s="153"/>
      <c r="J65" s="154">
        <f>J91</f>
        <v>0</v>
      </c>
      <c r="K65" s="102"/>
      <c r="L65" s="155"/>
    </row>
    <row r="66" spans="1:31" s="10" customFormat="1" ht="19.899999999999999" customHeight="1">
      <c r="B66" s="151"/>
      <c r="C66" s="102"/>
      <c r="D66" s="152" t="s">
        <v>3222</v>
      </c>
      <c r="E66" s="153"/>
      <c r="F66" s="153"/>
      <c r="G66" s="153"/>
      <c r="H66" s="153"/>
      <c r="I66" s="153"/>
      <c r="J66" s="154">
        <f>J107</f>
        <v>0</v>
      </c>
      <c r="K66" s="102"/>
      <c r="L66" s="155"/>
    </row>
    <row r="67" spans="1:31" s="10" customFormat="1" ht="19.899999999999999" customHeight="1">
      <c r="B67" s="151"/>
      <c r="C67" s="102"/>
      <c r="D67" s="152" t="s">
        <v>3223</v>
      </c>
      <c r="E67" s="153"/>
      <c r="F67" s="153"/>
      <c r="G67" s="153"/>
      <c r="H67" s="153"/>
      <c r="I67" s="153"/>
      <c r="J67" s="154">
        <f>J129</f>
        <v>0</v>
      </c>
      <c r="K67" s="102"/>
      <c r="L67" s="155"/>
    </row>
    <row r="68" spans="1:31" s="2" customFormat="1" ht="21.75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18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pans="1:31" s="2" customFormat="1" ht="6.95" customHeight="1">
      <c r="A69" s="39"/>
      <c r="B69" s="52"/>
      <c r="C69" s="53"/>
      <c r="D69" s="53"/>
      <c r="E69" s="53"/>
      <c r="F69" s="53"/>
      <c r="G69" s="53"/>
      <c r="H69" s="53"/>
      <c r="I69" s="53"/>
      <c r="J69" s="53"/>
      <c r="K69" s="53"/>
      <c r="L69" s="118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pans="1:31" s="2" customFormat="1" ht="6.95" customHeight="1">
      <c r="A73" s="39"/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118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pans="1:31" s="2" customFormat="1" ht="24.95" customHeight="1">
      <c r="A74" s="39"/>
      <c r="B74" s="40"/>
      <c r="C74" s="27" t="s">
        <v>137</v>
      </c>
      <c r="D74" s="41"/>
      <c r="E74" s="41"/>
      <c r="F74" s="41"/>
      <c r="G74" s="41"/>
      <c r="H74" s="41"/>
      <c r="I74" s="41"/>
      <c r="J74" s="41"/>
      <c r="K74" s="41"/>
      <c r="L74" s="118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pans="1:31" s="2" customFormat="1" ht="6.95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18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pans="1:31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18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pans="1:31" s="2" customFormat="1" ht="16.5" customHeight="1">
      <c r="A77" s="39"/>
      <c r="B77" s="40"/>
      <c r="C77" s="41"/>
      <c r="D77" s="41"/>
      <c r="E77" s="430" t="str">
        <f>E7</f>
        <v>Přestavba býv. trafostanice na dětskou skupinu</v>
      </c>
      <c r="F77" s="431"/>
      <c r="G77" s="431"/>
      <c r="H77" s="431"/>
      <c r="I77" s="41"/>
      <c r="J77" s="41"/>
      <c r="K77" s="41"/>
      <c r="L77" s="118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pans="1:31" s="1" customFormat="1" ht="12" customHeight="1">
      <c r="B78" s="25"/>
      <c r="C78" s="33" t="s">
        <v>126</v>
      </c>
      <c r="D78" s="26"/>
      <c r="E78" s="26"/>
      <c r="F78" s="26"/>
      <c r="G78" s="26"/>
      <c r="H78" s="26"/>
      <c r="I78" s="26"/>
      <c r="J78" s="26"/>
      <c r="K78" s="26"/>
      <c r="L78" s="24"/>
    </row>
    <row r="79" spans="1:31" s="2" customFormat="1" ht="16.5" customHeight="1">
      <c r="A79" s="39"/>
      <c r="B79" s="40"/>
      <c r="C79" s="41"/>
      <c r="D79" s="41"/>
      <c r="E79" s="430" t="s">
        <v>3217</v>
      </c>
      <c r="F79" s="432"/>
      <c r="G79" s="432"/>
      <c r="H79" s="432"/>
      <c r="I79" s="41"/>
      <c r="J79" s="41"/>
      <c r="K79" s="41"/>
      <c r="L79" s="118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pans="1:31" s="2" customFormat="1" ht="12" customHeight="1">
      <c r="A80" s="39"/>
      <c r="B80" s="40"/>
      <c r="C80" s="33" t="s">
        <v>3218</v>
      </c>
      <c r="D80" s="41"/>
      <c r="E80" s="41"/>
      <c r="F80" s="41"/>
      <c r="G80" s="41"/>
      <c r="H80" s="41"/>
      <c r="I80" s="41"/>
      <c r="J80" s="41"/>
      <c r="K80" s="41"/>
      <c r="L80" s="118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pans="1:65" s="2" customFormat="1" ht="16.5" customHeight="1">
      <c r="A81" s="39"/>
      <c r="B81" s="40"/>
      <c r="C81" s="41"/>
      <c r="D81" s="41"/>
      <c r="E81" s="384" t="str">
        <f>E11</f>
        <v>UT - Vytápění</v>
      </c>
      <c r="F81" s="432"/>
      <c r="G81" s="432"/>
      <c r="H81" s="432"/>
      <c r="I81" s="41"/>
      <c r="J81" s="41"/>
      <c r="K81" s="41"/>
      <c r="L81" s="118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pans="1:65" s="2" customFormat="1" ht="6.95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18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pans="1:65" s="2" customFormat="1" ht="12" customHeight="1">
      <c r="A83" s="39"/>
      <c r="B83" s="40"/>
      <c r="C83" s="33" t="s">
        <v>22</v>
      </c>
      <c r="D83" s="41"/>
      <c r="E83" s="41"/>
      <c r="F83" s="31" t="str">
        <f>F14</f>
        <v>Na Habrové, 152 00 Praha 5 - Hlubočepy</v>
      </c>
      <c r="G83" s="41"/>
      <c r="H83" s="41"/>
      <c r="I83" s="33" t="s">
        <v>24</v>
      </c>
      <c r="J83" s="64" t="str">
        <f>IF(J14="","",J14)</f>
        <v>4. 7. 2025</v>
      </c>
      <c r="K83" s="41"/>
      <c r="L83" s="118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pans="1:65" s="2" customFormat="1" ht="6.95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18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pans="1:65" s="2" customFormat="1" ht="25.7" customHeight="1">
      <c r="A85" s="39"/>
      <c r="B85" s="40"/>
      <c r="C85" s="33" t="s">
        <v>30</v>
      </c>
      <c r="D85" s="41"/>
      <c r="E85" s="41"/>
      <c r="F85" s="31" t="str">
        <f>E17</f>
        <v>MČ Praha 5, nám. 14. října, 150 22 Praha 5</v>
      </c>
      <c r="G85" s="41"/>
      <c r="H85" s="41"/>
      <c r="I85" s="33" t="s">
        <v>37</v>
      </c>
      <c r="J85" s="37" t="str">
        <f>E23</f>
        <v>AHK Architekti a VOPS ProArch s.r.o.</v>
      </c>
      <c r="K85" s="41"/>
      <c r="L85" s="118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pans="1:65" s="2" customFormat="1" ht="15.2" customHeight="1">
      <c r="A86" s="39"/>
      <c r="B86" s="40"/>
      <c r="C86" s="33" t="s">
        <v>35</v>
      </c>
      <c r="D86" s="41"/>
      <c r="E86" s="41"/>
      <c r="F86" s="31" t="str">
        <f>IF(E20="","",E20)</f>
        <v>Vyplň údaj</v>
      </c>
      <c r="G86" s="41"/>
      <c r="H86" s="41"/>
      <c r="I86" s="33" t="s">
        <v>40</v>
      </c>
      <c r="J86" s="37" t="str">
        <f>E26</f>
        <v xml:space="preserve"> </v>
      </c>
      <c r="K86" s="41"/>
      <c r="L86" s="118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pans="1:65" s="2" customFormat="1" ht="10.35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18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pans="1:65" s="11" customFormat="1" ht="29.25" customHeight="1">
      <c r="A88" s="156"/>
      <c r="B88" s="157"/>
      <c r="C88" s="158" t="s">
        <v>138</v>
      </c>
      <c r="D88" s="159" t="s">
        <v>63</v>
      </c>
      <c r="E88" s="159" t="s">
        <v>59</v>
      </c>
      <c r="F88" s="159" t="s">
        <v>60</v>
      </c>
      <c r="G88" s="159" t="s">
        <v>139</v>
      </c>
      <c r="H88" s="159" t="s">
        <v>140</v>
      </c>
      <c r="I88" s="159" t="s">
        <v>141</v>
      </c>
      <c r="J88" s="159" t="s">
        <v>130</v>
      </c>
      <c r="K88" s="160" t="s">
        <v>142</v>
      </c>
      <c r="L88" s="161"/>
      <c r="M88" s="73" t="s">
        <v>32</v>
      </c>
      <c r="N88" s="74" t="s">
        <v>48</v>
      </c>
      <c r="O88" s="74" t="s">
        <v>143</v>
      </c>
      <c r="P88" s="74" t="s">
        <v>144</v>
      </c>
      <c r="Q88" s="74" t="s">
        <v>145</v>
      </c>
      <c r="R88" s="74" t="s">
        <v>146</v>
      </c>
      <c r="S88" s="74" t="s">
        <v>147</v>
      </c>
      <c r="T88" s="75" t="s">
        <v>148</v>
      </c>
      <c r="U88" s="156"/>
      <c r="V88" s="156"/>
      <c r="W88" s="156"/>
      <c r="X88" s="156"/>
      <c r="Y88" s="156"/>
      <c r="Z88" s="156"/>
      <c r="AA88" s="156"/>
      <c r="AB88" s="156"/>
      <c r="AC88" s="156"/>
      <c r="AD88" s="156"/>
      <c r="AE88" s="156"/>
    </row>
    <row r="89" spans="1:65" s="2" customFormat="1" ht="22.9" customHeight="1">
      <c r="A89" s="39"/>
      <c r="B89" s="40"/>
      <c r="C89" s="80" t="s">
        <v>149</v>
      </c>
      <c r="D89" s="41"/>
      <c r="E89" s="41"/>
      <c r="F89" s="41"/>
      <c r="G89" s="41"/>
      <c r="H89" s="41"/>
      <c r="I89" s="41"/>
      <c r="J89" s="162">
        <f>BK89</f>
        <v>0</v>
      </c>
      <c r="K89" s="41"/>
      <c r="L89" s="44"/>
      <c r="M89" s="76"/>
      <c r="N89" s="163"/>
      <c r="O89" s="77"/>
      <c r="P89" s="164">
        <f>P90</f>
        <v>0</v>
      </c>
      <c r="Q89" s="77"/>
      <c r="R89" s="164">
        <f>R90</f>
        <v>0</v>
      </c>
      <c r="S89" s="77"/>
      <c r="T89" s="165">
        <f>T90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21" t="s">
        <v>77</v>
      </c>
      <c r="AU89" s="21" t="s">
        <v>131</v>
      </c>
      <c r="BK89" s="166">
        <f>BK90</f>
        <v>0</v>
      </c>
    </row>
    <row r="90" spans="1:65" s="12" customFormat="1" ht="25.9" customHeight="1">
      <c r="B90" s="167"/>
      <c r="C90" s="168"/>
      <c r="D90" s="169" t="s">
        <v>77</v>
      </c>
      <c r="E90" s="170" t="s">
        <v>3098</v>
      </c>
      <c r="F90" s="170" t="s">
        <v>101</v>
      </c>
      <c r="G90" s="168"/>
      <c r="H90" s="168"/>
      <c r="I90" s="171"/>
      <c r="J90" s="172">
        <f>BK90</f>
        <v>0</v>
      </c>
      <c r="K90" s="168"/>
      <c r="L90" s="173"/>
      <c r="M90" s="174"/>
      <c r="N90" s="175"/>
      <c r="O90" s="175"/>
      <c r="P90" s="176">
        <f>P91+P107+P129</f>
        <v>0</v>
      </c>
      <c r="Q90" s="175"/>
      <c r="R90" s="176">
        <f>R91+R107+R129</f>
        <v>0</v>
      </c>
      <c r="S90" s="175"/>
      <c r="T90" s="177">
        <f>T91+T107+T129</f>
        <v>0</v>
      </c>
      <c r="AR90" s="178" t="s">
        <v>86</v>
      </c>
      <c r="AT90" s="179" t="s">
        <v>77</v>
      </c>
      <c r="AU90" s="179" t="s">
        <v>78</v>
      </c>
      <c r="AY90" s="178" t="s">
        <v>151</v>
      </c>
      <c r="BK90" s="180">
        <f>BK91+BK107+BK129</f>
        <v>0</v>
      </c>
    </row>
    <row r="91" spans="1:65" s="12" customFormat="1" ht="22.9" customHeight="1">
      <c r="B91" s="167"/>
      <c r="C91" s="168"/>
      <c r="D91" s="169" t="s">
        <v>77</v>
      </c>
      <c r="E91" s="181" t="s">
        <v>3224</v>
      </c>
      <c r="F91" s="181" t="s">
        <v>3225</v>
      </c>
      <c r="G91" s="168"/>
      <c r="H91" s="168"/>
      <c r="I91" s="171"/>
      <c r="J91" s="182">
        <f>BK91</f>
        <v>0</v>
      </c>
      <c r="K91" s="168"/>
      <c r="L91" s="173"/>
      <c r="M91" s="174"/>
      <c r="N91" s="175"/>
      <c r="O91" s="175"/>
      <c r="P91" s="176">
        <f>SUM(P92:P106)</f>
        <v>0</v>
      </c>
      <c r="Q91" s="175"/>
      <c r="R91" s="176">
        <f>SUM(R92:R106)</f>
        <v>0</v>
      </c>
      <c r="S91" s="175"/>
      <c r="T91" s="177">
        <f>SUM(T92:T106)</f>
        <v>0</v>
      </c>
      <c r="AR91" s="178" t="s">
        <v>86</v>
      </c>
      <c r="AT91" s="179" t="s">
        <v>77</v>
      </c>
      <c r="AU91" s="179" t="s">
        <v>86</v>
      </c>
      <c r="AY91" s="178" t="s">
        <v>151</v>
      </c>
      <c r="BK91" s="180">
        <f>SUM(BK92:BK106)</f>
        <v>0</v>
      </c>
    </row>
    <row r="92" spans="1:65" s="2" customFormat="1" ht="33" customHeight="1">
      <c r="A92" s="39"/>
      <c r="B92" s="40"/>
      <c r="C92" s="183" t="s">
        <v>86</v>
      </c>
      <c r="D92" s="183" t="s">
        <v>154</v>
      </c>
      <c r="E92" s="184" t="s">
        <v>3226</v>
      </c>
      <c r="F92" s="185" t="s">
        <v>3227</v>
      </c>
      <c r="G92" s="186" t="s">
        <v>657</v>
      </c>
      <c r="H92" s="187">
        <v>1</v>
      </c>
      <c r="I92" s="188"/>
      <c r="J92" s="189">
        <f>ROUND(I92*H92,2)</f>
        <v>0</v>
      </c>
      <c r="K92" s="185" t="s">
        <v>32</v>
      </c>
      <c r="L92" s="44"/>
      <c r="M92" s="190" t="s">
        <v>32</v>
      </c>
      <c r="N92" s="191" t="s">
        <v>49</v>
      </c>
      <c r="O92" s="69"/>
      <c r="P92" s="192">
        <f>O92*H92</f>
        <v>0</v>
      </c>
      <c r="Q92" s="192">
        <v>0</v>
      </c>
      <c r="R92" s="192">
        <f>Q92*H92</f>
        <v>0</v>
      </c>
      <c r="S92" s="192">
        <v>0</v>
      </c>
      <c r="T92" s="19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194" t="s">
        <v>159</v>
      </c>
      <c r="AT92" s="194" t="s">
        <v>154</v>
      </c>
      <c r="AU92" s="194" t="s">
        <v>88</v>
      </c>
      <c r="AY92" s="21" t="s">
        <v>151</v>
      </c>
      <c r="BE92" s="195">
        <f>IF(N92="základní",J92,0)</f>
        <v>0</v>
      </c>
      <c r="BF92" s="195">
        <f>IF(N92="snížená",J92,0)</f>
        <v>0</v>
      </c>
      <c r="BG92" s="195">
        <f>IF(N92="zákl. přenesená",J92,0)</f>
        <v>0</v>
      </c>
      <c r="BH92" s="195">
        <f>IF(N92="sníž. přenesená",J92,0)</f>
        <v>0</v>
      </c>
      <c r="BI92" s="195">
        <f>IF(N92="nulová",J92,0)</f>
        <v>0</v>
      </c>
      <c r="BJ92" s="21" t="s">
        <v>86</v>
      </c>
      <c r="BK92" s="195">
        <f>ROUND(I92*H92,2)</f>
        <v>0</v>
      </c>
      <c r="BL92" s="21" t="s">
        <v>159</v>
      </c>
      <c r="BM92" s="194" t="s">
        <v>88</v>
      </c>
    </row>
    <row r="93" spans="1:65" s="2" customFormat="1" ht="19.5">
      <c r="A93" s="39"/>
      <c r="B93" s="40"/>
      <c r="C93" s="41"/>
      <c r="D93" s="201" t="s">
        <v>163</v>
      </c>
      <c r="E93" s="41"/>
      <c r="F93" s="202" t="s">
        <v>3228</v>
      </c>
      <c r="G93" s="41"/>
      <c r="H93" s="41"/>
      <c r="I93" s="198"/>
      <c r="J93" s="41"/>
      <c r="K93" s="41"/>
      <c r="L93" s="44"/>
      <c r="M93" s="199"/>
      <c r="N93" s="200"/>
      <c r="O93" s="69"/>
      <c r="P93" s="69"/>
      <c r="Q93" s="69"/>
      <c r="R93" s="69"/>
      <c r="S93" s="69"/>
      <c r="T93" s="70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21" t="s">
        <v>163</v>
      </c>
      <c r="AU93" s="21" t="s">
        <v>88</v>
      </c>
    </row>
    <row r="94" spans="1:65" s="2" customFormat="1" ht="24.2" customHeight="1">
      <c r="A94" s="39"/>
      <c r="B94" s="40"/>
      <c r="C94" s="183" t="s">
        <v>88</v>
      </c>
      <c r="D94" s="183" t="s">
        <v>154</v>
      </c>
      <c r="E94" s="184" t="s">
        <v>3229</v>
      </c>
      <c r="F94" s="185" t="s">
        <v>3230</v>
      </c>
      <c r="G94" s="186" t="s">
        <v>213</v>
      </c>
      <c r="H94" s="187">
        <v>7</v>
      </c>
      <c r="I94" s="188"/>
      <c r="J94" s="189">
        <f t="shared" ref="J94:J105" si="0">ROUND(I94*H94,2)</f>
        <v>0</v>
      </c>
      <c r="K94" s="185" t="s">
        <v>32</v>
      </c>
      <c r="L94" s="44"/>
      <c r="M94" s="190" t="s">
        <v>32</v>
      </c>
      <c r="N94" s="191" t="s">
        <v>49</v>
      </c>
      <c r="O94" s="69"/>
      <c r="P94" s="192">
        <f t="shared" ref="P94:P105" si="1">O94*H94</f>
        <v>0</v>
      </c>
      <c r="Q94" s="192">
        <v>0</v>
      </c>
      <c r="R94" s="192">
        <f t="shared" ref="R94:R105" si="2">Q94*H94</f>
        <v>0</v>
      </c>
      <c r="S94" s="192">
        <v>0</v>
      </c>
      <c r="T94" s="193">
        <f t="shared" ref="T94:T105" si="3"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194" t="s">
        <v>159</v>
      </c>
      <c r="AT94" s="194" t="s">
        <v>154</v>
      </c>
      <c r="AU94" s="194" t="s">
        <v>88</v>
      </c>
      <c r="AY94" s="21" t="s">
        <v>151</v>
      </c>
      <c r="BE94" s="195">
        <f t="shared" ref="BE94:BE105" si="4">IF(N94="základní",J94,0)</f>
        <v>0</v>
      </c>
      <c r="BF94" s="195">
        <f t="shared" ref="BF94:BF105" si="5">IF(N94="snížená",J94,0)</f>
        <v>0</v>
      </c>
      <c r="BG94" s="195">
        <f t="shared" ref="BG94:BG105" si="6">IF(N94="zákl. přenesená",J94,0)</f>
        <v>0</v>
      </c>
      <c r="BH94" s="195">
        <f t="shared" ref="BH94:BH105" si="7">IF(N94="sníž. přenesená",J94,0)</f>
        <v>0</v>
      </c>
      <c r="BI94" s="195">
        <f t="shared" ref="BI94:BI105" si="8">IF(N94="nulová",J94,0)</f>
        <v>0</v>
      </c>
      <c r="BJ94" s="21" t="s">
        <v>86</v>
      </c>
      <c r="BK94" s="195">
        <f t="shared" ref="BK94:BK105" si="9">ROUND(I94*H94,2)</f>
        <v>0</v>
      </c>
      <c r="BL94" s="21" t="s">
        <v>159</v>
      </c>
      <c r="BM94" s="194" t="s">
        <v>159</v>
      </c>
    </row>
    <row r="95" spans="1:65" s="2" customFormat="1" ht="16.5" customHeight="1">
      <c r="A95" s="39"/>
      <c r="B95" s="40"/>
      <c r="C95" s="183" t="s">
        <v>170</v>
      </c>
      <c r="D95" s="183" t="s">
        <v>154</v>
      </c>
      <c r="E95" s="184" t="s">
        <v>3231</v>
      </c>
      <c r="F95" s="185" t="s">
        <v>3232</v>
      </c>
      <c r="G95" s="186" t="s">
        <v>657</v>
      </c>
      <c r="H95" s="187">
        <v>1</v>
      </c>
      <c r="I95" s="188"/>
      <c r="J95" s="189">
        <f t="shared" si="0"/>
        <v>0</v>
      </c>
      <c r="K95" s="185" t="s">
        <v>32</v>
      </c>
      <c r="L95" s="44"/>
      <c r="M95" s="190" t="s">
        <v>32</v>
      </c>
      <c r="N95" s="191" t="s">
        <v>49</v>
      </c>
      <c r="O95" s="69"/>
      <c r="P95" s="192">
        <f t="shared" si="1"/>
        <v>0</v>
      </c>
      <c r="Q95" s="192">
        <v>0</v>
      </c>
      <c r="R95" s="192">
        <f t="shared" si="2"/>
        <v>0</v>
      </c>
      <c r="S95" s="192">
        <v>0</v>
      </c>
      <c r="T95" s="193">
        <f t="shared" si="3"/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94" t="s">
        <v>159</v>
      </c>
      <c r="AT95" s="194" t="s">
        <v>154</v>
      </c>
      <c r="AU95" s="194" t="s">
        <v>88</v>
      </c>
      <c r="AY95" s="21" t="s">
        <v>151</v>
      </c>
      <c r="BE95" s="195">
        <f t="shared" si="4"/>
        <v>0</v>
      </c>
      <c r="BF95" s="195">
        <f t="shared" si="5"/>
        <v>0</v>
      </c>
      <c r="BG95" s="195">
        <f t="shared" si="6"/>
        <v>0</v>
      </c>
      <c r="BH95" s="195">
        <f t="shared" si="7"/>
        <v>0</v>
      </c>
      <c r="BI95" s="195">
        <f t="shared" si="8"/>
        <v>0</v>
      </c>
      <c r="BJ95" s="21" t="s">
        <v>86</v>
      </c>
      <c r="BK95" s="195">
        <f t="shared" si="9"/>
        <v>0</v>
      </c>
      <c r="BL95" s="21" t="s">
        <v>159</v>
      </c>
      <c r="BM95" s="194" t="s">
        <v>188</v>
      </c>
    </row>
    <row r="96" spans="1:65" s="2" customFormat="1" ht="16.5" customHeight="1">
      <c r="A96" s="39"/>
      <c r="B96" s="40"/>
      <c r="C96" s="183" t="s">
        <v>159</v>
      </c>
      <c r="D96" s="183" t="s">
        <v>154</v>
      </c>
      <c r="E96" s="184" t="s">
        <v>3233</v>
      </c>
      <c r="F96" s="185" t="s">
        <v>3234</v>
      </c>
      <c r="G96" s="186" t="s">
        <v>657</v>
      </c>
      <c r="H96" s="187">
        <v>1</v>
      </c>
      <c r="I96" s="188"/>
      <c r="J96" s="189">
        <f t="shared" si="0"/>
        <v>0</v>
      </c>
      <c r="K96" s="185" t="s">
        <v>32</v>
      </c>
      <c r="L96" s="44"/>
      <c r="M96" s="190" t="s">
        <v>32</v>
      </c>
      <c r="N96" s="191" t="s">
        <v>49</v>
      </c>
      <c r="O96" s="69"/>
      <c r="P96" s="192">
        <f t="shared" si="1"/>
        <v>0</v>
      </c>
      <c r="Q96" s="192">
        <v>0</v>
      </c>
      <c r="R96" s="192">
        <f t="shared" si="2"/>
        <v>0</v>
      </c>
      <c r="S96" s="192">
        <v>0</v>
      </c>
      <c r="T96" s="193">
        <f t="shared" si="3"/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194" t="s">
        <v>159</v>
      </c>
      <c r="AT96" s="194" t="s">
        <v>154</v>
      </c>
      <c r="AU96" s="194" t="s">
        <v>88</v>
      </c>
      <c r="AY96" s="21" t="s">
        <v>151</v>
      </c>
      <c r="BE96" s="195">
        <f t="shared" si="4"/>
        <v>0</v>
      </c>
      <c r="BF96" s="195">
        <f t="shared" si="5"/>
        <v>0</v>
      </c>
      <c r="BG96" s="195">
        <f t="shared" si="6"/>
        <v>0</v>
      </c>
      <c r="BH96" s="195">
        <f t="shared" si="7"/>
        <v>0</v>
      </c>
      <c r="BI96" s="195">
        <f t="shared" si="8"/>
        <v>0</v>
      </c>
      <c r="BJ96" s="21" t="s">
        <v>86</v>
      </c>
      <c r="BK96" s="195">
        <f t="shared" si="9"/>
        <v>0</v>
      </c>
      <c r="BL96" s="21" t="s">
        <v>159</v>
      </c>
      <c r="BM96" s="194" t="s">
        <v>3235</v>
      </c>
    </row>
    <row r="97" spans="1:65" s="2" customFormat="1" ht="16.5" customHeight="1">
      <c r="A97" s="39"/>
      <c r="B97" s="40"/>
      <c r="C97" s="183" t="s">
        <v>150</v>
      </c>
      <c r="D97" s="183" t="s">
        <v>154</v>
      </c>
      <c r="E97" s="184" t="s">
        <v>3236</v>
      </c>
      <c r="F97" s="185" t="s">
        <v>3237</v>
      </c>
      <c r="G97" s="186" t="s">
        <v>657</v>
      </c>
      <c r="H97" s="187">
        <v>1</v>
      </c>
      <c r="I97" s="188"/>
      <c r="J97" s="189">
        <f t="shared" si="0"/>
        <v>0</v>
      </c>
      <c r="K97" s="185" t="s">
        <v>32</v>
      </c>
      <c r="L97" s="44"/>
      <c r="M97" s="190" t="s">
        <v>32</v>
      </c>
      <c r="N97" s="191" t="s">
        <v>49</v>
      </c>
      <c r="O97" s="69"/>
      <c r="P97" s="192">
        <f t="shared" si="1"/>
        <v>0</v>
      </c>
      <c r="Q97" s="192">
        <v>0</v>
      </c>
      <c r="R97" s="192">
        <f t="shared" si="2"/>
        <v>0</v>
      </c>
      <c r="S97" s="192">
        <v>0</v>
      </c>
      <c r="T97" s="193">
        <f t="shared" si="3"/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194" t="s">
        <v>159</v>
      </c>
      <c r="AT97" s="194" t="s">
        <v>154</v>
      </c>
      <c r="AU97" s="194" t="s">
        <v>88</v>
      </c>
      <c r="AY97" s="21" t="s">
        <v>151</v>
      </c>
      <c r="BE97" s="195">
        <f t="shared" si="4"/>
        <v>0</v>
      </c>
      <c r="BF97" s="195">
        <f t="shared" si="5"/>
        <v>0</v>
      </c>
      <c r="BG97" s="195">
        <f t="shared" si="6"/>
        <v>0</v>
      </c>
      <c r="BH97" s="195">
        <f t="shared" si="7"/>
        <v>0</v>
      </c>
      <c r="BI97" s="195">
        <f t="shared" si="8"/>
        <v>0</v>
      </c>
      <c r="BJ97" s="21" t="s">
        <v>86</v>
      </c>
      <c r="BK97" s="195">
        <f t="shared" si="9"/>
        <v>0</v>
      </c>
      <c r="BL97" s="21" t="s">
        <v>159</v>
      </c>
      <c r="BM97" s="194" t="s">
        <v>202</v>
      </c>
    </row>
    <row r="98" spans="1:65" s="2" customFormat="1" ht="16.5" customHeight="1">
      <c r="A98" s="39"/>
      <c r="B98" s="40"/>
      <c r="C98" s="183" t="s">
        <v>188</v>
      </c>
      <c r="D98" s="183" t="s">
        <v>154</v>
      </c>
      <c r="E98" s="184" t="s">
        <v>3238</v>
      </c>
      <c r="F98" s="185" t="s">
        <v>3239</v>
      </c>
      <c r="G98" s="186" t="s">
        <v>3101</v>
      </c>
      <c r="H98" s="187">
        <v>1</v>
      </c>
      <c r="I98" s="188"/>
      <c r="J98" s="189">
        <f t="shared" si="0"/>
        <v>0</v>
      </c>
      <c r="K98" s="185" t="s">
        <v>32</v>
      </c>
      <c r="L98" s="44"/>
      <c r="M98" s="190" t="s">
        <v>32</v>
      </c>
      <c r="N98" s="191" t="s">
        <v>49</v>
      </c>
      <c r="O98" s="69"/>
      <c r="P98" s="192">
        <f t="shared" si="1"/>
        <v>0</v>
      </c>
      <c r="Q98" s="192">
        <v>0</v>
      </c>
      <c r="R98" s="192">
        <f t="shared" si="2"/>
        <v>0</v>
      </c>
      <c r="S98" s="192">
        <v>0</v>
      </c>
      <c r="T98" s="193">
        <f t="shared" si="3"/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194" t="s">
        <v>159</v>
      </c>
      <c r="AT98" s="194" t="s">
        <v>154</v>
      </c>
      <c r="AU98" s="194" t="s">
        <v>88</v>
      </c>
      <c r="AY98" s="21" t="s">
        <v>151</v>
      </c>
      <c r="BE98" s="195">
        <f t="shared" si="4"/>
        <v>0</v>
      </c>
      <c r="BF98" s="195">
        <f t="shared" si="5"/>
        <v>0</v>
      </c>
      <c r="BG98" s="195">
        <f t="shared" si="6"/>
        <v>0</v>
      </c>
      <c r="BH98" s="195">
        <f t="shared" si="7"/>
        <v>0</v>
      </c>
      <c r="BI98" s="195">
        <f t="shared" si="8"/>
        <v>0</v>
      </c>
      <c r="BJ98" s="21" t="s">
        <v>86</v>
      </c>
      <c r="BK98" s="195">
        <f t="shared" si="9"/>
        <v>0</v>
      </c>
      <c r="BL98" s="21" t="s">
        <v>159</v>
      </c>
      <c r="BM98" s="194" t="s">
        <v>8</v>
      </c>
    </row>
    <row r="99" spans="1:65" s="2" customFormat="1" ht="16.5" customHeight="1">
      <c r="A99" s="39"/>
      <c r="B99" s="40"/>
      <c r="C99" s="183" t="s">
        <v>195</v>
      </c>
      <c r="D99" s="183" t="s">
        <v>154</v>
      </c>
      <c r="E99" s="184" t="s">
        <v>3240</v>
      </c>
      <c r="F99" s="185" t="s">
        <v>3241</v>
      </c>
      <c r="G99" s="186" t="s">
        <v>3101</v>
      </c>
      <c r="H99" s="187">
        <v>2</v>
      </c>
      <c r="I99" s="188"/>
      <c r="J99" s="189">
        <f t="shared" si="0"/>
        <v>0</v>
      </c>
      <c r="K99" s="185" t="s">
        <v>32</v>
      </c>
      <c r="L99" s="44"/>
      <c r="M99" s="190" t="s">
        <v>32</v>
      </c>
      <c r="N99" s="191" t="s">
        <v>49</v>
      </c>
      <c r="O99" s="69"/>
      <c r="P99" s="192">
        <f t="shared" si="1"/>
        <v>0</v>
      </c>
      <c r="Q99" s="192">
        <v>0</v>
      </c>
      <c r="R99" s="192">
        <f t="shared" si="2"/>
        <v>0</v>
      </c>
      <c r="S99" s="192">
        <v>0</v>
      </c>
      <c r="T99" s="193">
        <f t="shared" si="3"/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194" t="s">
        <v>159</v>
      </c>
      <c r="AT99" s="194" t="s">
        <v>154</v>
      </c>
      <c r="AU99" s="194" t="s">
        <v>88</v>
      </c>
      <c r="AY99" s="21" t="s">
        <v>151</v>
      </c>
      <c r="BE99" s="195">
        <f t="shared" si="4"/>
        <v>0</v>
      </c>
      <c r="BF99" s="195">
        <f t="shared" si="5"/>
        <v>0</v>
      </c>
      <c r="BG99" s="195">
        <f t="shared" si="6"/>
        <v>0</v>
      </c>
      <c r="BH99" s="195">
        <f t="shared" si="7"/>
        <v>0</v>
      </c>
      <c r="BI99" s="195">
        <f t="shared" si="8"/>
        <v>0</v>
      </c>
      <c r="BJ99" s="21" t="s">
        <v>86</v>
      </c>
      <c r="BK99" s="195">
        <f t="shared" si="9"/>
        <v>0</v>
      </c>
      <c r="BL99" s="21" t="s">
        <v>159</v>
      </c>
      <c r="BM99" s="194" t="s">
        <v>408</v>
      </c>
    </row>
    <row r="100" spans="1:65" s="2" customFormat="1" ht="16.5" customHeight="1">
      <c r="A100" s="39"/>
      <c r="B100" s="40"/>
      <c r="C100" s="183" t="s">
        <v>202</v>
      </c>
      <c r="D100" s="183" t="s">
        <v>154</v>
      </c>
      <c r="E100" s="184" t="s">
        <v>3242</v>
      </c>
      <c r="F100" s="185" t="s">
        <v>3243</v>
      </c>
      <c r="G100" s="186" t="s">
        <v>3101</v>
      </c>
      <c r="H100" s="187">
        <v>1</v>
      </c>
      <c r="I100" s="188"/>
      <c r="J100" s="189">
        <f t="shared" si="0"/>
        <v>0</v>
      </c>
      <c r="K100" s="185" t="s">
        <v>32</v>
      </c>
      <c r="L100" s="44"/>
      <c r="M100" s="190" t="s">
        <v>32</v>
      </c>
      <c r="N100" s="191" t="s">
        <v>49</v>
      </c>
      <c r="O100" s="69"/>
      <c r="P100" s="192">
        <f t="shared" si="1"/>
        <v>0</v>
      </c>
      <c r="Q100" s="192">
        <v>0</v>
      </c>
      <c r="R100" s="192">
        <f t="shared" si="2"/>
        <v>0</v>
      </c>
      <c r="S100" s="192">
        <v>0</v>
      </c>
      <c r="T100" s="193">
        <f t="shared" si="3"/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194" t="s">
        <v>159</v>
      </c>
      <c r="AT100" s="194" t="s">
        <v>154</v>
      </c>
      <c r="AU100" s="194" t="s">
        <v>88</v>
      </c>
      <c r="AY100" s="21" t="s">
        <v>151</v>
      </c>
      <c r="BE100" s="195">
        <f t="shared" si="4"/>
        <v>0</v>
      </c>
      <c r="BF100" s="195">
        <f t="shared" si="5"/>
        <v>0</v>
      </c>
      <c r="BG100" s="195">
        <f t="shared" si="6"/>
        <v>0</v>
      </c>
      <c r="BH100" s="195">
        <f t="shared" si="7"/>
        <v>0</v>
      </c>
      <c r="BI100" s="195">
        <f t="shared" si="8"/>
        <v>0</v>
      </c>
      <c r="BJ100" s="21" t="s">
        <v>86</v>
      </c>
      <c r="BK100" s="195">
        <f t="shared" si="9"/>
        <v>0</v>
      </c>
      <c r="BL100" s="21" t="s">
        <v>159</v>
      </c>
      <c r="BM100" s="194" t="s">
        <v>373</v>
      </c>
    </row>
    <row r="101" spans="1:65" s="2" customFormat="1" ht="16.5" customHeight="1">
      <c r="A101" s="39"/>
      <c r="B101" s="40"/>
      <c r="C101" s="183" t="s">
        <v>363</v>
      </c>
      <c r="D101" s="183" t="s">
        <v>154</v>
      </c>
      <c r="E101" s="184" t="s">
        <v>3244</v>
      </c>
      <c r="F101" s="185" t="s">
        <v>3245</v>
      </c>
      <c r="G101" s="186" t="s">
        <v>3101</v>
      </c>
      <c r="H101" s="187">
        <v>4</v>
      </c>
      <c r="I101" s="188"/>
      <c r="J101" s="189">
        <f t="shared" si="0"/>
        <v>0</v>
      </c>
      <c r="K101" s="185" t="s">
        <v>32</v>
      </c>
      <c r="L101" s="44"/>
      <c r="M101" s="190" t="s">
        <v>32</v>
      </c>
      <c r="N101" s="191" t="s">
        <v>49</v>
      </c>
      <c r="O101" s="69"/>
      <c r="P101" s="192">
        <f t="shared" si="1"/>
        <v>0</v>
      </c>
      <c r="Q101" s="192">
        <v>0</v>
      </c>
      <c r="R101" s="192">
        <f t="shared" si="2"/>
        <v>0</v>
      </c>
      <c r="S101" s="192">
        <v>0</v>
      </c>
      <c r="T101" s="193">
        <f t="shared" si="3"/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194" t="s">
        <v>159</v>
      </c>
      <c r="AT101" s="194" t="s">
        <v>154</v>
      </c>
      <c r="AU101" s="194" t="s">
        <v>88</v>
      </c>
      <c r="AY101" s="21" t="s">
        <v>151</v>
      </c>
      <c r="BE101" s="195">
        <f t="shared" si="4"/>
        <v>0</v>
      </c>
      <c r="BF101" s="195">
        <f t="shared" si="5"/>
        <v>0</v>
      </c>
      <c r="BG101" s="195">
        <f t="shared" si="6"/>
        <v>0</v>
      </c>
      <c r="BH101" s="195">
        <f t="shared" si="7"/>
        <v>0</v>
      </c>
      <c r="BI101" s="195">
        <f t="shared" si="8"/>
        <v>0</v>
      </c>
      <c r="BJ101" s="21" t="s">
        <v>86</v>
      </c>
      <c r="BK101" s="195">
        <f t="shared" si="9"/>
        <v>0</v>
      </c>
      <c r="BL101" s="21" t="s">
        <v>159</v>
      </c>
      <c r="BM101" s="194" t="s">
        <v>444</v>
      </c>
    </row>
    <row r="102" spans="1:65" s="2" customFormat="1" ht="16.5" customHeight="1">
      <c r="A102" s="39"/>
      <c r="B102" s="40"/>
      <c r="C102" s="183" t="s">
        <v>370</v>
      </c>
      <c r="D102" s="183" t="s">
        <v>154</v>
      </c>
      <c r="E102" s="184" t="s">
        <v>3246</v>
      </c>
      <c r="F102" s="185" t="s">
        <v>3247</v>
      </c>
      <c r="G102" s="186" t="s">
        <v>3101</v>
      </c>
      <c r="H102" s="187">
        <v>1</v>
      </c>
      <c r="I102" s="188"/>
      <c r="J102" s="189">
        <f t="shared" si="0"/>
        <v>0</v>
      </c>
      <c r="K102" s="185" t="s">
        <v>32</v>
      </c>
      <c r="L102" s="44"/>
      <c r="M102" s="190" t="s">
        <v>32</v>
      </c>
      <c r="N102" s="191" t="s">
        <v>49</v>
      </c>
      <c r="O102" s="69"/>
      <c r="P102" s="192">
        <f t="shared" si="1"/>
        <v>0</v>
      </c>
      <c r="Q102" s="192">
        <v>0</v>
      </c>
      <c r="R102" s="192">
        <f t="shared" si="2"/>
        <v>0</v>
      </c>
      <c r="S102" s="192">
        <v>0</v>
      </c>
      <c r="T102" s="193">
        <f t="shared" si="3"/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194" t="s">
        <v>159</v>
      </c>
      <c r="AT102" s="194" t="s">
        <v>154</v>
      </c>
      <c r="AU102" s="194" t="s">
        <v>88</v>
      </c>
      <c r="AY102" s="21" t="s">
        <v>151</v>
      </c>
      <c r="BE102" s="195">
        <f t="shared" si="4"/>
        <v>0</v>
      </c>
      <c r="BF102" s="195">
        <f t="shared" si="5"/>
        <v>0</v>
      </c>
      <c r="BG102" s="195">
        <f t="shared" si="6"/>
        <v>0</v>
      </c>
      <c r="BH102" s="195">
        <f t="shared" si="7"/>
        <v>0</v>
      </c>
      <c r="BI102" s="195">
        <f t="shared" si="8"/>
        <v>0</v>
      </c>
      <c r="BJ102" s="21" t="s">
        <v>86</v>
      </c>
      <c r="BK102" s="195">
        <f t="shared" si="9"/>
        <v>0</v>
      </c>
      <c r="BL102" s="21" t="s">
        <v>159</v>
      </c>
      <c r="BM102" s="194" t="s">
        <v>459</v>
      </c>
    </row>
    <row r="103" spans="1:65" s="2" customFormat="1" ht="16.5" customHeight="1">
      <c r="A103" s="39"/>
      <c r="B103" s="40"/>
      <c r="C103" s="183" t="s">
        <v>377</v>
      </c>
      <c r="D103" s="183" t="s">
        <v>154</v>
      </c>
      <c r="E103" s="184" t="s">
        <v>3248</v>
      </c>
      <c r="F103" s="185" t="s">
        <v>3249</v>
      </c>
      <c r="G103" s="186" t="s">
        <v>3101</v>
      </c>
      <c r="H103" s="187">
        <v>2</v>
      </c>
      <c r="I103" s="188"/>
      <c r="J103" s="189">
        <f t="shared" si="0"/>
        <v>0</v>
      </c>
      <c r="K103" s="185" t="s">
        <v>32</v>
      </c>
      <c r="L103" s="44"/>
      <c r="M103" s="190" t="s">
        <v>32</v>
      </c>
      <c r="N103" s="191" t="s">
        <v>49</v>
      </c>
      <c r="O103" s="69"/>
      <c r="P103" s="192">
        <f t="shared" si="1"/>
        <v>0</v>
      </c>
      <c r="Q103" s="192">
        <v>0</v>
      </c>
      <c r="R103" s="192">
        <f t="shared" si="2"/>
        <v>0</v>
      </c>
      <c r="S103" s="192">
        <v>0</v>
      </c>
      <c r="T103" s="193">
        <f t="shared" si="3"/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94" t="s">
        <v>159</v>
      </c>
      <c r="AT103" s="194" t="s">
        <v>154</v>
      </c>
      <c r="AU103" s="194" t="s">
        <v>88</v>
      </c>
      <c r="AY103" s="21" t="s">
        <v>151</v>
      </c>
      <c r="BE103" s="195">
        <f t="shared" si="4"/>
        <v>0</v>
      </c>
      <c r="BF103" s="195">
        <f t="shared" si="5"/>
        <v>0</v>
      </c>
      <c r="BG103" s="195">
        <f t="shared" si="6"/>
        <v>0</v>
      </c>
      <c r="BH103" s="195">
        <f t="shared" si="7"/>
        <v>0</v>
      </c>
      <c r="BI103" s="195">
        <f t="shared" si="8"/>
        <v>0</v>
      </c>
      <c r="BJ103" s="21" t="s">
        <v>86</v>
      </c>
      <c r="BK103" s="195">
        <f t="shared" si="9"/>
        <v>0</v>
      </c>
      <c r="BL103" s="21" t="s">
        <v>159</v>
      </c>
      <c r="BM103" s="194" t="s">
        <v>469</v>
      </c>
    </row>
    <row r="104" spans="1:65" s="2" customFormat="1" ht="16.5" customHeight="1">
      <c r="A104" s="39"/>
      <c r="B104" s="40"/>
      <c r="C104" s="183" t="s">
        <v>8</v>
      </c>
      <c r="D104" s="183" t="s">
        <v>154</v>
      </c>
      <c r="E104" s="184" t="s">
        <v>3250</v>
      </c>
      <c r="F104" s="185" t="s">
        <v>3251</v>
      </c>
      <c r="G104" s="186" t="s">
        <v>3101</v>
      </c>
      <c r="H104" s="187">
        <v>1</v>
      </c>
      <c r="I104" s="188"/>
      <c r="J104" s="189">
        <f t="shared" si="0"/>
        <v>0</v>
      </c>
      <c r="K104" s="185" t="s">
        <v>32</v>
      </c>
      <c r="L104" s="44"/>
      <c r="M104" s="190" t="s">
        <v>32</v>
      </c>
      <c r="N104" s="191" t="s">
        <v>49</v>
      </c>
      <c r="O104" s="69"/>
      <c r="P104" s="192">
        <f t="shared" si="1"/>
        <v>0</v>
      </c>
      <c r="Q104" s="192">
        <v>0</v>
      </c>
      <c r="R104" s="192">
        <f t="shared" si="2"/>
        <v>0</v>
      </c>
      <c r="S104" s="192">
        <v>0</v>
      </c>
      <c r="T104" s="193">
        <f t="shared" si="3"/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194" t="s">
        <v>159</v>
      </c>
      <c r="AT104" s="194" t="s">
        <v>154</v>
      </c>
      <c r="AU104" s="194" t="s">
        <v>88</v>
      </c>
      <c r="AY104" s="21" t="s">
        <v>151</v>
      </c>
      <c r="BE104" s="195">
        <f t="shared" si="4"/>
        <v>0</v>
      </c>
      <c r="BF104" s="195">
        <f t="shared" si="5"/>
        <v>0</v>
      </c>
      <c r="BG104" s="195">
        <f t="shared" si="6"/>
        <v>0</v>
      </c>
      <c r="BH104" s="195">
        <f t="shared" si="7"/>
        <v>0</v>
      </c>
      <c r="BI104" s="195">
        <f t="shared" si="8"/>
        <v>0</v>
      </c>
      <c r="BJ104" s="21" t="s">
        <v>86</v>
      </c>
      <c r="BK104" s="195">
        <f t="shared" si="9"/>
        <v>0</v>
      </c>
      <c r="BL104" s="21" t="s">
        <v>159</v>
      </c>
      <c r="BM104" s="194" t="s">
        <v>3252</v>
      </c>
    </row>
    <row r="105" spans="1:65" s="2" customFormat="1" ht="16.5" customHeight="1">
      <c r="A105" s="39"/>
      <c r="B105" s="40"/>
      <c r="C105" s="183" t="s">
        <v>401</v>
      </c>
      <c r="D105" s="183" t="s">
        <v>154</v>
      </c>
      <c r="E105" s="184" t="s">
        <v>3253</v>
      </c>
      <c r="F105" s="185" t="s">
        <v>3254</v>
      </c>
      <c r="G105" s="186" t="s">
        <v>3255</v>
      </c>
      <c r="H105" s="187">
        <v>28</v>
      </c>
      <c r="I105" s="188"/>
      <c r="J105" s="189">
        <f t="shared" si="0"/>
        <v>0</v>
      </c>
      <c r="K105" s="185" t="s">
        <v>32</v>
      </c>
      <c r="L105" s="44"/>
      <c r="M105" s="190" t="s">
        <v>32</v>
      </c>
      <c r="N105" s="191" t="s">
        <v>49</v>
      </c>
      <c r="O105" s="69"/>
      <c r="P105" s="192">
        <f t="shared" si="1"/>
        <v>0</v>
      </c>
      <c r="Q105" s="192">
        <v>0</v>
      </c>
      <c r="R105" s="192">
        <f t="shared" si="2"/>
        <v>0</v>
      </c>
      <c r="S105" s="192">
        <v>0</v>
      </c>
      <c r="T105" s="193">
        <f t="shared" si="3"/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194" t="s">
        <v>159</v>
      </c>
      <c r="AT105" s="194" t="s">
        <v>154</v>
      </c>
      <c r="AU105" s="194" t="s">
        <v>88</v>
      </c>
      <c r="AY105" s="21" t="s">
        <v>151</v>
      </c>
      <c r="BE105" s="195">
        <f t="shared" si="4"/>
        <v>0</v>
      </c>
      <c r="BF105" s="195">
        <f t="shared" si="5"/>
        <v>0</v>
      </c>
      <c r="BG105" s="195">
        <f t="shared" si="6"/>
        <v>0</v>
      </c>
      <c r="BH105" s="195">
        <f t="shared" si="7"/>
        <v>0</v>
      </c>
      <c r="BI105" s="195">
        <f t="shared" si="8"/>
        <v>0</v>
      </c>
      <c r="BJ105" s="21" t="s">
        <v>86</v>
      </c>
      <c r="BK105" s="195">
        <f t="shared" si="9"/>
        <v>0</v>
      </c>
      <c r="BL105" s="21" t="s">
        <v>159</v>
      </c>
      <c r="BM105" s="194" t="s">
        <v>483</v>
      </c>
    </row>
    <row r="106" spans="1:65" s="2" customFormat="1" ht="19.5">
      <c r="A106" s="39"/>
      <c r="B106" s="40"/>
      <c r="C106" s="41"/>
      <c r="D106" s="201" t="s">
        <v>163</v>
      </c>
      <c r="E106" s="41"/>
      <c r="F106" s="202" t="s">
        <v>3228</v>
      </c>
      <c r="G106" s="41"/>
      <c r="H106" s="41"/>
      <c r="I106" s="198"/>
      <c r="J106" s="41"/>
      <c r="K106" s="41"/>
      <c r="L106" s="44"/>
      <c r="M106" s="199"/>
      <c r="N106" s="200"/>
      <c r="O106" s="69"/>
      <c r="P106" s="69"/>
      <c r="Q106" s="69"/>
      <c r="R106" s="69"/>
      <c r="S106" s="69"/>
      <c r="T106" s="70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21" t="s">
        <v>163</v>
      </c>
      <c r="AU106" s="21" t="s">
        <v>88</v>
      </c>
    </row>
    <row r="107" spans="1:65" s="12" customFormat="1" ht="22.9" customHeight="1">
      <c r="B107" s="167"/>
      <c r="C107" s="168"/>
      <c r="D107" s="169" t="s">
        <v>77</v>
      </c>
      <c r="E107" s="181" t="s">
        <v>3256</v>
      </c>
      <c r="F107" s="181" t="s">
        <v>3257</v>
      </c>
      <c r="G107" s="168"/>
      <c r="H107" s="168"/>
      <c r="I107" s="171"/>
      <c r="J107" s="182">
        <f>BK107</f>
        <v>0</v>
      </c>
      <c r="K107" s="168"/>
      <c r="L107" s="173"/>
      <c r="M107" s="174"/>
      <c r="N107" s="175"/>
      <c r="O107" s="175"/>
      <c r="P107" s="176">
        <f>SUM(P108:P128)</f>
        <v>0</v>
      </c>
      <c r="Q107" s="175"/>
      <c r="R107" s="176">
        <f>SUM(R108:R128)</f>
        <v>0</v>
      </c>
      <c r="S107" s="175"/>
      <c r="T107" s="177">
        <f>SUM(T108:T128)</f>
        <v>0</v>
      </c>
      <c r="AR107" s="178" t="s">
        <v>86</v>
      </c>
      <c r="AT107" s="179" t="s">
        <v>77</v>
      </c>
      <c r="AU107" s="179" t="s">
        <v>86</v>
      </c>
      <c r="AY107" s="178" t="s">
        <v>151</v>
      </c>
      <c r="BK107" s="180">
        <f>SUM(BK108:BK128)</f>
        <v>0</v>
      </c>
    </row>
    <row r="108" spans="1:65" s="2" customFormat="1" ht="16.5" customHeight="1">
      <c r="A108" s="39"/>
      <c r="B108" s="40"/>
      <c r="C108" s="183" t="s">
        <v>408</v>
      </c>
      <c r="D108" s="183" t="s">
        <v>154</v>
      </c>
      <c r="E108" s="184" t="s">
        <v>3258</v>
      </c>
      <c r="F108" s="185" t="s">
        <v>3259</v>
      </c>
      <c r="G108" s="186" t="s">
        <v>213</v>
      </c>
      <c r="H108" s="187">
        <v>451</v>
      </c>
      <c r="I108" s="188"/>
      <c r="J108" s="189">
        <f>ROUND(I108*H108,2)</f>
        <v>0</v>
      </c>
      <c r="K108" s="185" t="s">
        <v>32</v>
      </c>
      <c r="L108" s="44"/>
      <c r="M108" s="190" t="s">
        <v>32</v>
      </c>
      <c r="N108" s="191" t="s">
        <v>49</v>
      </c>
      <c r="O108" s="69"/>
      <c r="P108" s="192">
        <f>O108*H108</f>
        <v>0</v>
      </c>
      <c r="Q108" s="192">
        <v>0</v>
      </c>
      <c r="R108" s="192">
        <f>Q108*H108</f>
        <v>0</v>
      </c>
      <c r="S108" s="192">
        <v>0</v>
      </c>
      <c r="T108" s="19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94" t="s">
        <v>159</v>
      </c>
      <c r="AT108" s="194" t="s">
        <v>154</v>
      </c>
      <c r="AU108" s="194" t="s">
        <v>88</v>
      </c>
      <c r="AY108" s="21" t="s">
        <v>151</v>
      </c>
      <c r="BE108" s="195">
        <f>IF(N108="základní",J108,0)</f>
        <v>0</v>
      </c>
      <c r="BF108" s="195">
        <f>IF(N108="snížená",J108,0)</f>
        <v>0</v>
      </c>
      <c r="BG108" s="195">
        <f>IF(N108="zákl. přenesená",J108,0)</f>
        <v>0</v>
      </c>
      <c r="BH108" s="195">
        <f>IF(N108="sníž. přenesená",J108,0)</f>
        <v>0</v>
      </c>
      <c r="BI108" s="195">
        <f>IF(N108="nulová",J108,0)</f>
        <v>0</v>
      </c>
      <c r="BJ108" s="21" t="s">
        <v>86</v>
      </c>
      <c r="BK108" s="195">
        <f>ROUND(I108*H108,2)</f>
        <v>0</v>
      </c>
      <c r="BL108" s="21" t="s">
        <v>159</v>
      </c>
      <c r="BM108" s="194" t="s">
        <v>502</v>
      </c>
    </row>
    <row r="109" spans="1:65" s="2" customFormat="1" ht="19.5">
      <c r="A109" s="39"/>
      <c r="B109" s="40"/>
      <c r="C109" s="41"/>
      <c r="D109" s="201" t="s">
        <v>163</v>
      </c>
      <c r="E109" s="41"/>
      <c r="F109" s="202" t="s">
        <v>3228</v>
      </c>
      <c r="G109" s="41"/>
      <c r="H109" s="41"/>
      <c r="I109" s="198"/>
      <c r="J109" s="41"/>
      <c r="K109" s="41"/>
      <c r="L109" s="44"/>
      <c r="M109" s="199"/>
      <c r="N109" s="200"/>
      <c r="O109" s="69"/>
      <c r="P109" s="69"/>
      <c r="Q109" s="69"/>
      <c r="R109" s="69"/>
      <c r="S109" s="69"/>
      <c r="T109" s="70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1" t="s">
        <v>163</v>
      </c>
      <c r="AU109" s="21" t="s">
        <v>88</v>
      </c>
    </row>
    <row r="110" spans="1:65" s="2" customFormat="1" ht="16.5" customHeight="1">
      <c r="A110" s="39"/>
      <c r="B110" s="40"/>
      <c r="C110" s="183" t="s">
        <v>417</v>
      </c>
      <c r="D110" s="183" t="s">
        <v>154</v>
      </c>
      <c r="E110" s="184" t="s">
        <v>3260</v>
      </c>
      <c r="F110" s="185" t="s">
        <v>3261</v>
      </c>
      <c r="G110" s="186" t="s">
        <v>209</v>
      </c>
      <c r="H110" s="187">
        <v>68</v>
      </c>
      <c r="I110" s="188"/>
      <c r="J110" s="189">
        <f>ROUND(I110*H110,2)</f>
        <v>0</v>
      </c>
      <c r="K110" s="185" t="s">
        <v>32</v>
      </c>
      <c r="L110" s="44"/>
      <c r="M110" s="190" t="s">
        <v>32</v>
      </c>
      <c r="N110" s="191" t="s">
        <v>49</v>
      </c>
      <c r="O110" s="69"/>
      <c r="P110" s="192">
        <f>O110*H110</f>
        <v>0</v>
      </c>
      <c r="Q110" s="192">
        <v>0</v>
      </c>
      <c r="R110" s="192">
        <f>Q110*H110</f>
        <v>0</v>
      </c>
      <c r="S110" s="192">
        <v>0</v>
      </c>
      <c r="T110" s="19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94" t="s">
        <v>159</v>
      </c>
      <c r="AT110" s="194" t="s">
        <v>154</v>
      </c>
      <c r="AU110" s="194" t="s">
        <v>88</v>
      </c>
      <c r="AY110" s="21" t="s">
        <v>151</v>
      </c>
      <c r="BE110" s="195">
        <f>IF(N110="základní",J110,0)</f>
        <v>0</v>
      </c>
      <c r="BF110" s="195">
        <f>IF(N110="snížená",J110,0)</f>
        <v>0</v>
      </c>
      <c r="BG110" s="195">
        <f>IF(N110="zákl. přenesená",J110,0)</f>
        <v>0</v>
      </c>
      <c r="BH110" s="195">
        <f>IF(N110="sníž. přenesená",J110,0)</f>
        <v>0</v>
      </c>
      <c r="BI110" s="195">
        <f>IF(N110="nulová",J110,0)</f>
        <v>0</v>
      </c>
      <c r="BJ110" s="21" t="s">
        <v>86</v>
      </c>
      <c r="BK110" s="195">
        <f>ROUND(I110*H110,2)</f>
        <v>0</v>
      </c>
      <c r="BL110" s="21" t="s">
        <v>159</v>
      </c>
      <c r="BM110" s="194" t="s">
        <v>515</v>
      </c>
    </row>
    <row r="111" spans="1:65" s="2" customFormat="1" ht="19.5">
      <c r="A111" s="39"/>
      <c r="B111" s="40"/>
      <c r="C111" s="41"/>
      <c r="D111" s="201" t="s">
        <v>163</v>
      </c>
      <c r="E111" s="41"/>
      <c r="F111" s="202" t="s">
        <v>3228</v>
      </c>
      <c r="G111" s="41"/>
      <c r="H111" s="41"/>
      <c r="I111" s="198"/>
      <c r="J111" s="41"/>
      <c r="K111" s="41"/>
      <c r="L111" s="44"/>
      <c r="M111" s="199"/>
      <c r="N111" s="200"/>
      <c r="O111" s="69"/>
      <c r="P111" s="69"/>
      <c r="Q111" s="69"/>
      <c r="R111" s="69"/>
      <c r="S111" s="69"/>
      <c r="T111" s="70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21" t="s">
        <v>163</v>
      </c>
      <c r="AU111" s="21" t="s">
        <v>88</v>
      </c>
    </row>
    <row r="112" spans="1:65" s="2" customFormat="1" ht="16.5" customHeight="1">
      <c r="A112" s="39"/>
      <c r="B112" s="40"/>
      <c r="C112" s="183" t="s">
        <v>373</v>
      </c>
      <c r="D112" s="183" t="s">
        <v>154</v>
      </c>
      <c r="E112" s="184" t="s">
        <v>3262</v>
      </c>
      <c r="F112" s="185" t="s">
        <v>3263</v>
      </c>
      <c r="G112" s="186" t="s">
        <v>3101</v>
      </c>
      <c r="H112" s="187">
        <v>1</v>
      </c>
      <c r="I112" s="188"/>
      <c r="J112" s="189">
        <f>ROUND(I112*H112,2)</f>
        <v>0</v>
      </c>
      <c r="K112" s="185" t="s">
        <v>32</v>
      </c>
      <c r="L112" s="44"/>
      <c r="M112" s="190" t="s">
        <v>32</v>
      </c>
      <c r="N112" s="191" t="s">
        <v>49</v>
      </c>
      <c r="O112" s="69"/>
      <c r="P112" s="192">
        <f>O112*H112</f>
        <v>0</v>
      </c>
      <c r="Q112" s="192">
        <v>0</v>
      </c>
      <c r="R112" s="192">
        <f>Q112*H112</f>
        <v>0</v>
      </c>
      <c r="S112" s="192">
        <v>0</v>
      </c>
      <c r="T112" s="193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94" t="s">
        <v>159</v>
      </c>
      <c r="AT112" s="194" t="s">
        <v>154</v>
      </c>
      <c r="AU112" s="194" t="s">
        <v>88</v>
      </c>
      <c r="AY112" s="21" t="s">
        <v>151</v>
      </c>
      <c r="BE112" s="195">
        <f>IF(N112="základní",J112,0)</f>
        <v>0</v>
      </c>
      <c r="BF112" s="195">
        <f>IF(N112="snížená",J112,0)</f>
        <v>0</v>
      </c>
      <c r="BG112" s="195">
        <f>IF(N112="zákl. přenesená",J112,0)</f>
        <v>0</v>
      </c>
      <c r="BH112" s="195">
        <f>IF(N112="sníž. přenesená",J112,0)</f>
        <v>0</v>
      </c>
      <c r="BI112" s="195">
        <f>IF(N112="nulová",J112,0)</f>
        <v>0</v>
      </c>
      <c r="BJ112" s="21" t="s">
        <v>86</v>
      </c>
      <c r="BK112" s="195">
        <f>ROUND(I112*H112,2)</f>
        <v>0</v>
      </c>
      <c r="BL112" s="21" t="s">
        <v>159</v>
      </c>
      <c r="BM112" s="194" t="s">
        <v>525</v>
      </c>
    </row>
    <row r="113" spans="1:65" s="2" customFormat="1" ht="19.5">
      <c r="A113" s="39"/>
      <c r="B113" s="40"/>
      <c r="C113" s="41"/>
      <c r="D113" s="201" t="s">
        <v>163</v>
      </c>
      <c r="E113" s="41"/>
      <c r="F113" s="202" t="s">
        <v>3228</v>
      </c>
      <c r="G113" s="41"/>
      <c r="H113" s="41"/>
      <c r="I113" s="198"/>
      <c r="J113" s="41"/>
      <c r="K113" s="41"/>
      <c r="L113" s="44"/>
      <c r="M113" s="199"/>
      <c r="N113" s="200"/>
      <c r="O113" s="69"/>
      <c r="P113" s="69"/>
      <c r="Q113" s="69"/>
      <c r="R113" s="69"/>
      <c r="S113" s="69"/>
      <c r="T113" s="70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1" t="s">
        <v>163</v>
      </c>
      <c r="AU113" s="21" t="s">
        <v>88</v>
      </c>
    </row>
    <row r="114" spans="1:65" s="2" customFormat="1" ht="16.5" customHeight="1">
      <c r="A114" s="39"/>
      <c r="B114" s="40"/>
      <c r="C114" s="183" t="s">
        <v>433</v>
      </c>
      <c r="D114" s="183" t="s">
        <v>154</v>
      </c>
      <c r="E114" s="184" t="s">
        <v>3264</v>
      </c>
      <c r="F114" s="185" t="s">
        <v>3265</v>
      </c>
      <c r="G114" s="186" t="s">
        <v>3101</v>
      </c>
      <c r="H114" s="187">
        <v>21.43</v>
      </c>
      <c r="I114" s="188"/>
      <c r="J114" s="189">
        <f>ROUND(I114*H114,2)</f>
        <v>0</v>
      </c>
      <c r="K114" s="185" t="s">
        <v>32</v>
      </c>
      <c r="L114" s="44"/>
      <c r="M114" s="190" t="s">
        <v>32</v>
      </c>
      <c r="N114" s="191" t="s">
        <v>49</v>
      </c>
      <c r="O114" s="69"/>
      <c r="P114" s="192">
        <f>O114*H114</f>
        <v>0</v>
      </c>
      <c r="Q114" s="192">
        <v>0</v>
      </c>
      <c r="R114" s="192">
        <f>Q114*H114</f>
        <v>0</v>
      </c>
      <c r="S114" s="192">
        <v>0</v>
      </c>
      <c r="T114" s="193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94" t="s">
        <v>159</v>
      </c>
      <c r="AT114" s="194" t="s">
        <v>154</v>
      </c>
      <c r="AU114" s="194" t="s">
        <v>88</v>
      </c>
      <c r="AY114" s="21" t="s">
        <v>151</v>
      </c>
      <c r="BE114" s="195">
        <f>IF(N114="základní",J114,0)</f>
        <v>0</v>
      </c>
      <c r="BF114" s="195">
        <f>IF(N114="snížená",J114,0)</f>
        <v>0</v>
      </c>
      <c r="BG114" s="195">
        <f>IF(N114="zákl. přenesená",J114,0)</f>
        <v>0</v>
      </c>
      <c r="BH114" s="195">
        <f>IF(N114="sníž. přenesená",J114,0)</f>
        <v>0</v>
      </c>
      <c r="BI114" s="195">
        <f>IF(N114="nulová",J114,0)</f>
        <v>0</v>
      </c>
      <c r="BJ114" s="21" t="s">
        <v>86</v>
      </c>
      <c r="BK114" s="195">
        <f>ROUND(I114*H114,2)</f>
        <v>0</v>
      </c>
      <c r="BL114" s="21" t="s">
        <v>159</v>
      </c>
      <c r="BM114" s="194" t="s">
        <v>539</v>
      </c>
    </row>
    <row r="115" spans="1:65" s="2" customFormat="1" ht="16.5" customHeight="1">
      <c r="A115" s="39"/>
      <c r="B115" s="40"/>
      <c r="C115" s="183" t="s">
        <v>444</v>
      </c>
      <c r="D115" s="183" t="s">
        <v>154</v>
      </c>
      <c r="E115" s="184" t="s">
        <v>3266</v>
      </c>
      <c r="F115" s="185" t="s">
        <v>3267</v>
      </c>
      <c r="G115" s="186" t="s">
        <v>213</v>
      </c>
      <c r="H115" s="187">
        <v>1</v>
      </c>
      <c r="I115" s="188"/>
      <c r="J115" s="189">
        <f>ROUND(I115*H115,2)</f>
        <v>0</v>
      </c>
      <c r="K115" s="185" t="s">
        <v>32</v>
      </c>
      <c r="L115" s="44"/>
      <c r="M115" s="190" t="s">
        <v>32</v>
      </c>
      <c r="N115" s="191" t="s">
        <v>49</v>
      </c>
      <c r="O115" s="69"/>
      <c r="P115" s="192">
        <f>O115*H115</f>
        <v>0</v>
      </c>
      <c r="Q115" s="192">
        <v>0</v>
      </c>
      <c r="R115" s="192">
        <f>Q115*H115</f>
        <v>0</v>
      </c>
      <c r="S115" s="192">
        <v>0</v>
      </c>
      <c r="T115" s="19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194" t="s">
        <v>159</v>
      </c>
      <c r="AT115" s="194" t="s">
        <v>154</v>
      </c>
      <c r="AU115" s="194" t="s">
        <v>88</v>
      </c>
      <c r="AY115" s="21" t="s">
        <v>151</v>
      </c>
      <c r="BE115" s="195">
        <f>IF(N115="základní",J115,0)</f>
        <v>0</v>
      </c>
      <c r="BF115" s="195">
        <f>IF(N115="snížená",J115,0)</f>
        <v>0</v>
      </c>
      <c r="BG115" s="195">
        <f>IF(N115="zákl. přenesená",J115,0)</f>
        <v>0</v>
      </c>
      <c r="BH115" s="195">
        <f>IF(N115="sníž. přenesená",J115,0)</f>
        <v>0</v>
      </c>
      <c r="BI115" s="195">
        <f>IF(N115="nulová",J115,0)</f>
        <v>0</v>
      </c>
      <c r="BJ115" s="21" t="s">
        <v>86</v>
      </c>
      <c r="BK115" s="195">
        <f>ROUND(I115*H115,2)</f>
        <v>0</v>
      </c>
      <c r="BL115" s="21" t="s">
        <v>159</v>
      </c>
      <c r="BM115" s="194" t="s">
        <v>553</v>
      </c>
    </row>
    <row r="116" spans="1:65" s="2" customFormat="1" ht="19.5">
      <c r="A116" s="39"/>
      <c r="B116" s="40"/>
      <c r="C116" s="41"/>
      <c r="D116" s="201" t="s">
        <v>163</v>
      </c>
      <c r="E116" s="41"/>
      <c r="F116" s="202" t="s">
        <v>3228</v>
      </c>
      <c r="G116" s="41"/>
      <c r="H116" s="41"/>
      <c r="I116" s="198"/>
      <c r="J116" s="41"/>
      <c r="K116" s="41"/>
      <c r="L116" s="44"/>
      <c r="M116" s="199"/>
      <c r="N116" s="200"/>
      <c r="O116" s="69"/>
      <c r="P116" s="69"/>
      <c r="Q116" s="69"/>
      <c r="R116" s="69"/>
      <c r="S116" s="69"/>
      <c r="T116" s="70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21" t="s">
        <v>163</v>
      </c>
      <c r="AU116" s="21" t="s">
        <v>88</v>
      </c>
    </row>
    <row r="117" spans="1:65" s="2" customFormat="1" ht="16.5" customHeight="1">
      <c r="A117" s="39"/>
      <c r="B117" s="40"/>
      <c r="C117" s="183" t="s">
        <v>452</v>
      </c>
      <c r="D117" s="183" t="s">
        <v>154</v>
      </c>
      <c r="E117" s="184" t="s">
        <v>3268</v>
      </c>
      <c r="F117" s="185" t="s">
        <v>3269</v>
      </c>
      <c r="G117" s="186" t="s">
        <v>480</v>
      </c>
      <c r="H117" s="187">
        <v>76</v>
      </c>
      <c r="I117" s="188"/>
      <c r="J117" s="189">
        <f>ROUND(I117*H117,2)</f>
        <v>0</v>
      </c>
      <c r="K117" s="185" t="s">
        <v>32</v>
      </c>
      <c r="L117" s="44"/>
      <c r="M117" s="190" t="s">
        <v>32</v>
      </c>
      <c r="N117" s="191" t="s">
        <v>49</v>
      </c>
      <c r="O117" s="69"/>
      <c r="P117" s="192">
        <f>O117*H117</f>
        <v>0</v>
      </c>
      <c r="Q117" s="192">
        <v>0</v>
      </c>
      <c r="R117" s="192">
        <f>Q117*H117</f>
        <v>0</v>
      </c>
      <c r="S117" s="192">
        <v>0</v>
      </c>
      <c r="T117" s="19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194" t="s">
        <v>159</v>
      </c>
      <c r="AT117" s="194" t="s">
        <v>154</v>
      </c>
      <c r="AU117" s="194" t="s">
        <v>88</v>
      </c>
      <c r="AY117" s="21" t="s">
        <v>151</v>
      </c>
      <c r="BE117" s="195">
        <f>IF(N117="základní",J117,0)</f>
        <v>0</v>
      </c>
      <c r="BF117" s="195">
        <f>IF(N117="snížená",J117,0)</f>
        <v>0</v>
      </c>
      <c r="BG117" s="195">
        <f>IF(N117="zákl. přenesená",J117,0)</f>
        <v>0</v>
      </c>
      <c r="BH117" s="195">
        <f>IF(N117="sníž. přenesená",J117,0)</f>
        <v>0</v>
      </c>
      <c r="BI117" s="195">
        <f>IF(N117="nulová",J117,0)</f>
        <v>0</v>
      </c>
      <c r="BJ117" s="21" t="s">
        <v>86</v>
      </c>
      <c r="BK117" s="195">
        <f>ROUND(I117*H117,2)</f>
        <v>0</v>
      </c>
      <c r="BL117" s="21" t="s">
        <v>159</v>
      </c>
      <c r="BM117" s="194" t="s">
        <v>563</v>
      </c>
    </row>
    <row r="118" spans="1:65" s="2" customFormat="1" ht="16.5" customHeight="1">
      <c r="A118" s="39"/>
      <c r="B118" s="40"/>
      <c r="C118" s="183" t="s">
        <v>459</v>
      </c>
      <c r="D118" s="183" t="s">
        <v>154</v>
      </c>
      <c r="E118" s="184" t="s">
        <v>3270</v>
      </c>
      <c r="F118" s="185" t="s">
        <v>3271</v>
      </c>
      <c r="G118" s="186" t="s">
        <v>3101</v>
      </c>
      <c r="H118" s="187">
        <v>9.9</v>
      </c>
      <c r="I118" s="188"/>
      <c r="J118" s="189">
        <f>ROUND(I118*H118,2)</f>
        <v>0</v>
      </c>
      <c r="K118" s="185" t="s">
        <v>32</v>
      </c>
      <c r="L118" s="44"/>
      <c r="M118" s="190" t="s">
        <v>32</v>
      </c>
      <c r="N118" s="191" t="s">
        <v>49</v>
      </c>
      <c r="O118" s="69"/>
      <c r="P118" s="192">
        <f>O118*H118</f>
        <v>0</v>
      </c>
      <c r="Q118" s="192">
        <v>0</v>
      </c>
      <c r="R118" s="192">
        <f>Q118*H118</f>
        <v>0</v>
      </c>
      <c r="S118" s="192">
        <v>0</v>
      </c>
      <c r="T118" s="193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94" t="s">
        <v>159</v>
      </c>
      <c r="AT118" s="194" t="s">
        <v>154</v>
      </c>
      <c r="AU118" s="194" t="s">
        <v>88</v>
      </c>
      <c r="AY118" s="21" t="s">
        <v>151</v>
      </c>
      <c r="BE118" s="195">
        <f>IF(N118="základní",J118,0)</f>
        <v>0</v>
      </c>
      <c r="BF118" s="195">
        <f>IF(N118="snížená",J118,0)</f>
        <v>0</v>
      </c>
      <c r="BG118" s="195">
        <f>IF(N118="zákl. přenesená",J118,0)</f>
        <v>0</v>
      </c>
      <c r="BH118" s="195">
        <f>IF(N118="sníž. přenesená",J118,0)</f>
        <v>0</v>
      </c>
      <c r="BI118" s="195">
        <f>IF(N118="nulová",J118,0)</f>
        <v>0</v>
      </c>
      <c r="BJ118" s="21" t="s">
        <v>86</v>
      </c>
      <c r="BK118" s="195">
        <f>ROUND(I118*H118,2)</f>
        <v>0</v>
      </c>
      <c r="BL118" s="21" t="s">
        <v>159</v>
      </c>
      <c r="BM118" s="194" t="s">
        <v>576</v>
      </c>
    </row>
    <row r="119" spans="1:65" s="2" customFormat="1" ht="16.5" customHeight="1">
      <c r="A119" s="39"/>
      <c r="B119" s="40"/>
      <c r="C119" s="183" t="s">
        <v>7</v>
      </c>
      <c r="D119" s="183" t="s">
        <v>154</v>
      </c>
      <c r="E119" s="184" t="s">
        <v>3272</v>
      </c>
      <c r="F119" s="185" t="s">
        <v>3273</v>
      </c>
      <c r="G119" s="186" t="s">
        <v>3101</v>
      </c>
      <c r="H119" s="187">
        <v>6</v>
      </c>
      <c r="I119" s="188"/>
      <c r="J119" s="189">
        <f>ROUND(I119*H119,2)</f>
        <v>0</v>
      </c>
      <c r="K119" s="185" t="s">
        <v>32</v>
      </c>
      <c r="L119" s="44"/>
      <c r="M119" s="190" t="s">
        <v>32</v>
      </c>
      <c r="N119" s="191" t="s">
        <v>49</v>
      </c>
      <c r="O119" s="69"/>
      <c r="P119" s="192">
        <f>O119*H119</f>
        <v>0</v>
      </c>
      <c r="Q119" s="192">
        <v>0</v>
      </c>
      <c r="R119" s="192">
        <f>Q119*H119</f>
        <v>0</v>
      </c>
      <c r="S119" s="192">
        <v>0</v>
      </c>
      <c r="T119" s="193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194" t="s">
        <v>159</v>
      </c>
      <c r="AT119" s="194" t="s">
        <v>154</v>
      </c>
      <c r="AU119" s="194" t="s">
        <v>88</v>
      </c>
      <c r="AY119" s="21" t="s">
        <v>151</v>
      </c>
      <c r="BE119" s="195">
        <f>IF(N119="základní",J119,0)</f>
        <v>0</v>
      </c>
      <c r="BF119" s="195">
        <f>IF(N119="snížená",J119,0)</f>
        <v>0</v>
      </c>
      <c r="BG119" s="195">
        <f>IF(N119="zákl. přenesená",J119,0)</f>
        <v>0</v>
      </c>
      <c r="BH119" s="195">
        <f>IF(N119="sníž. přenesená",J119,0)</f>
        <v>0</v>
      </c>
      <c r="BI119" s="195">
        <f>IF(N119="nulová",J119,0)</f>
        <v>0</v>
      </c>
      <c r="BJ119" s="21" t="s">
        <v>86</v>
      </c>
      <c r="BK119" s="195">
        <f>ROUND(I119*H119,2)</f>
        <v>0</v>
      </c>
      <c r="BL119" s="21" t="s">
        <v>159</v>
      </c>
      <c r="BM119" s="194" t="s">
        <v>592</v>
      </c>
    </row>
    <row r="120" spans="1:65" s="2" customFormat="1" ht="19.5">
      <c r="A120" s="39"/>
      <c r="B120" s="40"/>
      <c r="C120" s="41"/>
      <c r="D120" s="201" t="s">
        <v>163</v>
      </c>
      <c r="E120" s="41"/>
      <c r="F120" s="202" t="s">
        <v>3228</v>
      </c>
      <c r="G120" s="41"/>
      <c r="H120" s="41"/>
      <c r="I120" s="198"/>
      <c r="J120" s="41"/>
      <c r="K120" s="41"/>
      <c r="L120" s="44"/>
      <c r="M120" s="199"/>
      <c r="N120" s="200"/>
      <c r="O120" s="69"/>
      <c r="P120" s="69"/>
      <c r="Q120" s="69"/>
      <c r="R120" s="69"/>
      <c r="S120" s="69"/>
      <c r="T120" s="70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21" t="s">
        <v>163</v>
      </c>
      <c r="AU120" s="21" t="s">
        <v>88</v>
      </c>
    </row>
    <row r="121" spans="1:65" s="2" customFormat="1" ht="16.5" customHeight="1">
      <c r="A121" s="39"/>
      <c r="B121" s="40"/>
      <c r="C121" s="183" t="s">
        <v>469</v>
      </c>
      <c r="D121" s="183" t="s">
        <v>154</v>
      </c>
      <c r="E121" s="184" t="s">
        <v>3274</v>
      </c>
      <c r="F121" s="185" t="s">
        <v>3275</v>
      </c>
      <c r="G121" s="186" t="s">
        <v>3101</v>
      </c>
      <c r="H121" s="187">
        <v>12</v>
      </c>
      <c r="I121" s="188"/>
      <c r="J121" s="189">
        <f>ROUND(I121*H121,2)</f>
        <v>0</v>
      </c>
      <c r="K121" s="185" t="s">
        <v>32</v>
      </c>
      <c r="L121" s="44"/>
      <c r="M121" s="190" t="s">
        <v>32</v>
      </c>
      <c r="N121" s="191" t="s">
        <v>49</v>
      </c>
      <c r="O121" s="69"/>
      <c r="P121" s="192">
        <f>O121*H121</f>
        <v>0</v>
      </c>
      <c r="Q121" s="192">
        <v>0</v>
      </c>
      <c r="R121" s="192">
        <f>Q121*H121</f>
        <v>0</v>
      </c>
      <c r="S121" s="192">
        <v>0</v>
      </c>
      <c r="T121" s="193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194" t="s">
        <v>159</v>
      </c>
      <c r="AT121" s="194" t="s">
        <v>154</v>
      </c>
      <c r="AU121" s="194" t="s">
        <v>88</v>
      </c>
      <c r="AY121" s="21" t="s">
        <v>151</v>
      </c>
      <c r="BE121" s="195">
        <f>IF(N121="základní",J121,0)</f>
        <v>0</v>
      </c>
      <c r="BF121" s="195">
        <f>IF(N121="snížená",J121,0)</f>
        <v>0</v>
      </c>
      <c r="BG121" s="195">
        <f>IF(N121="zákl. přenesená",J121,0)</f>
        <v>0</v>
      </c>
      <c r="BH121" s="195">
        <f>IF(N121="sníž. přenesená",J121,0)</f>
        <v>0</v>
      </c>
      <c r="BI121" s="195">
        <f>IF(N121="nulová",J121,0)</f>
        <v>0</v>
      </c>
      <c r="BJ121" s="21" t="s">
        <v>86</v>
      </c>
      <c r="BK121" s="195">
        <f>ROUND(I121*H121,2)</f>
        <v>0</v>
      </c>
      <c r="BL121" s="21" t="s">
        <v>159</v>
      </c>
      <c r="BM121" s="194" t="s">
        <v>607</v>
      </c>
    </row>
    <row r="122" spans="1:65" s="2" customFormat="1" ht="19.5">
      <c r="A122" s="39"/>
      <c r="B122" s="40"/>
      <c r="C122" s="41"/>
      <c r="D122" s="201" t="s">
        <v>163</v>
      </c>
      <c r="E122" s="41"/>
      <c r="F122" s="202" t="s">
        <v>3228</v>
      </c>
      <c r="G122" s="41"/>
      <c r="H122" s="41"/>
      <c r="I122" s="198"/>
      <c r="J122" s="41"/>
      <c r="K122" s="41"/>
      <c r="L122" s="44"/>
      <c r="M122" s="199"/>
      <c r="N122" s="200"/>
      <c r="O122" s="69"/>
      <c r="P122" s="69"/>
      <c r="Q122" s="69"/>
      <c r="R122" s="69"/>
      <c r="S122" s="69"/>
      <c r="T122" s="70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21" t="s">
        <v>163</v>
      </c>
      <c r="AU122" s="21" t="s">
        <v>88</v>
      </c>
    </row>
    <row r="123" spans="1:65" s="2" customFormat="1" ht="16.5" customHeight="1">
      <c r="A123" s="39"/>
      <c r="B123" s="40"/>
      <c r="C123" s="183" t="s">
        <v>477</v>
      </c>
      <c r="D123" s="183" t="s">
        <v>154</v>
      </c>
      <c r="E123" s="184" t="s">
        <v>3276</v>
      </c>
      <c r="F123" s="185" t="s">
        <v>3277</v>
      </c>
      <c r="G123" s="186" t="s">
        <v>3101</v>
      </c>
      <c r="H123" s="187">
        <v>18</v>
      </c>
      <c r="I123" s="188"/>
      <c r="J123" s="189">
        <f>ROUND(I123*H123,2)</f>
        <v>0</v>
      </c>
      <c r="K123" s="185" t="s">
        <v>32</v>
      </c>
      <c r="L123" s="44"/>
      <c r="M123" s="190" t="s">
        <v>32</v>
      </c>
      <c r="N123" s="191" t="s">
        <v>49</v>
      </c>
      <c r="O123" s="69"/>
      <c r="P123" s="192">
        <f>O123*H123</f>
        <v>0</v>
      </c>
      <c r="Q123" s="192">
        <v>0</v>
      </c>
      <c r="R123" s="192">
        <f>Q123*H123</f>
        <v>0</v>
      </c>
      <c r="S123" s="192">
        <v>0</v>
      </c>
      <c r="T123" s="193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194" t="s">
        <v>159</v>
      </c>
      <c r="AT123" s="194" t="s">
        <v>154</v>
      </c>
      <c r="AU123" s="194" t="s">
        <v>88</v>
      </c>
      <c r="AY123" s="21" t="s">
        <v>151</v>
      </c>
      <c r="BE123" s="195">
        <f>IF(N123="základní",J123,0)</f>
        <v>0</v>
      </c>
      <c r="BF123" s="195">
        <f>IF(N123="snížená",J123,0)</f>
        <v>0</v>
      </c>
      <c r="BG123" s="195">
        <f>IF(N123="zákl. přenesená",J123,0)</f>
        <v>0</v>
      </c>
      <c r="BH123" s="195">
        <f>IF(N123="sníž. přenesená",J123,0)</f>
        <v>0</v>
      </c>
      <c r="BI123" s="195">
        <f>IF(N123="nulová",J123,0)</f>
        <v>0</v>
      </c>
      <c r="BJ123" s="21" t="s">
        <v>86</v>
      </c>
      <c r="BK123" s="195">
        <f>ROUND(I123*H123,2)</f>
        <v>0</v>
      </c>
      <c r="BL123" s="21" t="s">
        <v>159</v>
      </c>
      <c r="BM123" s="194" t="s">
        <v>626</v>
      </c>
    </row>
    <row r="124" spans="1:65" s="2" customFormat="1" ht="19.5">
      <c r="A124" s="39"/>
      <c r="B124" s="40"/>
      <c r="C124" s="41"/>
      <c r="D124" s="201" t="s">
        <v>163</v>
      </c>
      <c r="E124" s="41"/>
      <c r="F124" s="202" t="s">
        <v>3228</v>
      </c>
      <c r="G124" s="41"/>
      <c r="H124" s="41"/>
      <c r="I124" s="198"/>
      <c r="J124" s="41"/>
      <c r="K124" s="41"/>
      <c r="L124" s="44"/>
      <c r="M124" s="199"/>
      <c r="N124" s="200"/>
      <c r="O124" s="69"/>
      <c r="P124" s="69"/>
      <c r="Q124" s="69"/>
      <c r="R124" s="69"/>
      <c r="S124" s="69"/>
      <c r="T124" s="70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21" t="s">
        <v>163</v>
      </c>
      <c r="AU124" s="21" t="s">
        <v>88</v>
      </c>
    </row>
    <row r="125" spans="1:65" s="2" customFormat="1" ht="16.5" customHeight="1">
      <c r="A125" s="39"/>
      <c r="B125" s="40"/>
      <c r="C125" s="183" t="s">
        <v>483</v>
      </c>
      <c r="D125" s="183" t="s">
        <v>154</v>
      </c>
      <c r="E125" s="184" t="s">
        <v>3278</v>
      </c>
      <c r="F125" s="185" t="s">
        <v>3279</v>
      </c>
      <c r="G125" s="186" t="s">
        <v>3101</v>
      </c>
      <c r="H125" s="187">
        <v>16</v>
      </c>
      <c r="I125" s="188"/>
      <c r="J125" s="189">
        <f>ROUND(I125*H125,2)</f>
        <v>0</v>
      </c>
      <c r="K125" s="185" t="s">
        <v>32</v>
      </c>
      <c r="L125" s="44"/>
      <c r="M125" s="190" t="s">
        <v>32</v>
      </c>
      <c r="N125" s="191" t="s">
        <v>49</v>
      </c>
      <c r="O125" s="69"/>
      <c r="P125" s="192">
        <f>O125*H125</f>
        <v>0</v>
      </c>
      <c r="Q125" s="192">
        <v>0</v>
      </c>
      <c r="R125" s="192">
        <f>Q125*H125</f>
        <v>0</v>
      </c>
      <c r="S125" s="192">
        <v>0</v>
      </c>
      <c r="T125" s="19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194" t="s">
        <v>159</v>
      </c>
      <c r="AT125" s="194" t="s">
        <v>154</v>
      </c>
      <c r="AU125" s="194" t="s">
        <v>88</v>
      </c>
      <c r="AY125" s="21" t="s">
        <v>151</v>
      </c>
      <c r="BE125" s="195">
        <f>IF(N125="základní",J125,0)</f>
        <v>0</v>
      </c>
      <c r="BF125" s="195">
        <f>IF(N125="snížená",J125,0)</f>
        <v>0</v>
      </c>
      <c r="BG125" s="195">
        <f>IF(N125="zákl. přenesená",J125,0)</f>
        <v>0</v>
      </c>
      <c r="BH125" s="195">
        <f>IF(N125="sníž. přenesená",J125,0)</f>
        <v>0</v>
      </c>
      <c r="BI125" s="195">
        <f>IF(N125="nulová",J125,0)</f>
        <v>0</v>
      </c>
      <c r="BJ125" s="21" t="s">
        <v>86</v>
      </c>
      <c r="BK125" s="195">
        <f>ROUND(I125*H125,2)</f>
        <v>0</v>
      </c>
      <c r="BL125" s="21" t="s">
        <v>159</v>
      </c>
      <c r="BM125" s="194" t="s">
        <v>640</v>
      </c>
    </row>
    <row r="126" spans="1:65" s="2" customFormat="1" ht="16.5" customHeight="1">
      <c r="A126" s="39"/>
      <c r="B126" s="40"/>
      <c r="C126" s="183" t="s">
        <v>488</v>
      </c>
      <c r="D126" s="183" t="s">
        <v>154</v>
      </c>
      <c r="E126" s="184" t="s">
        <v>3280</v>
      </c>
      <c r="F126" s="185" t="s">
        <v>3281</v>
      </c>
      <c r="G126" s="186" t="s">
        <v>3101</v>
      </c>
      <c r="H126" s="187">
        <v>16</v>
      </c>
      <c r="I126" s="188"/>
      <c r="J126" s="189">
        <f>ROUND(I126*H126,2)</f>
        <v>0</v>
      </c>
      <c r="K126" s="185" t="s">
        <v>32</v>
      </c>
      <c r="L126" s="44"/>
      <c r="M126" s="190" t="s">
        <v>32</v>
      </c>
      <c r="N126" s="191" t="s">
        <v>49</v>
      </c>
      <c r="O126" s="69"/>
      <c r="P126" s="192">
        <f>O126*H126</f>
        <v>0</v>
      </c>
      <c r="Q126" s="192">
        <v>0</v>
      </c>
      <c r="R126" s="192">
        <f>Q126*H126</f>
        <v>0</v>
      </c>
      <c r="S126" s="192">
        <v>0</v>
      </c>
      <c r="T126" s="193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194" t="s">
        <v>159</v>
      </c>
      <c r="AT126" s="194" t="s">
        <v>154</v>
      </c>
      <c r="AU126" s="194" t="s">
        <v>88</v>
      </c>
      <c r="AY126" s="21" t="s">
        <v>151</v>
      </c>
      <c r="BE126" s="195">
        <f>IF(N126="základní",J126,0)</f>
        <v>0</v>
      </c>
      <c r="BF126" s="195">
        <f>IF(N126="snížená",J126,0)</f>
        <v>0</v>
      </c>
      <c r="BG126" s="195">
        <f>IF(N126="zákl. přenesená",J126,0)</f>
        <v>0</v>
      </c>
      <c r="BH126" s="195">
        <f>IF(N126="sníž. přenesená",J126,0)</f>
        <v>0</v>
      </c>
      <c r="BI126" s="195">
        <f>IF(N126="nulová",J126,0)</f>
        <v>0</v>
      </c>
      <c r="BJ126" s="21" t="s">
        <v>86</v>
      </c>
      <c r="BK126" s="195">
        <f>ROUND(I126*H126,2)</f>
        <v>0</v>
      </c>
      <c r="BL126" s="21" t="s">
        <v>159</v>
      </c>
      <c r="BM126" s="194" t="s">
        <v>654</v>
      </c>
    </row>
    <row r="127" spans="1:65" s="2" customFormat="1" ht="19.5">
      <c r="A127" s="39"/>
      <c r="B127" s="40"/>
      <c r="C127" s="41"/>
      <c r="D127" s="201" t="s">
        <v>163</v>
      </c>
      <c r="E127" s="41"/>
      <c r="F127" s="202" t="s">
        <v>3228</v>
      </c>
      <c r="G127" s="41"/>
      <c r="H127" s="41"/>
      <c r="I127" s="198"/>
      <c r="J127" s="41"/>
      <c r="K127" s="41"/>
      <c r="L127" s="44"/>
      <c r="M127" s="199"/>
      <c r="N127" s="200"/>
      <c r="O127" s="69"/>
      <c r="P127" s="69"/>
      <c r="Q127" s="69"/>
      <c r="R127" s="69"/>
      <c r="S127" s="69"/>
      <c r="T127" s="70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21" t="s">
        <v>163</v>
      </c>
      <c r="AU127" s="21" t="s">
        <v>88</v>
      </c>
    </row>
    <row r="128" spans="1:65" s="2" customFormat="1" ht="16.5" customHeight="1">
      <c r="A128" s="39"/>
      <c r="B128" s="40"/>
      <c r="C128" s="183" t="s">
        <v>502</v>
      </c>
      <c r="D128" s="183" t="s">
        <v>154</v>
      </c>
      <c r="E128" s="184" t="s">
        <v>3282</v>
      </c>
      <c r="F128" s="185" t="s">
        <v>3283</v>
      </c>
      <c r="G128" s="186" t="s">
        <v>32</v>
      </c>
      <c r="H128" s="187">
        <v>1</v>
      </c>
      <c r="I128" s="188"/>
      <c r="J128" s="189">
        <f>ROUND(I128*H128,2)</f>
        <v>0</v>
      </c>
      <c r="K128" s="185" t="s">
        <v>32</v>
      </c>
      <c r="L128" s="44"/>
      <c r="M128" s="190" t="s">
        <v>32</v>
      </c>
      <c r="N128" s="191" t="s">
        <v>49</v>
      </c>
      <c r="O128" s="69"/>
      <c r="P128" s="192">
        <f>O128*H128</f>
        <v>0</v>
      </c>
      <c r="Q128" s="192">
        <v>0</v>
      </c>
      <c r="R128" s="192">
        <f>Q128*H128</f>
        <v>0</v>
      </c>
      <c r="S128" s="192">
        <v>0</v>
      </c>
      <c r="T128" s="19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94" t="s">
        <v>159</v>
      </c>
      <c r="AT128" s="194" t="s">
        <v>154</v>
      </c>
      <c r="AU128" s="194" t="s">
        <v>88</v>
      </c>
      <c r="AY128" s="21" t="s">
        <v>151</v>
      </c>
      <c r="BE128" s="195">
        <f>IF(N128="základní",J128,0)</f>
        <v>0</v>
      </c>
      <c r="BF128" s="195">
        <f>IF(N128="snížená",J128,0)</f>
        <v>0</v>
      </c>
      <c r="BG128" s="195">
        <f>IF(N128="zákl. přenesená",J128,0)</f>
        <v>0</v>
      </c>
      <c r="BH128" s="195">
        <f>IF(N128="sníž. přenesená",J128,0)</f>
        <v>0</v>
      </c>
      <c r="BI128" s="195">
        <f>IF(N128="nulová",J128,0)</f>
        <v>0</v>
      </c>
      <c r="BJ128" s="21" t="s">
        <v>86</v>
      </c>
      <c r="BK128" s="195">
        <f>ROUND(I128*H128,2)</f>
        <v>0</v>
      </c>
      <c r="BL128" s="21" t="s">
        <v>159</v>
      </c>
      <c r="BM128" s="194" t="s">
        <v>667</v>
      </c>
    </row>
    <row r="129" spans="1:65" s="12" customFormat="1" ht="22.9" customHeight="1">
      <c r="B129" s="167"/>
      <c r="C129" s="168"/>
      <c r="D129" s="169" t="s">
        <v>77</v>
      </c>
      <c r="E129" s="181" t="s">
        <v>3284</v>
      </c>
      <c r="F129" s="181" t="s">
        <v>3285</v>
      </c>
      <c r="G129" s="168"/>
      <c r="H129" s="168"/>
      <c r="I129" s="171"/>
      <c r="J129" s="182">
        <f>BK129</f>
        <v>0</v>
      </c>
      <c r="K129" s="168"/>
      <c r="L129" s="173"/>
      <c r="M129" s="174"/>
      <c r="N129" s="175"/>
      <c r="O129" s="175"/>
      <c r="P129" s="176">
        <f>SUM(P130:P134)</f>
        <v>0</v>
      </c>
      <c r="Q129" s="175"/>
      <c r="R129" s="176">
        <f>SUM(R130:R134)</f>
        <v>0</v>
      </c>
      <c r="S129" s="175"/>
      <c r="T129" s="177">
        <f>SUM(T130:T134)</f>
        <v>0</v>
      </c>
      <c r="AR129" s="178" t="s">
        <v>86</v>
      </c>
      <c r="AT129" s="179" t="s">
        <v>77</v>
      </c>
      <c r="AU129" s="179" t="s">
        <v>86</v>
      </c>
      <c r="AY129" s="178" t="s">
        <v>151</v>
      </c>
      <c r="BK129" s="180">
        <f>SUM(BK130:BK134)</f>
        <v>0</v>
      </c>
    </row>
    <row r="130" spans="1:65" s="2" customFormat="1" ht="16.5" customHeight="1">
      <c r="A130" s="39"/>
      <c r="B130" s="40"/>
      <c r="C130" s="183" t="s">
        <v>510</v>
      </c>
      <c r="D130" s="183" t="s">
        <v>154</v>
      </c>
      <c r="E130" s="184" t="s">
        <v>3286</v>
      </c>
      <c r="F130" s="185" t="s">
        <v>3287</v>
      </c>
      <c r="G130" s="186" t="s">
        <v>657</v>
      </c>
      <c r="H130" s="187">
        <v>1</v>
      </c>
      <c r="I130" s="188"/>
      <c r="J130" s="189">
        <f>ROUND(I130*H130,2)</f>
        <v>0</v>
      </c>
      <c r="K130" s="185" t="s">
        <v>32</v>
      </c>
      <c r="L130" s="44"/>
      <c r="M130" s="190" t="s">
        <v>32</v>
      </c>
      <c r="N130" s="191" t="s">
        <v>49</v>
      </c>
      <c r="O130" s="69"/>
      <c r="P130" s="192">
        <f>O130*H130</f>
        <v>0</v>
      </c>
      <c r="Q130" s="192">
        <v>0</v>
      </c>
      <c r="R130" s="192">
        <f>Q130*H130</f>
        <v>0</v>
      </c>
      <c r="S130" s="192">
        <v>0</v>
      </c>
      <c r="T130" s="19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94" t="s">
        <v>159</v>
      </c>
      <c r="AT130" s="194" t="s">
        <v>154</v>
      </c>
      <c r="AU130" s="194" t="s">
        <v>88</v>
      </c>
      <c r="AY130" s="21" t="s">
        <v>151</v>
      </c>
      <c r="BE130" s="195">
        <f>IF(N130="základní",J130,0)</f>
        <v>0</v>
      </c>
      <c r="BF130" s="195">
        <f>IF(N130="snížená",J130,0)</f>
        <v>0</v>
      </c>
      <c r="BG130" s="195">
        <f>IF(N130="zákl. přenesená",J130,0)</f>
        <v>0</v>
      </c>
      <c r="BH130" s="195">
        <f>IF(N130="sníž. přenesená",J130,0)</f>
        <v>0</v>
      </c>
      <c r="BI130" s="195">
        <f>IF(N130="nulová",J130,0)</f>
        <v>0</v>
      </c>
      <c r="BJ130" s="21" t="s">
        <v>86</v>
      </c>
      <c r="BK130" s="195">
        <f>ROUND(I130*H130,2)</f>
        <v>0</v>
      </c>
      <c r="BL130" s="21" t="s">
        <v>159</v>
      </c>
      <c r="BM130" s="194" t="s">
        <v>683</v>
      </c>
    </row>
    <row r="131" spans="1:65" s="2" customFormat="1" ht="16.5" customHeight="1">
      <c r="A131" s="39"/>
      <c r="B131" s="40"/>
      <c r="C131" s="183" t="s">
        <v>515</v>
      </c>
      <c r="D131" s="183" t="s">
        <v>154</v>
      </c>
      <c r="E131" s="184" t="s">
        <v>3288</v>
      </c>
      <c r="F131" s="185" t="s">
        <v>3289</v>
      </c>
      <c r="G131" s="186" t="s">
        <v>657</v>
      </c>
      <c r="H131" s="187">
        <v>1</v>
      </c>
      <c r="I131" s="188"/>
      <c r="J131" s="189">
        <f>ROUND(I131*H131,2)</f>
        <v>0</v>
      </c>
      <c r="K131" s="185" t="s">
        <v>32</v>
      </c>
      <c r="L131" s="44"/>
      <c r="M131" s="190" t="s">
        <v>32</v>
      </c>
      <c r="N131" s="191" t="s">
        <v>49</v>
      </c>
      <c r="O131" s="69"/>
      <c r="P131" s="192">
        <f>O131*H131</f>
        <v>0</v>
      </c>
      <c r="Q131" s="192">
        <v>0</v>
      </c>
      <c r="R131" s="192">
        <f>Q131*H131</f>
        <v>0</v>
      </c>
      <c r="S131" s="192">
        <v>0</v>
      </c>
      <c r="T131" s="193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194" t="s">
        <v>159</v>
      </c>
      <c r="AT131" s="194" t="s">
        <v>154</v>
      </c>
      <c r="AU131" s="194" t="s">
        <v>88</v>
      </c>
      <c r="AY131" s="21" t="s">
        <v>151</v>
      </c>
      <c r="BE131" s="195">
        <f>IF(N131="základní",J131,0)</f>
        <v>0</v>
      </c>
      <c r="BF131" s="195">
        <f>IF(N131="snížená",J131,0)</f>
        <v>0</v>
      </c>
      <c r="BG131" s="195">
        <f>IF(N131="zákl. přenesená",J131,0)</f>
        <v>0</v>
      </c>
      <c r="BH131" s="195">
        <f>IF(N131="sníž. přenesená",J131,0)</f>
        <v>0</v>
      </c>
      <c r="BI131" s="195">
        <f>IF(N131="nulová",J131,0)</f>
        <v>0</v>
      </c>
      <c r="BJ131" s="21" t="s">
        <v>86</v>
      </c>
      <c r="BK131" s="195">
        <f>ROUND(I131*H131,2)</f>
        <v>0</v>
      </c>
      <c r="BL131" s="21" t="s">
        <v>159</v>
      </c>
      <c r="BM131" s="194" t="s">
        <v>698</v>
      </c>
    </row>
    <row r="132" spans="1:65" s="2" customFormat="1" ht="16.5" customHeight="1">
      <c r="A132" s="39"/>
      <c r="B132" s="40"/>
      <c r="C132" s="183" t="s">
        <v>520</v>
      </c>
      <c r="D132" s="183" t="s">
        <v>154</v>
      </c>
      <c r="E132" s="184" t="s">
        <v>3290</v>
      </c>
      <c r="F132" s="185" t="s">
        <v>3291</v>
      </c>
      <c r="G132" s="186" t="s">
        <v>657</v>
      </c>
      <c r="H132" s="187">
        <v>1</v>
      </c>
      <c r="I132" s="188"/>
      <c r="J132" s="189">
        <f>ROUND(I132*H132,2)</f>
        <v>0</v>
      </c>
      <c r="K132" s="185" t="s">
        <v>32</v>
      </c>
      <c r="L132" s="44"/>
      <c r="M132" s="190" t="s">
        <v>32</v>
      </c>
      <c r="N132" s="191" t="s">
        <v>49</v>
      </c>
      <c r="O132" s="69"/>
      <c r="P132" s="192">
        <f>O132*H132</f>
        <v>0</v>
      </c>
      <c r="Q132" s="192">
        <v>0</v>
      </c>
      <c r="R132" s="192">
        <f>Q132*H132</f>
        <v>0</v>
      </c>
      <c r="S132" s="192">
        <v>0</v>
      </c>
      <c r="T132" s="19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194" t="s">
        <v>159</v>
      </c>
      <c r="AT132" s="194" t="s">
        <v>154</v>
      </c>
      <c r="AU132" s="194" t="s">
        <v>88</v>
      </c>
      <c r="AY132" s="21" t="s">
        <v>151</v>
      </c>
      <c r="BE132" s="195">
        <f>IF(N132="základní",J132,0)</f>
        <v>0</v>
      </c>
      <c r="BF132" s="195">
        <f>IF(N132="snížená",J132,0)</f>
        <v>0</v>
      </c>
      <c r="BG132" s="195">
        <f>IF(N132="zákl. přenesená",J132,0)</f>
        <v>0</v>
      </c>
      <c r="BH132" s="195">
        <f>IF(N132="sníž. přenesená",J132,0)</f>
        <v>0</v>
      </c>
      <c r="BI132" s="195">
        <f>IF(N132="nulová",J132,0)</f>
        <v>0</v>
      </c>
      <c r="BJ132" s="21" t="s">
        <v>86</v>
      </c>
      <c r="BK132" s="195">
        <f>ROUND(I132*H132,2)</f>
        <v>0</v>
      </c>
      <c r="BL132" s="21" t="s">
        <v>159</v>
      </c>
      <c r="BM132" s="194" t="s">
        <v>714</v>
      </c>
    </row>
    <row r="133" spans="1:65" s="2" customFormat="1" ht="16.5" customHeight="1">
      <c r="A133" s="39"/>
      <c r="B133" s="40"/>
      <c r="C133" s="183" t="s">
        <v>525</v>
      </c>
      <c r="D133" s="183" t="s">
        <v>154</v>
      </c>
      <c r="E133" s="184" t="s">
        <v>3292</v>
      </c>
      <c r="F133" s="185" t="s">
        <v>3293</v>
      </c>
      <c r="G133" s="186" t="s">
        <v>657</v>
      </c>
      <c r="H133" s="187">
        <v>1</v>
      </c>
      <c r="I133" s="188"/>
      <c r="J133" s="189">
        <f>ROUND(I133*H133,2)</f>
        <v>0</v>
      </c>
      <c r="K133" s="185" t="s">
        <v>32</v>
      </c>
      <c r="L133" s="44"/>
      <c r="M133" s="190" t="s">
        <v>32</v>
      </c>
      <c r="N133" s="191" t="s">
        <v>49</v>
      </c>
      <c r="O133" s="69"/>
      <c r="P133" s="192">
        <f>O133*H133</f>
        <v>0</v>
      </c>
      <c r="Q133" s="192">
        <v>0</v>
      </c>
      <c r="R133" s="192">
        <f>Q133*H133</f>
        <v>0</v>
      </c>
      <c r="S133" s="192">
        <v>0</v>
      </c>
      <c r="T133" s="193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194" t="s">
        <v>159</v>
      </c>
      <c r="AT133" s="194" t="s">
        <v>154</v>
      </c>
      <c r="AU133" s="194" t="s">
        <v>88</v>
      </c>
      <c r="AY133" s="21" t="s">
        <v>151</v>
      </c>
      <c r="BE133" s="195">
        <f>IF(N133="základní",J133,0)</f>
        <v>0</v>
      </c>
      <c r="BF133" s="195">
        <f>IF(N133="snížená",J133,0)</f>
        <v>0</v>
      </c>
      <c r="BG133" s="195">
        <f>IF(N133="zákl. přenesená",J133,0)</f>
        <v>0</v>
      </c>
      <c r="BH133" s="195">
        <f>IF(N133="sníž. přenesená",J133,0)</f>
        <v>0</v>
      </c>
      <c r="BI133" s="195">
        <f>IF(N133="nulová",J133,0)</f>
        <v>0</v>
      </c>
      <c r="BJ133" s="21" t="s">
        <v>86</v>
      </c>
      <c r="BK133" s="195">
        <f>ROUND(I133*H133,2)</f>
        <v>0</v>
      </c>
      <c r="BL133" s="21" t="s">
        <v>159</v>
      </c>
      <c r="BM133" s="194" t="s">
        <v>729</v>
      </c>
    </row>
    <row r="134" spans="1:65" s="2" customFormat="1" ht="24.2" customHeight="1">
      <c r="A134" s="39"/>
      <c r="B134" s="40"/>
      <c r="C134" s="183" t="s">
        <v>530</v>
      </c>
      <c r="D134" s="183" t="s">
        <v>154</v>
      </c>
      <c r="E134" s="184" t="s">
        <v>3294</v>
      </c>
      <c r="F134" s="185" t="s">
        <v>3295</v>
      </c>
      <c r="G134" s="186" t="s">
        <v>657</v>
      </c>
      <c r="H134" s="187">
        <v>1</v>
      </c>
      <c r="I134" s="188"/>
      <c r="J134" s="189">
        <f>ROUND(I134*H134,2)</f>
        <v>0</v>
      </c>
      <c r="K134" s="185" t="s">
        <v>32</v>
      </c>
      <c r="L134" s="44"/>
      <c r="M134" s="261" t="s">
        <v>32</v>
      </c>
      <c r="N134" s="262" t="s">
        <v>49</v>
      </c>
      <c r="O134" s="205"/>
      <c r="P134" s="263">
        <f>O134*H134</f>
        <v>0</v>
      </c>
      <c r="Q134" s="263">
        <v>0</v>
      </c>
      <c r="R134" s="263">
        <f>Q134*H134</f>
        <v>0</v>
      </c>
      <c r="S134" s="263">
        <v>0</v>
      </c>
      <c r="T134" s="264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94" t="s">
        <v>159</v>
      </c>
      <c r="AT134" s="194" t="s">
        <v>154</v>
      </c>
      <c r="AU134" s="194" t="s">
        <v>88</v>
      </c>
      <c r="AY134" s="21" t="s">
        <v>151</v>
      </c>
      <c r="BE134" s="195">
        <f>IF(N134="základní",J134,0)</f>
        <v>0</v>
      </c>
      <c r="BF134" s="195">
        <f>IF(N134="snížená",J134,0)</f>
        <v>0</v>
      </c>
      <c r="BG134" s="195">
        <f>IF(N134="zákl. přenesená",J134,0)</f>
        <v>0</v>
      </c>
      <c r="BH134" s="195">
        <f>IF(N134="sníž. přenesená",J134,0)</f>
        <v>0</v>
      </c>
      <c r="BI134" s="195">
        <f>IF(N134="nulová",J134,0)</f>
        <v>0</v>
      </c>
      <c r="BJ134" s="21" t="s">
        <v>86</v>
      </c>
      <c r="BK134" s="195">
        <f>ROUND(I134*H134,2)</f>
        <v>0</v>
      </c>
      <c r="BL134" s="21" t="s">
        <v>159</v>
      </c>
      <c r="BM134" s="194" t="s">
        <v>742</v>
      </c>
    </row>
    <row r="135" spans="1:65" s="2" customFormat="1" ht="6.95" customHeight="1">
      <c r="A135" s="39"/>
      <c r="B135" s="52"/>
      <c r="C135" s="53"/>
      <c r="D135" s="53"/>
      <c r="E135" s="53"/>
      <c r="F135" s="53"/>
      <c r="G135" s="53"/>
      <c r="H135" s="53"/>
      <c r="I135" s="53"/>
      <c r="J135" s="53"/>
      <c r="K135" s="53"/>
      <c r="L135" s="44"/>
      <c r="M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</sheetData>
  <sheetProtection algorithmName="SHA-512" hashValue="89xCEYDUr7FBTn2aJXpgajwN+xCseTJO95b47bmWvL3IAACFkGrB6WwlpvCsrywGCT7dtXU1bKbxVd14HNCJGA==" saltValue="3wNKe0OQRlDe5ofyQfo+zrfkxnzRaelxYUWXGTdLSXQ3O4p8P/2P/sNnqL6h/MajxvbmtBmp2PPdJlw99HkMoQ==" spinCount="100000" sheet="1" objects="1" scenarios="1" formatColumns="0" formatRows="0" autoFilter="0"/>
  <autoFilter ref="C88:K134" xr:uid="{00000000-0009-0000-0000-000004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0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AT2" s="21" t="s">
        <v>106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88</v>
      </c>
    </row>
    <row r="4" spans="1:46" s="1" customFormat="1" ht="24.95" customHeight="1">
      <c r="B4" s="24"/>
      <c r="D4" s="115" t="s">
        <v>125</v>
      </c>
      <c r="L4" s="24"/>
      <c r="M4" s="116" t="s">
        <v>10</v>
      </c>
      <c r="AT4" s="21" t="s">
        <v>4</v>
      </c>
    </row>
    <row r="5" spans="1:46" s="1" customFormat="1" ht="6.95" customHeight="1">
      <c r="B5" s="24"/>
      <c r="L5" s="24"/>
    </row>
    <row r="6" spans="1:46" s="1" customFormat="1" ht="12" customHeight="1">
      <c r="B6" s="24"/>
      <c r="D6" s="117" t="s">
        <v>16</v>
      </c>
      <c r="L6" s="24"/>
    </row>
    <row r="7" spans="1:46" s="1" customFormat="1" ht="16.5" customHeight="1">
      <c r="B7" s="24"/>
      <c r="E7" s="423" t="str">
        <f>'Rekapitulace stavby'!K6</f>
        <v>Přestavba býv. trafostanice na dětskou skupinu</v>
      </c>
      <c r="F7" s="424"/>
      <c r="G7" s="424"/>
      <c r="H7" s="424"/>
      <c r="L7" s="24"/>
    </row>
    <row r="8" spans="1:46" s="1" customFormat="1" ht="12" customHeight="1">
      <c r="B8" s="24"/>
      <c r="D8" s="117" t="s">
        <v>126</v>
      </c>
      <c r="L8" s="24"/>
    </row>
    <row r="9" spans="1:46" s="2" customFormat="1" ht="16.5" customHeight="1">
      <c r="A9" s="39"/>
      <c r="B9" s="44"/>
      <c r="C9" s="39"/>
      <c r="D9" s="39"/>
      <c r="E9" s="423" t="s">
        <v>3217</v>
      </c>
      <c r="F9" s="426"/>
      <c r="G9" s="426"/>
      <c r="H9" s="426"/>
      <c r="I9" s="39"/>
      <c r="J9" s="39"/>
      <c r="K9" s="39"/>
      <c r="L9" s="118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pans="1:46" s="2" customFormat="1" ht="12" customHeight="1">
      <c r="A10" s="39"/>
      <c r="B10" s="44"/>
      <c r="C10" s="39"/>
      <c r="D10" s="117" t="s">
        <v>3218</v>
      </c>
      <c r="E10" s="39"/>
      <c r="F10" s="39"/>
      <c r="G10" s="39"/>
      <c r="H10" s="39"/>
      <c r="I10" s="39"/>
      <c r="J10" s="39"/>
      <c r="K10" s="39"/>
      <c r="L10" s="118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pans="1:46" s="2" customFormat="1" ht="16.5" customHeight="1">
      <c r="A11" s="39"/>
      <c r="B11" s="44"/>
      <c r="C11" s="39"/>
      <c r="D11" s="39"/>
      <c r="E11" s="425" t="s">
        <v>3296</v>
      </c>
      <c r="F11" s="426"/>
      <c r="G11" s="426"/>
      <c r="H11" s="426"/>
      <c r="I11" s="39"/>
      <c r="J11" s="39"/>
      <c r="K11" s="39"/>
      <c r="L11" s="118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pans="1:46" s="2" customFormat="1" ht="11.25">
      <c r="A12" s="39"/>
      <c r="B12" s="44"/>
      <c r="C12" s="39"/>
      <c r="D12" s="39"/>
      <c r="E12" s="39"/>
      <c r="F12" s="39"/>
      <c r="G12" s="39"/>
      <c r="H12" s="39"/>
      <c r="I12" s="39"/>
      <c r="J12" s="39"/>
      <c r="K12" s="39"/>
      <c r="L12" s="118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pans="1:46" s="2" customFormat="1" ht="12" customHeight="1">
      <c r="A13" s="39"/>
      <c r="B13" s="44"/>
      <c r="C13" s="39"/>
      <c r="D13" s="117" t="s">
        <v>18</v>
      </c>
      <c r="E13" s="39"/>
      <c r="F13" s="108" t="s">
        <v>32</v>
      </c>
      <c r="G13" s="39"/>
      <c r="H13" s="39"/>
      <c r="I13" s="117" t="s">
        <v>20</v>
      </c>
      <c r="J13" s="108" t="s">
        <v>32</v>
      </c>
      <c r="K13" s="39"/>
      <c r="L13" s="118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pans="1:46" s="2" customFormat="1" ht="12" customHeight="1">
      <c r="A14" s="39"/>
      <c r="B14" s="44"/>
      <c r="C14" s="39"/>
      <c r="D14" s="117" t="s">
        <v>22</v>
      </c>
      <c r="E14" s="39"/>
      <c r="F14" s="108" t="s">
        <v>23</v>
      </c>
      <c r="G14" s="39"/>
      <c r="H14" s="39"/>
      <c r="I14" s="117" t="s">
        <v>24</v>
      </c>
      <c r="J14" s="119" t="str">
        <f>'Rekapitulace stavby'!AN8</f>
        <v>4. 7. 2025</v>
      </c>
      <c r="K14" s="39"/>
      <c r="L14" s="11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pans="1:46" s="2" customFormat="1" ht="10.9" customHeight="1">
      <c r="A15" s="39"/>
      <c r="B15" s="44"/>
      <c r="C15" s="39"/>
      <c r="D15" s="39"/>
      <c r="E15" s="39"/>
      <c r="F15" s="39"/>
      <c r="G15" s="39"/>
      <c r="H15" s="39"/>
      <c r="I15" s="39"/>
      <c r="J15" s="39"/>
      <c r="K15" s="39"/>
      <c r="L15" s="118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pans="1:46" s="2" customFormat="1" ht="12" customHeight="1">
      <c r="A16" s="39"/>
      <c r="B16" s="44"/>
      <c r="C16" s="39"/>
      <c r="D16" s="117" t="s">
        <v>30</v>
      </c>
      <c r="E16" s="39"/>
      <c r="F16" s="39"/>
      <c r="G16" s="39"/>
      <c r="H16" s="39"/>
      <c r="I16" s="117" t="s">
        <v>31</v>
      </c>
      <c r="J16" s="108" t="s">
        <v>32</v>
      </c>
      <c r="K16" s="39"/>
      <c r="L16" s="118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pans="1:31" s="2" customFormat="1" ht="18" customHeight="1">
      <c r="A17" s="39"/>
      <c r="B17" s="44"/>
      <c r="C17" s="39"/>
      <c r="D17" s="39"/>
      <c r="E17" s="108" t="s">
        <v>33</v>
      </c>
      <c r="F17" s="39"/>
      <c r="G17" s="39"/>
      <c r="H17" s="39"/>
      <c r="I17" s="117" t="s">
        <v>34</v>
      </c>
      <c r="J17" s="108" t="s">
        <v>32</v>
      </c>
      <c r="K17" s="39"/>
      <c r="L17" s="118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pans="1:31" s="2" customFormat="1" ht="6.95" customHeight="1">
      <c r="A18" s="39"/>
      <c r="B18" s="44"/>
      <c r="C18" s="39"/>
      <c r="D18" s="39"/>
      <c r="E18" s="39"/>
      <c r="F18" s="39"/>
      <c r="G18" s="39"/>
      <c r="H18" s="39"/>
      <c r="I18" s="39"/>
      <c r="J18" s="39"/>
      <c r="K18" s="39"/>
      <c r="L18" s="118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pans="1:31" s="2" customFormat="1" ht="12" customHeight="1">
      <c r="A19" s="39"/>
      <c r="B19" s="44"/>
      <c r="C19" s="39"/>
      <c r="D19" s="117" t="s">
        <v>35</v>
      </c>
      <c r="E19" s="39"/>
      <c r="F19" s="39"/>
      <c r="G19" s="39"/>
      <c r="H19" s="39"/>
      <c r="I19" s="117" t="s">
        <v>31</v>
      </c>
      <c r="J19" s="34" t="str">
        <f>'Rekapitulace stavby'!AN13</f>
        <v>Vyplň údaj</v>
      </c>
      <c r="K19" s="39"/>
      <c r="L19" s="118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pans="1:31" s="2" customFormat="1" ht="18" customHeight="1">
      <c r="A20" s="39"/>
      <c r="B20" s="44"/>
      <c r="C20" s="39"/>
      <c r="D20" s="39"/>
      <c r="E20" s="427" t="str">
        <f>'Rekapitulace stavby'!E14</f>
        <v>Vyplň údaj</v>
      </c>
      <c r="F20" s="428"/>
      <c r="G20" s="428"/>
      <c r="H20" s="428"/>
      <c r="I20" s="117" t="s">
        <v>34</v>
      </c>
      <c r="J20" s="34" t="str">
        <f>'Rekapitulace stavby'!AN14</f>
        <v>Vyplň údaj</v>
      </c>
      <c r="K20" s="39"/>
      <c r="L20" s="118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pans="1:31" s="2" customFormat="1" ht="6.95" customHeight="1">
      <c r="A21" s="39"/>
      <c r="B21" s="44"/>
      <c r="C21" s="39"/>
      <c r="D21" s="39"/>
      <c r="E21" s="39"/>
      <c r="F21" s="39"/>
      <c r="G21" s="39"/>
      <c r="H21" s="39"/>
      <c r="I21" s="39"/>
      <c r="J21" s="39"/>
      <c r="K21" s="39"/>
      <c r="L21" s="118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pans="1:31" s="2" customFormat="1" ht="12" customHeight="1">
      <c r="A22" s="39"/>
      <c r="B22" s="44"/>
      <c r="C22" s="39"/>
      <c r="D22" s="117" t="s">
        <v>37</v>
      </c>
      <c r="E22" s="39"/>
      <c r="F22" s="39"/>
      <c r="G22" s="39"/>
      <c r="H22" s="39"/>
      <c r="I22" s="117" t="s">
        <v>31</v>
      </c>
      <c r="J22" s="108" t="s">
        <v>32</v>
      </c>
      <c r="K22" s="39"/>
      <c r="L22" s="118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pans="1:31" s="2" customFormat="1" ht="18" customHeight="1">
      <c r="A23" s="39"/>
      <c r="B23" s="44"/>
      <c r="C23" s="39"/>
      <c r="D23" s="39"/>
      <c r="E23" s="108" t="s">
        <v>38</v>
      </c>
      <c r="F23" s="39"/>
      <c r="G23" s="39"/>
      <c r="H23" s="39"/>
      <c r="I23" s="117" t="s">
        <v>34</v>
      </c>
      <c r="J23" s="108" t="s">
        <v>32</v>
      </c>
      <c r="K23" s="39"/>
      <c r="L23" s="118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pans="1:31" s="2" customFormat="1" ht="6.95" customHeight="1">
      <c r="A24" s="39"/>
      <c r="B24" s="44"/>
      <c r="C24" s="39"/>
      <c r="D24" s="39"/>
      <c r="E24" s="39"/>
      <c r="F24" s="39"/>
      <c r="G24" s="39"/>
      <c r="H24" s="39"/>
      <c r="I24" s="39"/>
      <c r="J24" s="39"/>
      <c r="K24" s="39"/>
      <c r="L24" s="118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pans="1:31" s="2" customFormat="1" ht="12" customHeight="1">
      <c r="A25" s="39"/>
      <c r="B25" s="44"/>
      <c r="C25" s="39"/>
      <c r="D25" s="117" t="s">
        <v>40</v>
      </c>
      <c r="E25" s="39"/>
      <c r="F25" s="39"/>
      <c r="G25" s="39"/>
      <c r="H25" s="39"/>
      <c r="I25" s="117" t="s">
        <v>31</v>
      </c>
      <c r="J25" s="108" t="str">
        <f>IF('Rekapitulace stavby'!AN19="","",'Rekapitulace stavby'!AN19)</f>
        <v/>
      </c>
      <c r="K25" s="39"/>
      <c r="L25" s="118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pans="1:31" s="2" customFormat="1" ht="18" customHeight="1">
      <c r="A26" s="39"/>
      <c r="B26" s="44"/>
      <c r="C26" s="39"/>
      <c r="D26" s="39"/>
      <c r="E26" s="108" t="str">
        <f>IF('Rekapitulace stavby'!E20="","",'Rekapitulace stavby'!E20)</f>
        <v xml:space="preserve"> </v>
      </c>
      <c r="F26" s="39"/>
      <c r="G26" s="39"/>
      <c r="H26" s="39"/>
      <c r="I26" s="117" t="s">
        <v>34</v>
      </c>
      <c r="J26" s="108" t="str">
        <f>IF('Rekapitulace stavby'!AN20="","",'Rekapitulace stavby'!AN20)</f>
        <v/>
      </c>
      <c r="K26" s="39"/>
      <c r="L26" s="118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pans="1:31" s="2" customFormat="1" ht="6.95" customHeight="1">
      <c r="A27" s="39"/>
      <c r="B27" s="44"/>
      <c r="C27" s="39"/>
      <c r="D27" s="39"/>
      <c r="E27" s="39"/>
      <c r="F27" s="39"/>
      <c r="G27" s="39"/>
      <c r="H27" s="39"/>
      <c r="I27" s="39"/>
      <c r="J27" s="39"/>
      <c r="K27" s="39"/>
      <c r="L27" s="118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pans="1:31" s="2" customFormat="1" ht="12" customHeight="1">
      <c r="A28" s="39"/>
      <c r="B28" s="44"/>
      <c r="C28" s="39"/>
      <c r="D28" s="117" t="s">
        <v>42</v>
      </c>
      <c r="E28" s="39"/>
      <c r="F28" s="39"/>
      <c r="G28" s="39"/>
      <c r="H28" s="39"/>
      <c r="I28" s="39"/>
      <c r="J28" s="39"/>
      <c r="K28" s="39"/>
      <c r="L28" s="118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pans="1:31" s="8" customFormat="1" ht="16.5" customHeight="1">
      <c r="A29" s="120"/>
      <c r="B29" s="121"/>
      <c r="C29" s="120"/>
      <c r="D29" s="120"/>
      <c r="E29" s="429" t="s">
        <v>32</v>
      </c>
      <c r="F29" s="429"/>
      <c r="G29" s="429"/>
      <c r="H29" s="42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5" customHeight="1">
      <c r="A30" s="39"/>
      <c r="B30" s="44"/>
      <c r="C30" s="39"/>
      <c r="D30" s="39"/>
      <c r="E30" s="39"/>
      <c r="F30" s="39"/>
      <c r="G30" s="39"/>
      <c r="H30" s="39"/>
      <c r="I30" s="39"/>
      <c r="J30" s="39"/>
      <c r="K30" s="39"/>
      <c r="L30" s="118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pans="1:31" s="2" customFormat="1" ht="6.95" customHeight="1">
      <c r="A31" s="39"/>
      <c r="B31" s="44"/>
      <c r="C31" s="39"/>
      <c r="D31" s="123"/>
      <c r="E31" s="123"/>
      <c r="F31" s="123"/>
      <c r="G31" s="123"/>
      <c r="H31" s="123"/>
      <c r="I31" s="123"/>
      <c r="J31" s="123"/>
      <c r="K31" s="123"/>
      <c r="L31" s="118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pans="1:31" s="2" customFormat="1" ht="25.35" customHeight="1">
      <c r="A32" s="39"/>
      <c r="B32" s="44"/>
      <c r="C32" s="39"/>
      <c r="D32" s="124" t="s">
        <v>44</v>
      </c>
      <c r="E32" s="39"/>
      <c r="F32" s="39"/>
      <c r="G32" s="39"/>
      <c r="H32" s="39"/>
      <c r="I32" s="39"/>
      <c r="J32" s="125">
        <f>ROUND(J88, 2)</f>
        <v>0</v>
      </c>
      <c r="K32" s="39"/>
      <c r="L32" s="118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pans="1:31" s="2" customFormat="1" ht="6.95" customHeight="1">
      <c r="A33" s="39"/>
      <c r="B33" s="44"/>
      <c r="C33" s="39"/>
      <c r="D33" s="123"/>
      <c r="E33" s="123"/>
      <c r="F33" s="123"/>
      <c r="G33" s="123"/>
      <c r="H33" s="123"/>
      <c r="I33" s="123"/>
      <c r="J33" s="123"/>
      <c r="K33" s="123"/>
      <c r="L33" s="118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pans="1:31" s="2" customFormat="1" ht="14.45" customHeight="1">
      <c r="A34" s="39"/>
      <c r="B34" s="44"/>
      <c r="C34" s="39"/>
      <c r="D34" s="39"/>
      <c r="E34" s="39"/>
      <c r="F34" s="126" t="s">
        <v>46</v>
      </c>
      <c r="G34" s="39"/>
      <c r="H34" s="39"/>
      <c r="I34" s="126" t="s">
        <v>45</v>
      </c>
      <c r="J34" s="126" t="s">
        <v>47</v>
      </c>
      <c r="K34" s="39"/>
      <c r="L34" s="118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pans="1:31" s="2" customFormat="1" ht="14.45" customHeight="1">
      <c r="A35" s="39"/>
      <c r="B35" s="44"/>
      <c r="C35" s="39"/>
      <c r="D35" s="127" t="s">
        <v>48</v>
      </c>
      <c r="E35" s="117" t="s">
        <v>49</v>
      </c>
      <c r="F35" s="128">
        <f>ROUND((SUM(BE88:BE105)),  2)</f>
        <v>0</v>
      </c>
      <c r="G35" s="39"/>
      <c r="H35" s="39"/>
      <c r="I35" s="129">
        <v>0.21</v>
      </c>
      <c r="J35" s="128">
        <f>ROUND(((SUM(BE88:BE105))*I35),  2)</f>
        <v>0</v>
      </c>
      <c r="K35" s="39"/>
      <c r="L35" s="118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pans="1:31" s="2" customFormat="1" ht="14.45" customHeight="1">
      <c r="A36" s="39"/>
      <c r="B36" s="44"/>
      <c r="C36" s="39"/>
      <c r="D36" s="39"/>
      <c r="E36" s="117" t="s">
        <v>50</v>
      </c>
      <c r="F36" s="128">
        <f>ROUND((SUM(BF88:BF105)),  2)</f>
        <v>0</v>
      </c>
      <c r="G36" s="39"/>
      <c r="H36" s="39"/>
      <c r="I36" s="129">
        <v>0.12</v>
      </c>
      <c r="J36" s="128">
        <f>ROUND(((SUM(BF88:BF105))*I36),  2)</f>
        <v>0</v>
      </c>
      <c r="K36" s="39"/>
      <c r="L36" s="118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pans="1:31" s="2" customFormat="1" ht="14.45" hidden="1" customHeight="1">
      <c r="A37" s="39"/>
      <c r="B37" s="44"/>
      <c r="C37" s="39"/>
      <c r="D37" s="39"/>
      <c r="E37" s="117" t="s">
        <v>51</v>
      </c>
      <c r="F37" s="128">
        <f>ROUND((SUM(BG88:BG105)),  2)</f>
        <v>0</v>
      </c>
      <c r="G37" s="39"/>
      <c r="H37" s="39"/>
      <c r="I37" s="129">
        <v>0.21</v>
      </c>
      <c r="J37" s="128">
        <f>0</f>
        <v>0</v>
      </c>
      <c r="K37" s="39"/>
      <c r="L37" s="118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pans="1:31" s="2" customFormat="1" ht="14.45" hidden="1" customHeight="1">
      <c r="A38" s="39"/>
      <c r="B38" s="44"/>
      <c r="C38" s="39"/>
      <c r="D38" s="39"/>
      <c r="E38" s="117" t="s">
        <v>52</v>
      </c>
      <c r="F38" s="128">
        <f>ROUND((SUM(BH88:BH105)),  2)</f>
        <v>0</v>
      </c>
      <c r="G38" s="39"/>
      <c r="H38" s="39"/>
      <c r="I38" s="129">
        <v>0.12</v>
      </c>
      <c r="J38" s="128">
        <f>0</f>
        <v>0</v>
      </c>
      <c r="K38" s="39"/>
      <c r="L38" s="118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pans="1:31" s="2" customFormat="1" ht="14.45" hidden="1" customHeight="1">
      <c r="A39" s="39"/>
      <c r="B39" s="44"/>
      <c r="C39" s="39"/>
      <c r="D39" s="39"/>
      <c r="E39" s="117" t="s">
        <v>53</v>
      </c>
      <c r="F39" s="128">
        <f>ROUND((SUM(BI88:BI105)),  2)</f>
        <v>0</v>
      </c>
      <c r="G39" s="39"/>
      <c r="H39" s="39"/>
      <c r="I39" s="129">
        <v>0</v>
      </c>
      <c r="J39" s="128">
        <f>0</f>
        <v>0</v>
      </c>
      <c r="K39" s="39"/>
      <c r="L39" s="118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pans="1:31" s="2" customFormat="1" ht="6.95" customHeight="1">
      <c r="A40" s="39"/>
      <c r="B40" s="44"/>
      <c r="C40" s="39"/>
      <c r="D40" s="39"/>
      <c r="E40" s="39"/>
      <c r="F40" s="39"/>
      <c r="G40" s="39"/>
      <c r="H40" s="39"/>
      <c r="I40" s="39"/>
      <c r="J40" s="39"/>
      <c r="K40" s="39"/>
      <c r="L40" s="118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pans="1:31" s="2" customFormat="1" ht="25.35" customHeight="1">
      <c r="A41" s="39"/>
      <c r="B41" s="44"/>
      <c r="C41" s="130"/>
      <c r="D41" s="131" t="s">
        <v>54</v>
      </c>
      <c r="E41" s="132"/>
      <c r="F41" s="132"/>
      <c r="G41" s="133" t="s">
        <v>55</v>
      </c>
      <c r="H41" s="134" t="s">
        <v>56</v>
      </c>
      <c r="I41" s="132"/>
      <c r="J41" s="135">
        <f>SUM(J32:J39)</f>
        <v>0</v>
      </c>
      <c r="K41" s="136"/>
      <c r="L41" s="118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pans="1:31" s="2" customFormat="1" ht="14.45" customHeight="1">
      <c r="A42" s="39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pans="1:31" s="2" customFormat="1" ht="6.95" customHeight="1">
      <c r="A46" s="39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pans="1:31" s="2" customFormat="1" ht="24.95" customHeight="1">
      <c r="A47" s="39"/>
      <c r="B47" s="40"/>
      <c r="C47" s="27" t="s">
        <v>128</v>
      </c>
      <c r="D47" s="41"/>
      <c r="E47" s="41"/>
      <c r="F47" s="41"/>
      <c r="G47" s="41"/>
      <c r="H47" s="41"/>
      <c r="I47" s="41"/>
      <c r="J47" s="41"/>
      <c r="K47" s="41"/>
      <c r="L47" s="118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pans="1:31" s="2" customFormat="1" ht="6.95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18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pans="1:47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18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pans="1:47" s="2" customFormat="1" ht="16.5" customHeight="1">
      <c r="A50" s="39"/>
      <c r="B50" s="40"/>
      <c r="C50" s="41"/>
      <c r="D50" s="41"/>
      <c r="E50" s="430" t="str">
        <f>E7</f>
        <v>Přestavba býv. trafostanice na dětskou skupinu</v>
      </c>
      <c r="F50" s="431"/>
      <c r="G50" s="431"/>
      <c r="H50" s="431"/>
      <c r="I50" s="41"/>
      <c r="J50" s="41"/>
      <c r="K50" s="41"/>
      <c r="L50" s="118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pans="1:47" s="1" customFormat="1" ht="12" customHeight="1">
      <c r="B51" s="25"/>
      <c r="C51" s="33" t="s">
        <v>126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9"/>
      <c r="B52" s="40"/>
      <c r="C52" s="41"/>
      <c r="D52" s="41"/>
      <c r="E52" s="430" t="s">
        <v>3217</v>
      </c>
      <c r="F52" s="432"/>
      <c r="G52" s="432"/>
      <c r="H52" s="432"/>
      <c r="I52" s="41"/>
      <c r="J52" s="41"/>
      <c r="K52" s="41"/>
      <c r="L52" s="118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pans="1:47" s="2" customFormat="1" ht="12" customHeight="1">
      <c r="A53" s="39"/>
      <c r="B53" s="40"/>
      <c r="C53" s="33" t="s">
        <v>3218</v>
      </c>
      <c r="D53" s="41"/>
      <c r="E53" s="41"/>
      <c r="F53" s="41"/>
      <c r="G53" s="41"/>
      <c r="H53" s="41"/>
      <c r="I53" s="41"/>
      <c r="J53" s="41"/>
      <c r="K53" s="41"/>
      <c r="L53" s="118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pans="1:47" s="2" customFormat="1" ht="16.5" customHeight="1">
      <c r="A54" s="39"/>
      <c r="B54" s="40"/>
      <c r="C54" s="41"/>
      <c r="D54" s="41"/>
      <c r="E54" s="384" t="str">
        <f>E11</f>
        <v>VZT - Vzduchotechnika</v>
      </c>
      <c r="F54" s="432"/>
      <c r="G54" s="432"/>
      <c r="H54" s="432"/>
      <c r="I54" s="41"/>
      <c r="J54" s="41"/>
      <c r="K54" s="41"/>
      <c r="L54" s="118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pans="1:47" s="2" customFormat="1" ht="6.95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18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pans="1:47" s="2" customFormat="1" ht="12" customHeight="1">
      <c r="A56" s="39"/>
      <c r="B56" s="40"/>
      <c r="C56" s="33" t="s">
        <v>22</v>
      </c>
      <c r="D56" s="41"/>
      <c r="E56" s="41"/>
      <c r="F56" s="31" t="str">
        <f>F14</f>
        <v>Na Habrové, 152 00 Praha 5 - Hlubočepy</v>
      </c>
      <c r="G56" s="41"/>
      <c r="H56" s="41"/>
      <c r="I56" s="33" t="s">
        <v>24</v>
      </c>
      <c r="J56" s="64" t="str">
        <f>IF(J14="","",J14)</f>
        <v>4. 7. 2025</v>
      </c>
      <c r="K56" s="41"/>
      <c r="L56" s="118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pans="1:47" s="2" customFormat="1" ht="6.95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18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pans="1:47" s="2" customFormat="1" ht="25.7" customHeight="1">
      <c r="A58" s="39"/>
      <c r="B58" s="40"/>
      <c r="C58" s="33" t="s">
        <v>30</v>
      </c>
      <c r="D58" s="41"/>
      <c r="E58" s="41"/>
      <c r="F58" s="31" t="str">
        <f>E17</f>
        <v>MČ Praha 5, nám. 14. října, 150 22 Praha 5</v>
      </c>
      <c r="G58" s="41"/>
      <c r="H58" s="41"/>
      <c r="I58" s="33" t="s">
        <v>37</v>
      </c>
      <c r="J58" s="37" t="str">
        <f>E23</f>
        <v>AHK Architekti a VOPS ProArch s.r.o.</v>
      </c>
      <c r="K58" s="41"/>
      <c r="L58" s="118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pans="1:47" s="2" customFormat="1" ht="15.2" customHeight="1">
      <c r="A59" s="39"/>
      <c r="B59" s="40"/>
      <c r="C59" s="33" t="s">
        <v>35</v>
      </c>
      <c r="D59" s="41"/>
      <c r="E59" s="41"/>
      <c r="F59" s="31" t="str">
        <f>IF(E20="","",E20)</f>
        <v>Vyplň údaj</v>
      </c>
      <c r="G59" s="41"/>
      <c r="H59" s="41"/>
      <c r="I59" s="33" t="s">
        <v>40</v>
      </c>
      <c r="J59" s="37" t="str">
        <f>E26</f>
        <v xml:space="preserve"> </v>
      </c>
      <c r="K59" s="41"/>
      <c r="L59" s="118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pans="1:47" s="2" customFormat="1" ht="10.35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18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pans="1:47" s="2" customFormat="1" ht="29.25" customHeight="1">
      <c r="A61" s="39"/>
      <c r="B61" s="40"/>
      <c r="C61" s="141" t="s">
        <v>129</v>
      </c>
      <c r="D61" s="142"/>
      <c r="E61" s="142"/>
      <c r="F61" s="142"/>
      <c r="G61" s="142"/>
      <c r="H61" s="142"/>
      <c r="I61" s="142"/>
      <c r="J61" s="143" t="s">
        <v>130</v>
      </c>
      <c r="K61" s="142"/>
      <c r="L61" s="118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pans="1:47" s="2" customFormat="1" ht="10.35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18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pans="1:47" s="2" customFormat="1" ht="22.9" customHeight="1">
      <c r="A63" s="39"/>
      <c r="B63" s="40"/>
      <c r="C63" s="144" t="s">
        <v>76</v>
      </c>
      <c r="D63" s="41"/>
      <c r="E63" s="41"/>
      <c r="F63" s="41"/>
      <c r="G63" s="41"/>
      <c r="H63" s="41"/>
      <c r="I63" s="41"/>
      <c r="J63" s="82">
        <f>J88</f>
        <v>0</v>
      </c>
      <c r="K63" s="41"/>
      <c r="L63" s="118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21" t="s">
        <v>131</v>
      </c>
    </row>
    <row r="64" spans="1:47" s="9" customFormat="1" ht="24.95" customHeight="1">
      <c r="B64" s="145"/>
      <c r="C64" s="146"/>
      <c r="D64" s="147" t="s">
        <v>3297</v>
      </c>
      <c r="E64" s="148"/>
      <c r="F64" s="148"/>
      <c r="G64" s="148"/>
      <c r="H64" s="148"/>
      <c r="I64" s="148"/>
      <c r="J64" s="149">
        <f>J89</f>
        <v>0</v>
      </c>
      <c r="K64" s="146"/>
      <c r="L64" s="150"/>
    </row>
    <row r="65" spans="1:31" s="10" customFormat="1" ht="19.899999999999999" customHeight="1">
      <c r="B65" s="151"/>
      <c r="C65" s="102"/>
      <c r="D65" s="152" t="s">
        <v>3298</v>
      </c>
      <c r="E65" s="153"/>
      <c r="F65" s="153"/>
      <c r="G65" s="153"/>
      <c r="H65" s="153"/>
      <c r="I65" s="153"/>
      <c r="J65" s="154">
        <f>J90</f>
        <v>0</v>
      </c>
      <c r="K65" s="102"/>
      <c r="L65" s="155"/>
    </row>
    <row r="66" spans="1:31" s="10" customFormat="1" ht="19.899999999999999" customHeight="1">
      <c r="B66" s="151"/>
      <c r="C66" s="102"/>
      <c r="D66" s="152" t="s">
        <v>3299</v>
      </c>
      <c r="E66" s="153"/>
      <c r="F66" s="153"/>
      <c r="G66" s="153"/>
      <c r="H66" s="153"/>
      <c r="I66" s="153"/>
      <c r="J66" s="154">
        <f>J102</f>
        <v>0</v>
      </c>
      <c r="K66" s="102"/>
      <c r="L66" s="155"/>
    </row>
    <row r="67" spans="1:31" s="2" customFormat="1" ht="21.75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18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pans="1:31" s="2" customFormat="1" ht="6.95" customHeight="1">
      <c r="A68" s="39"/>
      <c r="B68" s="52"/>
      <c r="C68" s="53"/>
      <c r="D68" s="53"/>
      <c r="E68" s="53"/>
      <c r="F68" s="53"/>
      <c r="G68" s="53"/>
      <c r="H68" s="53"/>
      <c r="I68" s="53"/>
      <c r="J68" s="53"/>
      <c r="K68" s="53"/>
      <c r="L68" s="118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pans="1:31" s="2" customFormat="1" ht="6.95" customHeight="1">
      <c r="A72" s="39"/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118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pans="1:31" s="2" customFormat="1" ht="24.95" customHeight="1">
      <c r="A73" s="39"/>
      <c r="B73" s="40"/>
      <c r="C73" s="27" t="s">
        <v>137</v>
      </c>
      <c r="D73" s="41"/>
      <c r="E73" s="41"/>
      <c r="F73" s="41"/>
      <c r="G73" s="41"/>
      <c r="H73" s="41"/>
      <c r="I73" s="41"/>
      <c r="J73" s="41"/>
      <c r="K73" s="41"/>
      <c r="L73" s="118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pans="1:31" s="2" customFormat="1" ht="6.95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18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pans="1:31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18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pans="1:31" s="2" customFormat="1" ht="16.5" customHeight="1">
      <c r="A76" s="39"/>
      <c r="B76" s="40"/>
      <c r="C76" s="41"/>
      <c r="D76" s="41"/>
      <c r="E76" s="430" t="str">
        <f>E7</f>
        <v>Přestavba býv. trafostanice na dětskou skupinu</v>
      </c>
      <c r="F76" s="431"/>
      <c r="G76" s="431"/>
      <c r="H76" s="431"/>
      <c r="I76" s="41"/>
      <c r="J76" s="41"/>
      <c r="K76" s="41"/>
      <c r="L76" s="118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pans="1:31" s="1" customFormat="1" ht="12" customHeight="1">
      <c r="B77" s="25"/>
      <c r="C77" s="33" t="s">
        <v>126</v>
      </c>
      <c r="D77" s="26"/>
      <c r="E77" s="26"/>
      <c r="F77" s="26"/>
      <c r="G77" s="26"/>
      <c r="H77" s="26"/>
      <c r="I77" s="26"/>
      <c r="J77" s="26"/>
      <c r="K77" s="26"/>
      <c r="L77" s="24"/>
    </row>
    <row r="78" spans="1:31" s="2" customFormat="1" ht="16.5" customHeight="1">
      <c r="A78" s="39"/>
      <c r="B78" s="40"/>
      <c r="C78" s="41"/>
      <c r="D78" s="41"/>
      <c r="E78" s="430" t="s">
        <v>3217</v>
      </c>
      <c r="F78" s="432"/>
      <c r="G78" s="432"/>
      <c r="H78" s="432"/>
      <c r="I78" s="41"/>
      <c r="J78" s="41"/>
      <c r="K78" s="41"/>
      <c r="L78" s="118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pans="1:31" s="2" customFormat="1" ht="12" customHeight="1">
      <c r="A79" s="39"/>
      <c r="B79" s="40"/>
      <c r="C79" s="33" t="s">
        <v>3218</v>
      </c>
      <c r="D79" s="41"/>
      <c r="E79" s="41"/>
      <c r="F79" s="41"/>
      <c r="G79" s="41"/>
      <c r="H79" s="41"/>
      <c r="I79" s="41"/>
      <c r="J79" s="41"/>
      <c r="K79" s="41"/>
      <c r="L79" s="118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pans="1:31" s="2" customFormat="1" ht="16.5" customHeight="1">
      <c r="A80" s="39"/>
      <c r="B80" s="40"/>
      <c r="C80" s="41"/>
      <c r="D80" s="41"/>
      <c r="E80" s="384" t="str">
        <f>E11</f>
        <v>VZT - Vzduchotechnika</v>
      </c>
      <c r="F80" s="432"/>
      <c r="G80" s="432"/>
      <c r="H80" s="432"/>
      <c r="I80" s="41"/>
      <c r="J80" s="41"/>
      <c r="K80" s="41"/>
      <c r="L80" s="118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pans="1:65" s="2" customFormat="1" ht="6.95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18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pans="1:65" s="2" customFormat="1" ht="12" customHeight="1">
      <c r="A82" s="39"/>
      <c r="B82" s="40"/>
      <c r="C82" s="33" t="s">
        <v>22</v>
      </c>
      <c r="D82" s="41"/>
      <c r="E82" s="41"/>
      <c r="F82" s="31" t="str">
        <f>F14</f>
        <v>Na Habrové, 152 00 Praha 5 - Hlubočepy</v>
      </c>
      <c r="G82" s="41"/>
      <c r="H82" s="41"/>
      <c r="I82" s="33" t="s">
        <v>24</v>
      </c>
      <c r="J82" s="64" t="str">
        <f>IF(J14="","",J14)</f>
        <v>4. 7. 2025</v>
      </c>
      <c r="K82" s="41"/>
      <c r="L82" s="118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pans="1:65" s="2" customFormat="1" ht="6.95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18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pans="1:65" s="2" customFormat="1" ht="25.7" customHeight="1">
      <c r="A84" s="39"/>
      <c r="B84" s="40"/>
      <c r="C84" s="33" t="s">
        <v>30</v>
      </c>
      <c r="D84" s="41"/>
      <c r="E84" s="41"/>
      <c r="F84" s="31" t="str">
        <f>E17</f>
        <v>MČ Praha 5, nám. 14. října, 150 22 Praha 5</v>
      </c>
      <c r="G84" s="41"/>
      <c r="H84" s="41"/>
      <c r="I84" s="33" t="s">
        <v>37</v>
      </c>
      <c r="J84" s="37" t="str">
        <f>E23</f>
        <v>AHK Architekti a VOPS ProArch s.r.o.</v>
      </c>
      <c r="K84" s="41"/>
      <c r="L84" s="118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pans="1:65" s="2" customFormat="1" ht="15.2" customHeight="1">
      <c r="A85" s="39"/>
      <c r="B85" s="40"/>
      <c r="C85" s="33" t="s">
        <v>35</v>
      </c>
      <c r="D85" s="41"/>
      <c r="E85" s="41"/>
      <c r="F85" s="31" t="str">
        <f>IF(E20="","",E20)</f>
        <v>Vyplň údaj</v>
      </c>
      <c r="G85" s="41"/>
      <c r="H85" s="41"/>
      <c r="I85" s="33" t="s">
        <v>40</v>
      </c>
      <c r="J85" s="37" t="str">
        <f>E26</f>
        <v xml:space="preserve"> </v>
      </c>
      <c r="K85" s="41"/>
      <c r="L85" s="118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pans="1:65" s="2" customFormat="1" ht="10.35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18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pans="1:65" s="11" customFormat="1" ht="29.25" customHeight="1">
      <c r="A87" s="156"/>
      <c r="B87" s="157"/>
      <c r="C87" s="158" t="s">
        <v>138</v>
      </c>
      <c r="D87" s="159" t="s">
        <v>63</v>
      </c>
      <c r="E87" s="159" t="s">
        <v>59</v>
      </c>
      <c r="F87" s="159" t="s">
        <v>60</v>
      </c>
      <c r="G87" s="159" t="s">
        <v>139</v>
      </c>
      <c r="H87" s="159" t="s">
        <v>140</v>
      </c>
      <c r="I87" s="159" t="s">
        <v>141</v>
      </c>
      <c r="J87" s="159" t="s">
        <v>130</v>
      </c>
      <c r="K87" s="160" t="s">
        <v>142</v>
      </c>
      <c r="L87" s="161"/>
      <c r="M87" s="73" t="s">
        <v>32</v>
      </c>
      <c r="N87" s="74" t="s">
        <v>48</v>
      </c>
      <c r="O87" s="74" t="s">
        <v>143</v>
      </c>
      <c r="P87" s="74" t="s">
        <v>144</v>
      </c>
      <c r="Q87" s="74" t="s">
        <v>145</v>
      </c>
      <c r="R87" s="74" t="s">
        <v>146</v>
      </c>
      <c r="S87" s="74" t="s">
        <v>147</v>
      </c>
      <c r="T87" s="75" t="s">
        <v>148</v>
      </c>
      <c r="U87" s="156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</row>
    <row r="88" spans="1:65" s="2" customFormat="1" ht="22.9" customHeight="1">
      <c r="A88" s="39"/>
      <c r="B88" s="40"/>
      <c r="C88" s="80" t="s">
        <v>149</v>
      </c>
      <c r="D88" s="41"/>
      <c r="E88" s="41"/>
      <c r="F88" s="41"/>
      <c r="G88" s="41"/>
      <c r="H88" s="41"/>
      <c r="I88" s="41"/>
      <c r="J88" s="162">
        <f>BK88</f>
        <v>0</v>
      </c>
      <c r="K88" s="41"/>
      <c r="L88" s="44"/>
      <c r="M88" s="76"/>
      <c r="N88" s="163"/>
      <c r="O88" s="77"/>
      <c r="P88" s="164">
        <f>P89</f>
        <v>0</v>
      </c>
      <c r="Q88" s="77"/>
      <c r="R88" s="164">
        <f>R89</f>
        <v>0</v>
      </c>
      <c r="S88" s="77"/>
      <c r="T88" s="165">
        <f>T89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21" t="s">
        <v>77</v>
      </c>
      <c r="AU88" s="21" t="s">
        <v>131</v>
      </c>
      <c r="BK88" s="166">
        <f>BK89</f>
        <v>0</v>
      </c>
    </row>
    <row r="89" spans="1:65" s="12" customFormat="1" ht="25.9" customHeight="1">
      <c r="B89" s="167"/>
      <c r="C89" s="168"/>
      <c r="D89" s="169" t="s">
        <v>77</v>
      </c>
      <c r="E89" s="170" t="s">
        <v>3098</v>
      </c>
      <c r="F89" s="170" t="s">
        <v>3300</v>
      </c>
      <c r="G89" s="168"/>
      <c r="H89" s="168"/>
      <c r="I89" s="171"/>
      <c r="J89" s="172">
        <f>BK89</f>
        <v>0</v>
      </c>
      <c r="K89" s="168"/>
      <c r="L89" s="173"/>
      <c r="M89" s="174"/>
      <c r="N89" s="175"/>
      <c r="O89" s="175"/>
      <c r="P89" s="176">
        <f>P90+P102</f>
        <v>0</v>
      </c>
      <c r="Q89" s="175"/>
      <c r="R89" s="176">
        <f>R90+R102</f>
        <v>0</v>
      </c>
      <c r="S89" s="175"/>
      <c r="T89" s="177">
        <f>T90+T102</f>
        <v>0</v>
      </c>
      <c r="AR89" s="178" t="s">
        <v>86</v>
      </c>
      <c r="AT89" s="179" t="s">
        <v>77</v>
      </c>
      <c r="AU89" s="179" t="s">
        <v>78</v>
      </c>
      <c r="AY89" s="178" t="s">
        <v>151</v>
      </c>
      <c r="BK89" s="180">
        <f>BK90+BK102</f>
        <v>0</v>
      </c>
    </row>
    <row r="90" spans="1:65" s="12" customFormat="1" ht="22.9" customHeight="1">
      <c r="B90" s="167"/>
      <c r="C90" s="168"/>
      <c r="D90" s="169" t="s">
        <v>77</v>
      </c>
      <c r="E90" s="181" t="s">
        <v>3224</v>
      </c>
      <c r="F90" s="181" t="s">
        <v>3301</v>
      </c>
      <c r="G90" s="168"/>
      <c r="H90" s="168"/>
      <c r="I90" s="171"/>
      <c r="J90" s="182">
        <f>BK90</f>
        <v>0</v>
      </c>
      <c r="K90" s="168"/>
      <c r="L90" s="173"/>
      <c r="M90" s="174"/>
      <c r="N90" s="175"/>
      <c r="O90" s="175"/>
      <c r="P90" s="176">
        <f>SUM(P91:P101)</f>
        <v>0</v>
      </c>
      <c r="Q90" s="175"/>
      <c r="R90" s="176">
        <f>SUM(R91:R101)</f>
        <v>0</v>
      </c>
      <c r="S90" s="175"/>
      <c r="T90" s="177">
        <f>SUM(T91:T101)</f>
        <v>0</v>
      </c>
      <c r="AR90" s="178" t="s">
        <v>86</v>
      </c>
      <c r="AT90" s="179" t="s">
        <v>77</v>
      </c>
      <c r="AU90" s="179" t="s">
        <v>86</v>
      </c>
      <c r="AY90" s="178" t="s">
        <v>151</v>
      </c>
      <c r="BK90" s="180">
        <f>SUM(BK91:BK101)</f>
        <v>0</v>
      </c>
    </row>
    <row r="91" spans="1:65" s="2" customFormat="1" ht="24.2" customHeight="1">
      <c r="A91" s="39"/>
      <c r="B91" s="40"/>
      <c r="C91" s="183" t="s">
        <v>86</v>
      </c>
      <c r="D91" s="183" t="s">
        <v>154</v>
      </c>
      <c r="E91" s="184" t="s">
        <v>3302</v>
      </c>
      <c r="F91" s="185" t="s">
        <v>3303</v>
      </c>
      <c r="G91" s="186" t="s">
        <v>213</v>
      </c>
      <c r="H91" s="187">
        <v>1</v>
      </c>
      <c r="I91" s="188"/>
      <c r="J91" s="189">
        <f t="shared" ref="J91:J101" si="0">ROUND(I91*H91,2)</f>
        <v>0</v>
      </c>
      <c r="K91" s="185" t="s">
        <v>32</v>
      </c>
      <c r="L91" s="44"/>
      <c r="M91" s="190" t="s">
        <v>32</v>
      </c>
      <c r="N91" s="191" t="s">
        <v>49</v>
      </c>
      <c r="O91" s="69"/>
      <c r="P91" s="192">
        <f t="shared" ref="P91:P101" si="1">O91*H91</f>
        <v>0</v>
      </c>
      <c r="Q91" s="192">
        <v>0</v>
      </c>
      <c r="R91" s="192">
        <f t="shared" ref="R91:R101" si="2">Q91*H91</f>
        <v>0</v>
      </c>
      <c r="S91" s="192">
        <v>0</v>
      </c>
      <c r="T91" s="193">
        <f t="shared" ref="T91:T101" si="3"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194" t="s">
        <v>159</v>
      </c>
      <c r="AT91" s="194" t="s">
        <v>154</v>
      </c>
      <c r="AU91" s="194" t="s">
        <v>88</v>
      </c>
      <c r="AY91" s="21" t="s">
        <v>151</v>
      </c>
      <c r="BE91" s="195">
        <f t="shared" ref="BE91:BE101" si="4">IF(N91="základní",J91,0)</f>
        <v>0</v>
      </c>
      <c r="BF91" s="195">
        <f t="shared" ref="BF91:BF101" si="5">IF(N91="snížená",J91,0)</f>
        <v>0</v>
      </c>
      <c r="BG91" s="195">
        <f t="shared" ref="BG91:BG101" si="6">IF(N91="zákl. přenesená",J91,0)</f>
        <v>0</v>
      </c>
      <c r="BH91" s="195">
        <f t="shared" ref="BH91:BH101" si="7">IF(N91="sníž. přenesená",J91,0)</f>
        <v>0</v>
      </c>
      <c r="BI91" s="195">
        <f t="shared" ref="BI91:BI101" si="8">IF(N91="nulová",J91,0)</f>
        <v>0</v>
      </c>
      <c r="BJ91" s="21" t="s">
        <v>86</v>
      </c>
      <c r="BK91" s="195">
        <f t="shared" ref="BK91:BK101" si="9">ROUND(I91*H91,2)</f>
        <v>0</v>
      </c>
      <c r="BL91" s="21" t="s">
        <v>159</v>
      </c>
      <c r="BM91" s="194" t="s">
        <v>88</v>
      </c>
    </row>
    <row r="92" spans="1:65" s="2" customFormat="1" ht="24.2" customHeight="1">
      <c r="A92" s="39"/>
      <c r="B92" s="40"/>
      <c r="C92" s="183" t="s">
        <v>88</v>
      </c>
      <c r="D92" s="183" t="s">
        <v>154</v>
      </c>
      <c r="E92" s="184" t="s">
        <v>3304</v>
      </c>
      <c r="F92" s="185" t="s">
        <v>3305</v>
      </c>
      <c r="G92" s="186" t="s">
        <v>213</v>
      </c>
      <c r="H92" s="187">
        <v>1</v>
      </c>
      <c r="I92" s="188"/>
      <c r="J92" s="189">
        <f t="shared" si="0"/>
        <v>0</v>
      </c>
      <c r="K92" s="185" t="s">
        <v>32</v>
      </c>
      <c r="L92" s="44"/>
      <c r="M92" s="190" t="s">
        <v>32</v>
      </c>
      <c r="N92" s="191" t="s">
        <v>49</v>
      </c>
      <c r="O92" s="69"/>
      <c r="P92" s="192">
        <f t="shared" si="1"/>
        <v>0</v>
      </c>
      <c r="Q92" s="192">
        <v>0</v>
      </c>
      <c r="R92" s="192">
        <f t="shared" si="2"/>
        <v>0</v>
      </c>
      <c r="S92" s="192">
        <v>0</v>
      </c>
      <c r="T92" s="193">
        <f t="shared" si="3"/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194" t="s">
        <v>159</v>
      </c>
      <c r="AT92" s="194" t="s">
        <v>154</v>
      </c>
      <c r="AU92" s="194" t="s">
        <v>88</v>
      </c>
      <c r="AY92" s="21" t="s">
        <v>151</v>
      </c>
      <c r="BE92" s="195">
        <f t="shared" si="4"/>
        <v>0</v>
      </c>
      <c r="BF92" s="195">
        <f t="shared" si="5"/>
        <v>0</v>
      </c>
      <c r="BG92" s="195">
        <f t="shared" si="6"/>
        <v>0</v>
      </c>
      <c r="BH92" s="195">
        <f t="shared" si="7"/>
        <v>0</v>
      </c>
      <c r="BI92" s="195">
        <f t="shared" si="8"/>
        <v>0</v>
      </c>
      <c r="BJ92" s="21" t="s">
        <v>86</v>
      </c>
      <c r="BK92" s="195">
        <f t="shared" si="9"/>
        <v>0</v>
      </c>
      <c r="BL92" s="21" t="s">
        <v>159</v>
      </c>
      <c r="BM92" s="194" t="s">
        <v>159</v>
      </c>
    </row>
    <row r="93" spans="1:65" s="2" customFormat="1" ht="16.5" customHeight="1">
      <c r="A93" s="39"/>
      <c r="B93" s="40"/>
      <c r="C93" s="183" t="s">
        <v>170</v>
      </c>
      <c r="D93" s="183" t="s">
        <v>154</v>
      </c>
      <c r="E93" s="184" t="s">
        <v>3306</v>
      </c>
      <c r="F93" s="185" t="s">
        <v>3307</v>
      </c>
      <c r="G93" s="186" t="s">
        <v>3101</v>
      </c>
      <c r="H93" s="187">
        <v>2</v>
      </c>
      <c r="I93" s="188"/>
      <c r="J93" s="189">
        <f t="shared" si="0"/>
        <v>0</v>
      </c>
      <c r="K93" s="185" t="s">
        <v>32</v>
      </c>
      <c r="L93" s="44"/>
      <c r="M93" s="190" t="s">
        <v>32</v>
      </c>
      <c r="N93" s="191" t="s">
        <v>49</v>
      </c>
      <c r="O93" s="69"/>
      <c r="P93" s="192">
        <f t="shared" si="1"/>
        <v>0</v>
      </c>
      <c r="Q93" s="192">
        <v>0</v>
      </c>
      <c r="R93" s="192">
        <f t="shared" si="2"/>
        <v>0</v>
      </c>
      <c r="S93" s="192">
        <v>0</v>
      </c>
      <c r="T93" s="193">
        <f t="shared" si="3"/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194" t="s">
        <v>159</v>
      </c>
      <c r="AT93" s="194" t="s">
        <v>154</v>
      </c>
      <c r="AU93" s="194" t="s">
        <v>88</v>
      </c>
      <c r="AY93" s="21" t="s">
        <v>151</v>
      </c>
      <c r="BE93" s="195">
        <f t="shared" si="4"/>
        <v>0</v>
      </c>
      <c r="BF93" s="195">
        <f t="shared" si="5"/>
        <v>0</v>
      </c>
      <c r="BG93" s="195">
        <f t="shared" si="6"/>
        <v>0</v>
      </c>
      <c r="BH93" s="195">
        <f t="shared" si="7"/>
        <v>0</v>
      </c>
      <c r="BI93" s="195">
        <f t="shared" si="8"/>
        <v>0</v>
      </c>
      <c r="BJ93" s="21" t="s">
        <v>86</v>
      </c>
      <c r="BK93" s="195">
        <f t="shared" si="9"/>
        <v>0</v>
      </c>
      <c r="BL93" s="21" t="s">
        <v>159</v>
      </c>
      <c r="BM93" s="194" t="s">
        <v>188</v>
      </c>
    </row>
    <row r="94" spans="1:65" s="2" customFormat="1" ht="16.5" customHeight="1">
      <c r="A94" s="39"/>
      <c r="B94" s="40"/>
      <c r="C94" s="183" t="s">
        <v>159</v>
      </c>
      <c r="D94" s="183" t="s">
        <v>154</v>
      </c>
      <c r="E94" s="184" t="s">
        <v>3308</v>
      </c>
      <c r="F94" s="185" t="s">
        <v>3309</v>
      </c>
      <c r="G94" s="186" t="s">
        <v>3101</v>
      </c>
      <c r="H94" s="187">
        <v>1</v>
      </c>
      <c r="I94" s="188"/>
      <c r="J94" s="189">
        <f t="shared" si="0"/>
        <v>0</v>
      </c>
      <c r="K94" s="185" t="s">
        <v>32</v>
      </c>
      <c r="L94" s="44"/>
      <c r="M94" s="190" t="s">
        <v>32</v>
      </c>
      <c r="N94" s="191" t="s">
        <v>49</v>
      </c>
      <c r="O94" s="69"/>
      <c r="P94" s="192">
        <f t="shared" si="1"/>
        <v>0</v>
      </c>
      <c r="Q94" s="192">
        <v>0</v>
      </c>
      <c r="R94" s="192">
        <f t="shared" si="2"/>
        <v>0</v>
      </c>
      <c r="S94" s="192">
        <v>0</v>
      </c>
      <c r="T94" s="193">
        <f t="shared" si="3"/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194" t="s">
        <v>159</v>
      </c>
      <c r="AT94" s="194" t="s">
        <v>154</v>
      </c>
      <c r="AU94" s="194" t="s">
        <v>88</v>
      </c>
      <c r="AY94" s="21" t="s">
        <v>151</v>
      </c>
      <c r="BE94" s="195">
        <f t="shared" si="4"/>
        <v>0</v>
      </c>
      <c r="BF94" s="195">
        <f t="shared" si="5"/>
        <v>0</v>
      </c>
      <c r="BG94" s="195">
        <f t="shared" si="6"/>
        <v>0</v>
      </c>
      <c r="BH94" s="195">
        <f t="shared" si="7"/>
        <v>0</v>
      </c>
      <c r="BI94" s="195">
        <f t="shared" si="8"/>
        <v>0</v>
      </c>
      <c r="BJ94" s="21" t="s">
        <v>86</v>
      </c>
      <c r="BK94" s="195">
        <f t="shared" si="9"/>
        <v>0</v>
      </c>
      <c r="BL94" s="21" t="s">
        <v>159</v>
      </c>
      <c r="BM94" s="194" t="s">
        <v>202</v>
      </c>
    </row>
    <row r="95" spans="1:65" s="2" customFormat="1" ht="33" customHeight="1">
      <c r="A95" s="39"/>
      <c r="B95" s="40"/>
      <c r="C95" s="183" t="s">
        <v>150</v>
      </c>
      <c r="D95" s="183" t="s">
        <v>154</v>
      </c>
      <c r="E95" s="184" t="s">
        <v>3310</v>
      </c>
      <c r="F95" s="185" t="s">
        <v>3311</v>
      </c>
      <c r="G95" s="186" t="s">
        <v>3101</v>
      </c>
      <c r="H95" s="187">
        <v>2</v>
      </c>
      <c r="I95" s="188"/>
      <c r="J95" s="189">
        <f t="shared" si="0"/>
        <v>0</v>
      </c>
      <c r="K95" s="185" t="s">
        <v>32</v>
      </c>
      <c r="L95" s="44"/>
      <c r="M95" s="190" t="s">
        <v>32</v>
      </c>
      <c r="N95" s="191" t="s">
        <v>49</v>
      </c>
      <c r="O95" s="69"/>
      <c r="P95" s="192">
        <f t="shared" si="1"/>
        <v>0</v>
      </c>
      <c r="Q95" s="192">
        <v>0</v>
      </c>
      <c r="R95" s="192">
        <f t="shared" si="2"/>
        <v>0</v>
      </c>
      <c r="S95" s="192">
        <v>0</v>
      </c>
      <c r="T95" s="193">
        <f t="shared" si="3"/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94" t="s">
        <v>159</v>
      </c>
      <c r="AT95" s="194" t="s">
        <v>154</v>
      </c>
      <c r="AU95" s="194" t="s">
        <v>88</v>
      </c>
      <c r="AY95" s="21" t="s">
        <v>151</v>
      </c>
      <c r="BE95" s="195">
        <f t="shared" si="4"/>
        <v>0</v>
      </c>
      <c r="BF95" s="195">
        <f t="shared" si="5"/>
        <v>0</v>
      </c>
      <c r="BG95" s="195">
        <f t="shared" si="6"/>
        <v>0</v>
      </c>
      <c r="BH95" s="195">
        <f t="shared" si="7"/>
        <v>0</v>
      </c>
      <c r="BI95" s="195">
        <f t="shared" si="8"/>
        <v>0</v>
      </c>
      <c r="BJ95" s="21" t="s">
        <v>86</v>
      </c>
      <c r="BK95" s="195">
        <f t="shared" si="9"/>
        <v>0</v>
      </c>
      <c r="BL95" s="21" t="s">
        <v>159</v>
      </c>
      <c r="BM95" s="194" t="s">
        <v>370</v>
      </c>
    </row>
    <row r="96" spans="1:65" s="2" customFormat="1" ht="33" customHeight="1">
      <c r="A96" s="39"/>
      <c r="B96" s="40"/>
      <c r="C96" s="183" t="s">
        <v>188</v>
      </c>
      <c r="D96" s="183" t="s">
        <v>154</v>
      </c>
      <c r="E96" s="184" t="s">
        <v>3312</v>
      </c>
      <c r="F96" s="185" t="s">
        <v>3313</v>
      </c>
      <c r="G96" s="186" t="s">
        <v>3101</v>
      </c>
      <c r="H96" s="187">
        <v>1</v>
      </c>
      <c r="I96" s="188"/>
      <c r="J96" s="189">
        <f t="shared" si="0"/>
        <v>0</v>
      </c>
      <c r="K96" s="185" t="s">
        <v>32</v>
      </c>
      <c r="L96" s="44"/>
      <c r="M96" s="190" t="s">
        <v>32</v>
      </c>
      <c r="N96" s="191" t="s">
        <v>49</v>
      </c>
      <c r="O96" s="69"/>
      <c r="P96" s="192">
        <f t="shared" si="1"/>
        <v>0</v>
      </c>
      <c r="Q96" s="192">
        <v>0</v>
      </c>
      <c r="R96" s="192">
        <f t="shared" si="2"/>
        <v>0</v>
      </c>
      <c r="S96" s="192">
        <v>0</v>
      </c>
      <c r="T96" s="193">
        <f t="shared" si="3"/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194" t="s">
        <v>159</v>
      </c>
      <c r="AT96" s="194" t="s">
        <v>154</v>
      </c>
      <c r="AU96" s="194" t="s">
        <v>88</v>
      </c>
      <c r="AY96" s="21" t="s">
        <v>151</v>
      </c>
      <c r="BE96" s="195">
        <f t="shared" si="4"/>
        <v>0</v>
      </c>
      <c r="BF96" s="195">
        <f t="shared" si="5"/>
        <v>0</v>
      </c>
      <c r="BG96" s="195">
        <f t="shared" si="6"/>
        <v>0</v>
      </c>
      <c r="BH96" s="195">
        <f t="shared" si="7"/>
        <v>0</v>
      </c>
      <c r="BI96" s="195">
        <f t="shared" si="8"/>
        <v>0</v>
      </c>
      <c r="BJ96" s="21" t="s">
        <v>86</v>
      </c>
      <c r="BK96" s="195">
        <f t="shared" si="9"/>
        <v>0</v>
      </c>
      <c r="BL96" s="21" t="s">
        <v>159</v>
      </c>
      <c r="BM96" s="194" t="s">
        <v>8</v>
      </c>
    </row>
    <row r="97" spans="1:65" s="2" customFormat="1" ht="16.5" customHeight="1">
      <c r="A97" s="39"/>
      <c r="B97" s="40"/>
      <c r="C97" s="183" t="s">
        <v>195</v>
      </c>
      <c r="D97" s="183" t="s">
        <v>154</v>
      </c>
      <c r="E97" s="184" t="s">
        <v>3314</v>
      </c>
      <c r="F97" s="185" t="s">
        <v>3315</v>
      </c>
      <c r="G97" s="186" t="s">
        <v>3101</v>
      </c>
      <c r="H97" s="187">
        <v>3</v>
      </c>
      <c r="I97" s="188"/>
      <c r="J97" s="189">
        <f t="shared" si="0"/>
        <v>0</v>
      </c>
      <c r="K97" s="185" t="s">
        <v>32</v>
      </c>
      <c r="L97" s="44"/>
      <c r="M97" s="190" t="s">
        <v>32</v>
      </c>
      <c r="N97" s="191" t="s">
        <v>49</v>
      </c>
      <c r="O97" s="69"/>
      <c r="P97" s="192">
        <f t="shared" si="1"/>
        <v>0</v>
      </c>
      <c r="Q97" s="192">
        <v>0</v>
      </c>
      <c r="R97" s="192">
        <f t="shared" si="2"/>
        <v>0</v>
      </c>
      <c r="S97" s="192">
        <v>0</v>
      </c>
      <c r="T97" s="193">
        <f t="shared" si="3"/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194" t="s">
        <v>159</v>
      </c>
      <c r="AT97" s="194" t="s">
        <v>154</v>
      </c>
      <c r="AU97" s="194" t="s">
        <v>88</v>
      </c>
      <c r="AY97" s="21" t="s">
        <v>151</v>
      </c>
      <c r="BE97" s="195">
        <f t="shared" si="4"/>
        <v>0</v>
      </c>
      <c r="BF97" s="195">
        <f t="shared" si="5"/>
        <v>0</v>
      </c>
      <c r="BG97" s="195">
        <f t="shared" si="6"/>
        <v>0</v>
      </c>
      <c r="BH97" s="195">
        <f t="shared" si="7"/>
        <v>0</v>
      </c>
      <c r="BI97" s="195">
        <f t="shared" si="8"/>
        <v>0</v>
      </c>
      <c r="BJ97" s="21" t="s">
        <v>86</v>
      </c>
      <c r="BK97" s="195">
        <f t="shared" si="9"/>
        <v>0</v>
      </c>
      <c r="BL97" s="21" t="s">
        <v>159</v>
      </c>
      <c r="BM97" s="194" t="s">
        <v>408</v>
      </c>
    </row>
    <row r="98" spans="1:65" s="2" customFormat="1" ht="16.5" customHeight="1">
      <c r="A98" s="39"/>
      <c r="B98" s="40"/>
      <c r="C98" s="183" t="s">
        <v>202</v>
      </c>
      <c r="D98" s="183" t="s">
        <v>154</v>
      </c>
      <c r="E98" s="184" t="s">
        <v>3316</v>
      </c>
      <c r="F98" s="185" t="s">
        <v>3317</v>
      </c>
      <c r="G98" s="186" t="s">
        <v>3101</v>
      </c>
      <c r="H98" s="187">
        <v>2</v>
      </c>
      <c r="I98" s="188"/>
      <c r="J98" s="189">
        <f t="shared" si="0"/>
        <v>0</v>
      </c>
      <c r="K98" s="185" t="s">
        <v>32</v>
      </c>
      <c r="L98" s="44"/>
      <c r="M98" s="190" t="s">
        <v>32</v>
      </c>
      <c r="N98" s="191" t="s">
        <v>49</v>
      </c>
      <c r="O98" s="69"/>
      <c r="P98" s="192">
        <f t="shared" si="1"/>
        <v>0</v>
      </c>
      <c r="Q98" s="192">
        <v>0</v>
      </c>
      <c r="R98" s="192">
        <f t="shared" si="2"/>
        <v>0</v>
      </c>
      <c r="S98" s="192">
        <v>0</v>
      </c>
      <c r="T98" s="193">
        <f t="shared" si="3"/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194" t="s">
        <v>159</v>
      </c>
      <c r="AT98" s="194" t="s">
        <v>154</v>
      </c>
      <c r="AU98" s="194" t="s">
        <v>88</v>
      </c>
      <c r="AY98" s="21" t="s">
        <v>151</v>
      </c>
      <c r="BE98" s="195">
        <f t="shared" si="4"/>
        <v>0</v>
      </c>
      <c r="BF98" s="195">
        <f t="shared" si="5"/>
        <v>0</v>
      </c>
      <c r="BG98" s="195">
        <f t="shared" si="6"/>
        <v>0</v>
      </c>
      <c r="BH98" s="195">
        <f t="shared" si="7"/>
        <v>0</v>
      </c>
      <c r="BI98" s="195">
        <f t="shared" si="8"/>
        <v>0</v>
      </c>
      <c r="BJ98" s="21" t="s">
        <v>86</v>
      </c>
      <c r="BK98" s="195">
        <f t="shared" si="9"/>
        <v>0</v>
      </c>
      <c r="BL98" s="21" t="s">
        <v>159</v>
      </c>
      <c r="BM98" s="194" t="s">
        <v>373</v>
      </c>
    </row>
    <row r="99" spans="1:65" s="2" customFormat="1" ht="16.5" customHeight="1">
      <c r="A99" s="39"/>
      <c r="B99" s="40"/>
      <c r="C99" s="183" t="s">
        <v>363</v>
      </c>
      <c r="D99" s="183" t="s">
        <v>154</v>
      </c>
      <c r="E99" s="184" t="s">
        <v>3318</v>
      </c>
      <c r="F99" s="185" t="s">
        <v>3319</v>
      </c>
      <c r="G99" s="186" t="s">
        <v>3101</v>
      </c>
      <c r="H99" s="187">
        <v>1</v>
      </c>
      <c r="I99" s="188"/>
      <c r="J99" s="189">
        <f t="shared" si="0"/>
        <v>0</v>
      </c>
      <c r="K99" s="185" t="s">
        <v>32</v>
      </c>
      <c r="L99" s="44"/>
      <c r="M99" s="190" t="s">
        <v>32</v>
      </c>
      <c r="N99" s="191" t="s">
        <v>49</v>
      </c>
      <c r="O99" s="69"/>
      <c r="P99" s="192">
        <f t="shared" si="1"/>
        <v>0</v>
      </c>
      <c r="Q99" s="192">
        <v>0</v>
      </c>
      <c r="R99" s="192">
        <f t="shared" si="2"/>
        <v>0</v>
      </c>
      <c r="S99" s="192">
        <v>0</v>
      </c>
      <c r="T99" s="193">
        <f t="shared" si="3"/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194" t="s">
        <v>159</v>
      </c>
      <c r="AT99" s="194" t="s">
        <v>154</v>
      </c>
      <c r="AU99" s="194" t="s">
        <v>88</v>
      </c>
      <c r="AY99" s="21" t="s">
        <v>151</v>
      </c>
      <c r="BE99" s="195">
        <f t="shared" si="4"/>
        <v>0</v>
      </c>
      <c r="BF99" s="195">
        <f t="shared" si="5"/>
        <v>0</v>
      </c>
      <c r="BG99" s="195">
        <f t="shared" si="6"/>
        <v>0</v>
      </c>
      <c r="BH99" s="195">
        <f t="shared" si="7"/>
        <v>0</v>
      </c>
      <c r="BI99" s="195">
        <f t="shared" si="8"/>
        <v>0</v>
      </c>
      <c r="BJ99" s="21" t="s">
        <v>86</v>
      </c>
      <c r="BK99" s="195">
        <f t="shared" si="9"/>
        <v>0</v>
      </c>
      <c r="BL99" s="21" t="s">
        <v>159</v>
      </c>
      <c r="BM99" s="194" t="s">
        <v>444</v>
      </c>
    </row>
    <row r="100" spans="1:65" s="2" customFormat="1" ht="16.5" customHeight="1">
      <c r="A100" s="39"/>
      <c r="B100" s="40"/>
      <c r="C100" s="183" t="s">
        <v>370</v>
      </c>
      <c r="D100" s="183" t="s">
        <v>154</v>
      </c>
      <c r="E100" s="184" t="s">
        <v>3320</v>
      </c>
      <c r="F100" s="185" t="s">
        <v>3321</v>
      </c>
      <c r="G100" s="186" t="s">
        <v>209</v>
      </c>
      <c r="H100" s="187">
        <v>3</v>
      </c>
      <c r="I100" s="188"/>
      <c r="J100" s="189">
        <f t="shared" si="0"/>
        <v>0</v>
      </c>
      <c r="K100" s="185" t="s">
        <v>32</v>
      </c>
      <c r="L100" s="44"/>
      <c r="M100" s="190" t="s">
        <v>32</v>
      </c>
      <c r="N100" s="191" t="s">
        <v>49</v>
      </c>
      <c r="O100" s="69"/>
      <c r="P100" s="192">
        <f t="shared" si="1"/>
        <v>0</v>
      </c>
      <c r="Q100" s="192">
        <v>0</v>
      </c>
      <c r="R100" s="192">
        <f t="shared" si="2"/>
        <v>0</v>
      </c>
      <c r="S100" s="192">
        <v>0</v>
      </c>
      <c r="T100" s="193">
        <f t="shared" si="3"/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194" t="s">
        <v>159</v>
      </c>
      <c r="AT100" s="194" t="s">
        <v>154</v>
      </c>
      <c r="AU100" s="194" t="s">
        <v>88</v>
      </c>
      <c r="AY100" s="21" t="s">
        <v>151</v>
      </c>
      <c r="BE100" s="195">
        <f t="shared" si="4"/>
        <v>0</v>
      </c>
      <c r="BF100" s="195">
        <f t="shared" si="5"/>
        <v>0</v>
      </c>
      <c r="BG100" s="195">
        <f t="shared" si="6"/>
        <v>0</v>
      </c>
      <c r="BH100" s="195">
        <f t="shared" si="7"/>
        <v>0</v>
      </c>
      <c r="BI100" s="195">
        <f t="shared" si="8"/>
        <v>0</v>
      </c>
      <c r="BJ100" s="21" t="s">
        <v>86</v>
      </c>
      <c r="BK100" s="195">
        <f t="shared" si="9"/>
        <v>0</v>
      </c>
      <c r="BL100" s="21" t="s">
        <v>159</v>
      </c>
      <c r="BM100" s="194" t="s">
        <v>459</v>
      </c>
    </row>
    <row r="101" spans="1:65" s="2" customFormat="1" ht="16.5" customHeight="1">
      <c r="A101" s="39"/>
      <c r="B101" s="40"/>
      <c r="C101" s="183" t="s">
        <v>377</v>
      </c>
      <c r="D101" s="183" t="s">
        <v>154</v>
      </c>
      <c r="E101" s="184" t="s">
        <v>3322</v>
      </c>
      <c r="F101" s="185" t="s">
        <v>3323</v>
      </c>
      <c r="G101" s="186" t="s">
        <v>3101</v>
      </c>
      <c r="H101" s="187">
        <v>1</v>
      </c>
      <c r="I101" s="188"/>
      <c r="J101" s="189">
        <f t="shared" si="0"/>
        <v>0</v>
      </c>
      <c r="K101" s="185" t="s">
        <v>32</v>
      </c>
      <c r="L101" s="44"/>
      <c r="M101" s="190" t="s">
        <v>32</v>
      </c>
      <c r="N101" s="191" t="s">
        <v>49</v>
      </c>
      <c r="O101" s="69"/>
      <c r="P101" s="192">
        <f t="shared" si="1"/>
        <v>0</v>
      </c>
      <c r="Q101" s="192">
        <v>0</v>
      </c>
      <c r="R101" s="192">
        <f t="shared" si="2"/>
        <v>0</v>
      </c>
      <c r="S101" s="192">
        <v>0</v>
      </c>
      <c r="T101" s="193">
        <f t="shared" si="3"/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194" t="s">
        <v>159</v>
      </c>
      <c r="AT101" s="194" t="s">
        <v>154</v>
      </c>
      <c r="AU101" s="194" t="s">
        <v>88</v>
      </c>
      <c r="AY101" s="21" t="s">
        <v>151</v>
      </c>
      <c r="BE101" s="195">
        <f t="shared" si="4"/>
        <v>0</v>
      </c>
      <c r="BF101" s="195">
        <f t="shared" si="5"/>
        <v>0</v>
      </c>
      <c r="BG101" s="195">
        <f t="shared" si="6"/>
        <v>0</v>
      </c>
      <c r="BH101" s="195">
        <f t="shared" si="7"/>
        <v>0</v>
      </c>
      <c r="BI101" s="195">
        <f t="shared" si="8"/>
        <v>0</v>
      </c>
      <c r="BJ101" s="21" t="s">
        <v>86</v>
      </c>
      <c r="BK101" s="195">
        <f t="shared" si="9"/>
        <v>0</v>
      </c>
      <c r="BL101" s="21" t="s">
        <v>159</v>
      </c>
      <c r="BM101" s="194" t="s">
        <v>469</v>
      </c>
    </row>
    <row r="102" spans="1:65" s="12" customFormat="1" ht="22.9" customHeight="1">
      <c r="B102" s="167"/>
      <c r="C102" s="168"/>
      <c r="D102" s="169" t="s">
        <v>77</v>
      </c>
      <c r="E102" s="181" t="s">
        <v>3256</v>
      </c>
      <c r="F102" s="181" t="s">
        <v>3285</v>
      </c>
      <c r="G102" s="168"/>
      <c r="H102" s="168"/>
      <c r="I102" s="171"/>
      <c r="J102" s="182">
        <f>BK102</f>
        <v>0</v>
      </c>
      <c r="K102" s="168"/>
      <c r="L102" s="173"/>
      <c r="M102" s="174"/>
      <c r="N102" s="175"/>
      <c r="O102" s="175"/>
      <c r="P102" s="176">
        <f>SUM(P103:P105)</f>
        <v>0</v>
      </c>
      <c r="Q102" s="175"/>
      <c r="R102" s="176">
        <f>SUM(R103:R105)</f>
        <v>0</v>
      </c>
      <c r="S102" s="175"/>
      <c r="T102" s="177">
        <f>SUM(T103:T105)</f>
        <v>0</v>
      </c>
      <c r="AR102" s="178" t="s">
        <v>86</v>
      </c>
      <c r="AT102" s="179" t="s">
        <v>77</v>
      </c>
      <c r="AU102" s="179" t="s">
        <v>86</v>
      </c>
      <c r="AY102" s="178" t="s">
        <v>151</v>
      </c>
      <c r="BK102" s="180">
        <f>SUM(BK103:BK105)</f>
        <v>0</v>
      </c>
    </row>
    <row r="103" spans="1:65" s="2" customFormat="1" ht="16.5" customHeight="1">
      <c r="A103" s="39"/>
      <c r="B103" s="40"/>
      <c r="C103" s="183" t="s">
        <v>8</v>
      </c>
      <c r="D103" s="183" t="s">
        <v>154</v>
      </c>
      <c r="E103" s="184" t="s">
        <v>3324</v>
      </c>
      <c r="F103" s="185" t="s">
        <v>3325</v>
      </c>
      <c r="G103" s="186" t="s">
        <v>3101</v>
      </c>
      <c r="H103" s="187">
        <v>1</v>
      </c>
      <c r="I103" s="188"/>
      <c r="J103" s="189">
        <f>ROUND(I103*H103,2)</f>
        <v>0</v>
      </c>
      <c r="K103" s="185" t="s">
        <v>32</v>
      </c>
      <c r="L103" s="44"/>
      <c r="M103" s="190" t="s">
        <v>32</v>
      </c>
      <c r="N103" s="191" t="s">
        <v>49</v>
      </c>
      <c r="O103" s="69"/>
      <c r="P103" s="192">
        <f>O103*H103</f>
        <v>0</v>
      </c>
      <c r="Q103" s="192">
        <v>0</v>
      </c>
      <c r="R103" s="192">
        <f>Q103*H103</f>
        <v>0</v>
      </c>
      <c r="S103" s="192">
        <v>0</v>
      </c>
      <c r="T103" s="193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94" t="s">
        <v>159</v>
      </c>
      <c r="AT103" s="194" t="s">
        <v>154</v>
      </c>
      <c r="AU103" s="194" t="s">
        <v>88</v>
      </c>
      <c r="AY103" s="21" t="s">
        <v>151</v>
      </c>
      <c r="BE103" s="195">
        <f>IF(N103="základní",J103,0)</f>
        <v>0</v>
      </c>
      <c r="BF103" s="195">
        <f>IF(N103="snížená",J103,0)</f>
        <v>0</v>
      </c>
      <c r="BG103" s="195">
        <f>IF(N103="zákl. přenesená",J103,0)</f>
        <v>0</v>
      </c>
      <c r="BH103" s="195">
        <f>IF(N103="sníž. přenesená",J103,0)</f>
        <v>0</v>
      </c>
      <c r="BI103" s="195">
        <f>IF(N103="nulová",J103,0)</f>
        <v>0</v>
      </c>
      <c r="BJ103" s="21" t="s">
        <v>86</v>
      </c>
      <c r="BK103" s="195">
        <f>ROUND(I103*H103,2)</f>
        <v>0</v>
      </c>
      <c r="BL103" s="21" t="s">
        <v>159</v>
      </c>
      <c r="BM103" s="194" t="s">
        <v>483</v>
      </c>
    </row>
    <row r="104" spans="1:65" s="2" customFormat="1" ht="16.5" customHeight="1">
      <c r="A104" s="39"/>
      <c r="B104" s="40"/>
      <c r="C104" s="183" t="s">
        <v>401</v>
      </c>
      <c r="D104" s="183" t="s">
        <v>154</v>
      </c>
      <c r="E104" s="184" t="s">
        <v>3326</v>
      </c>
      <c r="F104" s="185" t="s">
        <v>3293</v>
      </c>
      <c r="G104" s="186" t="s">
        <v>3101</v>
      </c>
      <c r="H104" s="187">
        <v>1</v>
      </c>
      <c r="I104" s="188"/>
      <c r="J104" s="189">
        <f>ROUND(I104*H104,2)</f>
        <v>0</v>
      </c>
      <c r="K104" s="185" t="s">
        <v>32</v>
      </c>
      <c r="L104" s="44"/>
      <c r="M104" s="190" t="s">
        <v>32</v>
      </c>
      <c r="N104" s="191" t="s">
        <v>49</v>
      </c>
      <c r="O104" s="69"/>
      <c r="P104" s="192">
        <f>O104*H104</f>
        <v>0</v>
      </c>
      <c r="Q104" s="192">
        <v>0</v>
      </c>
      <c r="R104" s="192">
        <f>Q104*H104</f>
        <v>0</v>
      </c>
      <c r="S104" s="192">
        <v>0</v>
      </c>
      <c r="T104" s="19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194" t="s">
        <v>159</v>
      </c>
      <c r="AT104" s="194" t="s">
        <v>154</v>
      </c>
      <c r="AU104" s="194" t="s">
        <v>88</v>
      </c>
      <c r="AY104" s="21" t="s">
        <v>151</v>
      </c>
      <c r="BE104" s="195">
        <f>IF(N104="základní",J104,0)</f>
        <v>0</v>
      </c>
      <c r="BF104" s="195">
        <f>IF(N104="snížená",J104,0)</f>
        <v>0</v>
      </c>
      <c r="BG104" s="195">
        <f>IF(N104="zákl. přenesená",J104,0)</f>
        <v>0</v>
      </c>
      <c r="BH104" s="195">
        <f>IF(N104="sníž. přenesená",J104,0)</f>
        <v>0</v>
      </c>
      <c r="BI104" s="195">
        <f>IF(N104="nulová",J104,0)</f>
        <v>0</v>
      </c>
      <c r="BJ104" s="21" t="s">
        <v>86</v>
      </c>
      <c r="BK104" s="195">
        <f>ROUND(I104*H104,2)</f>
        <v>0</v>
      </c>
      <c r="BL104" s="21" t="s">
        <v>159</v>
      </c>
      <c r="BM104" s="194" t="s">
        <v>502</v>
      </c>
    </row>
    <row r="105" spans="1:65" s="2" customFormat="1" ht="24.2" customHeight="1">
      <c r="A105" s="39"/>
      <c r="B105" s="40"/>
      <c r="C105" s="183" t="s">
        <v>408</v>
      </c>
      <c r="D105" s="183" t="s">
        <v>154</v>
      </c>
      <c r="E105" s="184" t="s">
        <v>3327</v>
      </c>
      <c r="F105" s="185" t="s">
        <v>3328</v>
      </c>
      <c r="G105" s="186" t="s">
        <v>3101</v>
      </c>
      <c r="H105" s="187">
        <v>1</v>
      </c>
      <c r="I105" s="188"/>
      <c r="J105" s="189">
        <f>ROUND(I105*H105,2)</f>
        <v>0</v>
      </c>
      <c r="K105" s="185" t="s">
        <v>32</v>
      </c>
      <c r="L105" s="44"/>
      <c r="M105" s="261" t="s">
        <v>32</v>
      </c>
      <c r="N105" s="262" t="s">
        <v>49</v>
      </c>
      <c r="O105" s="205"/>
      <c r="P105" s="263">
        <f>O105*H105</f>
        <v>0</v>
      </c>
      <c r="Q105" s="263">
        <v>0</v>
      </c>
      <c r="R105" s="263">
        <f>Q105*H105</f>
        <v>0</v>
      </c>
      <c r="S105" s="263">
        <v>0</v>
      </c>
      <c r="T105" s="264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194" t="s">
        <v>159</v>
      </c>
      <c r="AT105" s="194" t="s">
        <v>154</v>
      </c>
      <c r="AU105" s="194" t="s">
        <v>88</v>
      </c>
      <c r="AY105" s="21" t="s">
        <v>151</v>
      </c>
      <c r="BE105" s="195">
        <f>IF(N105="základní",J105,0)</f>
        <v>0</v>
      </c>
      <c r="BF105" s="195">
        <f>IF(N105="snížená",J105,0)</f>
        <v>0</v>
      </c>
      <c r="BG105" s="195">
        <f>IF(N105="zákl. přenesená",J105,0)</f>
        <v>0</v>
      </c>
      <c r="BH105" s="195">
        <f>IF(N105="sníž. přenesená",J105,0)</f>
        <v>0</v>
      </c>
      <c r="BI105" s="195">
        <f>IF(N105="nulová",J105,0)</f>
        <v>0</v>
      </c>
      <c r="BJ105" s="21" t="s">
        <v>86</v>
      </c>
      <c r="BK105" s="195">
        <f>ROUND(I105*H105,2)</f>
        <v>0</v>
      </c>
      <c r="BL105" s="21" t="s">
        <v>159</v>
      </c>
      <c r="BM105" s="194" t="s">
        <v>515</v>
      </c>
    </row>
    <row r="106" spans="1:65" s="2" customFormat="1" ht="6.95" customHeight="1">
      <c r="A106" s="39"/>
      <c r="B106" s="52"/>
      <c r="C106" s="53"/>
      <c r="D106" s="53"/>
      <c r="E106" s="53"/>
      <c r="F106" s="53"/>
      <c r="G106" s="53"/>
      <c r="H106" s="53"/>
      <c r="I106" s="53"/>
      <c r="J106" s="53"/>
      <c r="K106" s="53"/>
      <c r="L106" s="44"/>
      <c r="M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</sheetData>
  <sheetProtection algorithmName="SHA-512" hashValue="3FNTVT7Y9rLhU9eqwFmBBtaRo9cIyjJYo2NjsxQMqmz8kjmQZQfJjRPGte5sx2DeFIjCqjlH9iMGfW24or6OXw==" saltValue="ulDDQ5QZVXBP2shy7v2h4/VMcNjiFy0RGlsXYS6KUsEIKVojcQKt7OhfR45N7VK4iGZNtK6UcgrmTh+3KRU0dQ==" spinCount="100000" sheet="1" objects="1" scenarios="1" formatColumns="0" formatRows="0" autoFilter="0"/>
  <autoFilter ref="C87:K105" xr:uid="{00000000-0009-0000-0000-000005000000}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29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AT2" s="21" t="s">
        <v>109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88</v>
      </c>
    </row>
    <row r="4" spans="1:46" s="1" customFormat="1" ht="24.95" customHeight="1">
      <c r="B4" s="24"/>
      <c r="D4" s="115" t="s">
        <v>125</v>
      </c>
      <c r="L4" s="24"/>
      <c r="M4" s="116" t="s">
        <v>10</v>
      </c>
      <c r="AT4" s="21" t="s">
        <v>4</v>
      </c>
    </row>
    <row r="5" spans="1:46" s="1" customFormat="1" ht="6.95" customHeight="1">
      <c r="B5" s="24"/>
      <c r="L5" s="24"/>
    </row>
    <row r="6" spans="1:46" s="1" customFormat="1" ht="12" customHeight="1">
      <c r="B6" s="24"/>
      <c r="D6" s="117" t="s">
        <v>16</v>
      </c>
      <c r="L6" s="24"/>
    </row>
    <row r="7" spans="1:46" s="1" customFormat="1" ht="16.5" customHeight="1">
      <c r="B7" s="24"/>
      <c r="E7" s="423" t="str">
        <f>'Rekapitulace stavby'!K6</f>
        <v>Přestavba býv. trafostanice na dětskou skupinu</v>
      </c>
      <c r="F7" s="424"/>
      <c r="G7" s="424"/>
      <c r="H7" s="424"/>
      <c r="L7" s="24"/>
    </row>
    <row r="8" spans="1:46" s="1" customFormat="1" ht="12" customHeight="1">
      <c r="B8" s="24"/>
      <c r="D8" s="117" t="s">
        <v>126</v>
      </c>
      <c r="L8" s="24"/>
    </row>
    <row r="9" spans="1:46" s="2" customFormat="1" ht="16.5" customHeight="1">
      <c r="A9" s="39"/>
      <c r="B9" s="44"/>
      <c r="C9" s="39"/>
      <c r="D9" s="39"/>
      <c r="E9" s="423" t="s">
        <v>3217</v>
      </c>
      <c r="F9" s="426"/>
      <c r="G9" s="426"/>
      <c r="H9" s="426"/>
      <c r="I9" s="39"/>
      <c r="J9" s="39"/>
      <c r="K9" s="39"/>
      <c r="L9" s="118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pans="1:46" s="2" customFormat="1" ht="12" customHeight="1">
      <c r="A10" s="39"/>
      <c r="B10" s="44"/>
      <c r="C10" s="39"/>
      <c r="D10" s="117" t="s">
        <v>3218</v>
      </c>
      <c r="E10" s="39"/>
      <c r="F10" s="39"/>
      <c r="G10" s="39"/>
      <c r="H10" s="39"/>
      <c r="I10" s="39"/>
      <c r="J10" s="39"/>
      <c r="K10" s="39"/>
      <c r="L10" s="118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pans="1:46" s="2" customFormat="1" ht="16.5" customHeight="1">
      <c r="A11" s="39"/>
      <c r="B11" s="44"/>
      <c r="C11" s="39"/>
      <c r="D11" s="39"/>
      <c r="E11" s="425" t="s">
        <v>3329</v>
      </c>
      <c r="F11" s="426"/>
      <c r="G11" s="426"/>
      <c r="H11" s="426"/>
      <c r="I11" s="39"/>
      <c r="J11" s="39"/>
      <c r="K11" s="39"/>
      <c r="L11" s="118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pans="1:46" s="2" customFormat="1" ht="11.25">
      <c r="A12" s="39"/>
      <c r="B12" s="44"/>
      <c r="C12" s="39"/>
      <c r="D12" s="39"/>
      <c r="E12" s="39"/>
      <c r="F12" s="39"/>
      <c r="G12" s="39"/>
      <c r="H12" s="39"/>
      <c r="I12" s="39"/>
      <c r="J12" s="39"/>
      <c r="K12" s="39"/>
      <c r="L12" s="118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pans="1:46" s="2" customFormat="1" ht="12" customHeight="1">
      <c r="A13" s="39"/>
      <c r="B13" s="44"/>
      <c r="C13" s="39"/>
      <c r="D13" s="117" t="s">
        <v>18</v>
      </c>
      <c r="E13" s="39"/>
      <c r="F13" s="108" t="s">
        <v>32</v>
      </c>
      <c r="G13" s="39"/>
      <c r="H13" s="39"/>
      <c r="I13" s="117" t="s">
        <v>20</v>
      </c>
      <c r="J13" s="108" t="s">
        <v>32</v>
      </c>
      <c r="K13" s="39"/>
      <c r="L13" s="118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pans="1:46" s="2" customFormat="1" ht="12" customHeight="1">
      <c r="A14" s="39"/>
      <c r="B14" s="44"/>
      <c r="C14" s="39"/>
      <c r="D14" s="117" t="s">
        <v>22</v>
      </c>
      <c r="E14" s="39"/>
      <c r="F14" s="108" t="s">
        <v>23</v>
      </c>
      <c r="G14" s="39"/>
      <c r="H14" s="39"/>
      <c r="I14" s="117" t="s">
        <v>24</v>
      </c>
      <c r="J14" s="119" t="str">
        <f>'Rekapitulace stavby'!AN8</f>
        <v>4. 7. 2025</v>
      </c>
      <c r="K14" s="39"/>
      <c r="L14" s="11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pans="1:46" s="2" customFormat="1" ht="10.9" customHeight="1">
      <c r="A15" s="39"/>
      <c r="B15" s="44"/>
      <c r="C15" s="39"/>
      <c r="D15" s="39"/>
      <c r="E15" s="39"/>
      <c r="F15" s="39"/>
      <c r="G15" s="39"/>
      <c r="H15" s="39"/>
      <c r="I15" s="39"/>
      <c r="J15" s="39"/>
      <c r="K15" s="39"/>
      <c r="L15" s="118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pans="1:46" s="2" customFormat="1" ht="12" customHeight="1">
      <c r="A16" s="39"/>
      <c r="B16" s="44"/>
      <c r="C16" s="39"/>
      <c r="D16" s="117" t="s">
        <v>30</v>
      </c>
      <c r="E16" s="39"/>
      <c r="F16" s="39"/>
      <c r="G16" s="39"/>
      <c r="H16" s="39"/>
      <c r="I16" s="117" t="s">
        <v>31</v>
      </c>
      <c r="J16" s="108" t="s">
        <v>32</v>
      </c>
      <c r="K16" s="39"/>
      <c r="L16" s="118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pans="1:31" s="2" customFormat="1" ht="18" customHeight="1">
      <c r="A17" s="39"/>
      <c r="B17" s="44"/>
      <c r="C17" s="39"/>
      <c r="D17" s="39"/>
      <c r="E17" s="108" t="s">
        <v>33</v>
      </c>
      <c r="F17" s="39"/>
      <c r="G17" s="39"/>
      <c r="H17" s="39"/>
      <c r="I17" s="117" t="s">
        <v>34</v>
      </c>
      <c r="J17" s="108" t="s">
        <v>32</v>
      </c>
      <c r="K17" s="39"/>
      <c r="L17" s="118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pans="1:31" s="2" customFormat="1" ht="6.95" customHeight="1">
      <c r="A18" s="39"/>
      <c r="B18" s="44"/>
      <c r="C18" s="39"/>
      <c r="D18" s="39"/>
      <c r="E18" s="39"/>
      <c r="F18" s="39"/>
      <c r="G18" s="39"/>
      <c r="H18" s="39"/>
      <c r="I18" s="39"/>
      <c r="J18" s="39"/>
      <c r="K18" s="39"/>
      <c r="L18" s="118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pans="1:31" s="2" customFormat="1" ht="12" customHeight="1">
      <c r="A19" s="39"/>
      <c r="B19" s="44"/>
      <c r="C19" s="39"/>
      <c r="D19" s="117" t="s">
        <v>35</v>
      </c>
      <c r="E19" s="39"/>
      <c r="F19" s="39"/>
      <c r="G19" s="39"/>
      <c r="H19" s="39"/>
      <c r="I19" s="117" t="s">
        <v>31</v>
      </c>
      <c r="J19" s="34" t="str">
        <f>'Rekapitulace stavby'!AN13</f>
        <v>Vyplň údaj</v>
      </c>
      <c r="K19" s="39"/>
      <c r="L19" s="118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pans="1:31" s="2" customFormat="1" ht="18" customHeight="1">
      <c r="A20" s="39"/>
      <c r="B20" s="44"/>
      <c r="C20" s="39"/>
      <c r="D20" s="39"/>
      <c r="E20" s="427" t="str">
        <f>'Rekapitulace stavby'!E14</f>
        <v>Vyplň údaj</v>
      </c>
      <c r="F20" s="428"/>
      <c r="G20" s="428"/>
      <c r="H20" s="428"/>
      <c r="I20" s="117" t="s">
        <v>34</v>
      </c>
      <c r="J20" s="34" t="str">
        <f>'Rekapitulace stavby'!AN14</f>
        <v>Vyplň údaj</v>
      </c>
      <c r="K20" s="39"/>
      <c r="L20" s="118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pans="1:31" s="2" customFormat="1" ht="6.95" customHeight="1">
      <c r="A21" s="39"/>
      <c r="B21" s="44"/>
      <c r="C21" s="39"/>
      <c r="D21" s="39"/>
      <c r="E21" s="39"/>
      <c r="F21" s="39"/>
      <c r="G21" s="39"/>
      <c r="H21" s="39"/>
      <c r="I21" s="39"/>
      <c r="J21" s="39"/>
      <c r="K21" s="39"/>
      <c r="L21" s="118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pans="1:31" s="2" customFormat="1" ht="12" customHeight="1">
      <c r="A22" s="39"/>
      <c r="B22" s="44"/>
      <c r="C22" s="39"/>
      <c r="D22" s="117" t="s">
        <v>37</v>
      </c>
      <c r="E22" s="39"/>
      <c r="F22" s="39"/>
      <c r="G22" s="39"/>
      <c r="H22" s="39"/>
      <c r="I22" s="117" t="s">
        <v>31</v>
      </c>
      <c r="J22" s="108" t="s">
        <v>32</v>
      </c>
      <c r="K22" s="39"/>
      <c r="L22" s="118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pans="1:31" s="2" customFormat="1" ht="18" customHeight="1">
      <c r="A23" s="39"/>
      <c r="B23" s="44"/>
      <c r="C23" s="39"/>
      <c r="D23" s="39"/>
      <c r="E23" s="108" t="s">
        <v>38</v>
      </c>
      <c r="F23" s="39"/>
      <c r="G23" s="39"/>
      <c r="H23" s="39"/>
      <c r="I23" s="117" t="s">
        <v>34</v>
      </c>
      <c r="J23" s="108" t="s">
        <v>32</v>
      </c>
      <c r="K23" s="39"/>
      <c r="L23" s="118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pans="1:31" s="2" customFormat="1" ht="6.95" customHeight="1">
      <c r="A24" s="39"/>
      <c r="B24" s="44"/>
      <c r="C24" s="39"/>
      <c r="D24" s="39"/>
      <c r="E24" s="39"/>
      <c r="F24" s="39"/>
      <c r="G24" s="39"/>
      <c r="H24" s="39"/>
      <c r="I24" s="39"/>
      <c r="J24" s="39"/>
      <c r="K24" s="39"/>
      <c r="L24" s="118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pans="1:31" s="2" customFormat="1" ht="12" customHeight="1">
      <c r="A25" s="39"/>
      <c r="B25" s="44"/>
      <c r="C25" s="39"/>
      <c r="D25" s="117" t="s">
        <v>40</v>
      </c>
      <c r="E25" s="39"/>
      <c r="F25" s="39"/>
      <c r="G25" s="39"/>
      <c r="H25" s="39"/>
      <c r="I25" s="117" t="s">
        <v>31</v>
      </c>
      <c r="J25" s="108" t="str">
        <f>IF('Rekapitulace stavby'!AN19="","",'Rekapitulace stavby'!AN19)</f>
        <v/>
      </c>
      <c r="K25" s="39"/>
      <c r="L25" s="118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pans="1:31" s="2" customFormat="1" ht="18" customHeight="1">
      <c r="A26" s="39"/>
      <c r="B26" s="44"/>
      <c r="C26" s="39"/>
      <c r="D26" s="39"/>
      <c r="E26" s="108" t="str">
        <f>IF('Rekapitulace stavby'!E20="","",'Rekapitulace stavby'!E20)</f>
        <v xml:space="preserve"> </v>
      </c>
      <c r="F26" s="39"/>
      <c r="G26" s="39"/>
      <c r="H26" s="39"/>
      <c r="I26" s="117" t="s">
        <v>34</v>
      </c>
      <c r="J26" s="108" t="str">
        <f>IF('Rekapitulace stavby'!AN20="","",'Rekapitulace stavby'!AN20)</f>
        <v/>
      </c>
      <c r="K26" s="39"/>
      <c r="L26" s="118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pans="1:31" s="2" customFormat="1" ht="6.95" customHeight="1">
      <c r="A27" s="39"/>
      <c r="B27" s="44"/>
      <c r="C27" s="39"/>
      <c r="D27" s="39"/>
      <c r="E27" s="39"/>
      <c r="F27" s="39"/>
      <c r="G27" s="39"/>
      <c r="H27" s="39"/>
      <c r="I27" s="39"/>
      <c r="J27" s="39"/>
      <c r="K27" s="39"/>
      <c r="L27" s="118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pans="1:31" s="2" customFormat="1" ht="12" customHeight="1">
      <c r="A28" s="39"/>
      <c r="B28" s="44"/>
      <c r="C28" s="39"/>
      <c r="D28" s="117" t="s">
        <v>42</v>
      </c>
      <c r="E28" s="39"/>
      <c r="F28" s="39"/>
      <c r="G28" s="39"/>
      <c r="H28" s="39"/>
      <c r="I28" s="39"/>
      <c r="J28" s="39"/>
      <c r="K28" s="39"/>
      <c r="L28" s="118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pans="1:31" s="8" customFormat="1" ht="16.5" customHeight="1">
      <c r="A29" s="120"/>
      <c r="B29" s="121"/>
      <c r="C29" s="120"/>
      <c r="D29" s="120"/>
      <c r="E29" s="429" t="s">
        <v>32</v>
      </c>
      <c r="F29" s="429"/>
      <c r="G29" s="429"/>
      <c r="H29" s="42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5" customHeight="1">
      <c r="A30" s="39"/>
      <c r="B30" s="44"/>
      <c r="C30" s="39"/>
      <c r="D30" s="39"/>
      <c r="E30" s="39"/>
      <c r="F30" s="39"/>
      <c r="G30" s="39"/>
      <c r="H30" s="39"/>
      <c r="I30" s="39"/>
      <c r="J30" s="39"/>
      <c r="K30" s="39"/>
      <c r="L30" s="118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pans="1:31" s="2" customFormat="1" ht="6.95" customHeight="1">
      <c r="A31" s="39"/>
      <c r="B31" s="44"/>
      <c r="C31" s="39"/>
      <c r="D31" s="123"/>
      <c r="E31" s="123"/>
      <c r="F31" s="123"/>
      <c r="G31" s="123"/>
      <c r="H31" s="123"/>
      <c r="I31" s="123"/>
      <c r="J31" s="123"/>
      <c r="K31" s="123"/>
      <c r="L31" s="118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pans="1:31" s="2" customFormat="1" ht="25.35" customHeight="1">
      <c r="A32" s="39"/>
      <c r="B32" s="44"/>
      <c r="C32" s="39"/>
      <c r="D32" s="124" t="s">
        <v>44</v>
      </c>
      <c r="E32" s="39"/>
      <c r="F32" s="39"/>
      <c r="G32" s="39"/>
      <c r="H32" s="39"/>
      <c r="I32" s="39"/>
      <c r="J32" s="125">
        <f>ROUND(J113, 2)</f>
        <v>0</v>
      </c>
      <c r="K32" s="39"/>
      <c r="L32" s="118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pans="1:31" s="2" customFormat="1" ht="6.95" customHeight="1">
      <c r="A33" s="39"/>
      <c r="B33" s="44"/>
      <c r="C33" s="39"/>
      <c r="D33" s="123"/>
      <c r="E33" s="123"/>
      <c r="F33" s="123"/>
      <c r="G33" s="123"/>
      <c r="H33" s="123"/>
      <c r="I33" s="123"/>
      <c r="J33" s="123"/>
      <c r="K33" s="123"/>
      <c r="L33" s="118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pans="1:31" s="2" customFormat="1" ht="14.45" customHeight="1">
      <c r="A34" s="39"/>
      <c r="B34" s="44"/>
      <c r="C34" s="39"/>
      <c r="D34" s="39"/>
      <c r="E34" s="39"/>
      <c r="F34" s="126" t="s">
        <v>46</v>
      </c>
      <c r="G34" s="39"/>
      <c r="H34" s="39"/>
      <c r="I34" s="126" t="s">
        <v>45</v>
      </c>
      <c r="J34" s="126" t="s">
        <v>47</v>
      </c>
      <c r="K34" s="39"/>
      <c r="L34" s="118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pans="1:31" s="2" customFormat="1" ht="14.45" customHeight="1">
      <c r="A35" s="39"/>
      <c r="B35" s="44"/>
      <c r="C35" s="39"/>
      <c r="D35" s="127" t="s">
        <v>48</v>
      </c>
      <c r="E35" s="117" t="s">
        <v>49</v>
      </c>
      <c r="F35" s="128">
        <f>ROUND((SUM(BE113:BE295)),  2)</f>
        <v>0</v>
      </c>
      <c r="G35" s="39"/>
      <c r="H35" s="39"/>
      <c r="I35" s="129">
        <v>0.21</v>
      </c>
      <c r="J35" s="128">
        <f>ROUND(((SUM(BE113:BE295))*I35),  2)</f>
        <v>0</v>
      </c>
      <c r="K35" s="39"/>
      <c r="L35" s="118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pans="1:31" s="2" customFormat="1" ht="14.45" customHeight="1">
      <c r="A36" s="39"/>
      <c r="B36" s="44"/>
      <c r="C36" s="39"/>
      <c r="D36" s="39"/>
      <c r="E36" s="117" t="s">
        <v>50</v>
      </c>
      <c r="F36" s="128">
        <f>ROUND((SUM(BF113:BF295)),  2)</f>
        <v>0</v>
      </c>
      <c r="G36" s="39"/>
      <c r="H36" s="39"/>
      <c r="I36" s="129">
        <v>0.12</v>
      </c>
      <c r="J36" s="128">
        <f>ROUND(((SUM(BF113:BF295))*I36),  2)</f>
        <v>0</v>
      </c>
      <c r="K36" s="39"/>
      <c r="L36" s="118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pans="1:31" s="2" customFormat="1" ht="14.45" hidden="1" customHeight="1">
      <c r="A37" s="39"/>
      <c r="B37" s="44"/>
      <c r="C37" s="39"/>
      <c r="D37" s="39"/>
      <c r="E37" s="117" t="s">
        <v>51</v>
      </c>
      <c r="F37" s="128">
        <f>ROUND((SUM(BG113:BG295)),  2)</f>
        <v>0</v>
      </c>
      <c r="G37" s="39"/>
      <c r="H37" s="39"/>
      <c r="I37" s="129">
        <v>0.21</v>
      </c>
      <c r="J37" s="128">
        <f>0</f>
        <v>0</v>
      </c>
      <c r="K37" s="39"/>
      <c r="L37" s="118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pans="1:31" s="2" customFormat="1" ht="14.45" hidden="1" customHeight="1">
      <c r="A38" s="39"/>
      <c r="B38" s="44"/>
      <c r="C38" s="39"/>
      <c r="D38" s="39"/>
      <c r="E38" s="117" t="s">
        <v>52</v>
      </c>
      <c r="F38" s="128">
        <f>ROUND((SUM(BH113:BH295)),  2)</f>
        <v>0</v>
      </c>
      <c r="G38" s="39"/>
      <c r="H38" s="39"/>
      <c r="I38" s="129">
        <v>0.12</v>
      </c>
      <c r="J38" s="128">
        <f>0</f>
        <v>0</v>
      </c>
      <c r="K38" s="39"/>
      <c r="L38" s="118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pans="1:31" s="2" customFormat="1" ht="14.45" hidden="1" customHeight="1">
      <c r="A39" s="39"/>
      <c r="B39" s="44"/>
      <c r="C39" s="39"/>
      <c r="D39" s="39"/>
      <c r="E39" s="117" t="s">
        <v>53</v>
      </c>
      <c r="F39" s="128">
        <f>ROUND((SUM(BI113:BI295)),  2)</f>
        <v>0</v>
      </c>
      <c r="G39" s="39"/>
      <c r="H39" s="39"/>
      <c r="I39" s="129">
        <v>0</v>
      </c>
      <c r="J39" s="128">
        <f>0</f>
        <v>0</v>
      </c>
      <c r="K39" s="39"/>
      <c r="L39" s="118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pans="1:31" s="2" customFormat="1" ht="6.95" customHeight="1">
      <c r="A40" s="39"/>
      <c r="B40" s="44"/>
      <c r="C40" s="39"/>
      <c r="D40" s="39"/>
      <c r="E40" s="39"/>
      <c r="F40" s="39"/>
      <c r="G40" s="39"/>
      <c r="H40" s="39"/>
      <c r="I40" s="39"/>
      <c r="J40" s="39"/>
      <c r="K40" s="39"/>
      <c r="L40" s="118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pans="1:31" s="2" customFormat="1" ht="25.35" customHeight="1">
      <c r="A41" s="39"/>
      <c r="B41" s="44"/>
      <c r="C41" s="130"/>
      <c r="D41" s="131" t="s">
        <v>54</v>
      </c>
      <c r="E41" s="132"/>
      <c r="F41" s="132"/>
      <c r="G41" s="133" t="s">
        <v>55</v>
      </c>
      <c r="H41" s="134" t="s">
        <v>56</v>
      </c>
      <c r="I41" s="132"/>
      <c r="J41" s="135">
        <f>SUM(J32:J39)</f>
        <v>0</v>
      </c>
      <c r="K41" s="136"/>
      <c r="L41" s="118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pans="1:31" s="2" customFormat="1" ht="14.45" customHeight="1">
      <c r="A42" s="39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pans="1:31" s="2" customFormat="1" ht="6.95" customHeight="1">
      <c r="A46" s="39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pans="1:31" s="2" customFormat="1" ht="24.95" customHeight="1">
      <c r="A47" s="39"/>
      <c r="B47" s="40"/>
      <c r="C47" s="27" t="s">
        <v>128</v>
      </c>
      <c r="D47" s="41"/>
      <c r="E47" s="41"/>
      <c r="F47" s="41"/>
      <c r="G47" s="41"/>
      <c r="H47" s="41"/>
      <c r="I47" s="41"/>
      <c r="J47" s="41"/>
      <c r="K47" s="41"/>
      <c r="L47" s="118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pans="1:31" s="2" customFormat="1" ht="6.95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18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pans="1:47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18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pans="1:47" s="2" customFormat="1" ht="16.5" customHeight="1">
      <c r="A50" s="39"/>
      <c r="B50" s="40"/>
      <c r="C50" s="41"/>
      <c r="D50" s="41"/>
      <c r="E50" s="430" t="str">
        <f>E7</f>
        <v>Přestavba býv. trafostanice na dětskou skupinu</v>
      </c>
      <c r="F50" s="431"/>
      <c r="G50" s="431"/>
      <c r="H50" s="431"/>
      <c r="I50" s="41"/>
      <c r="J50" s="41"/>
      <c r="K50" s="41"/>
      <c r="L50" s="118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pans="1:47" s="1" customFormat="1" ht="12" customHeight="1">
      <c r="B51" s="25"/>
      <c r="C51" s="33" t="s">
        <v>126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9"/>
      <c r="B52" s="40"/>
      <c r="C52" s="41"/>
      <c r="D52" s="41"/>
      <c r="E52" s="430" t="s">
        <v>3217</v>
      </c>
      <c r="F52" s="432"/>
      <c r="G52" s="432"/>
      <c r="H52" s="432"/>
      <c r="I52" s="41"/>
      <c r="J52" s="41"/>
      <c r="K52" s="41"/>
      <c r="L52" s="118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pans="1:47" s="2" customFormat="1" ht="12" customHeight="1">
      <c r="A53" s="39"/>
      <c r="B53" s="40"/>
      <c r="C53" s="33" t="s">
        <v>3218</v>
      </c>
      <c r="D53" s="41"/>
      <c r="E53" s="41"/>
      <c r="F53" s="41"/>
      <c r="G53" s="41"/>
      <c r="H53" s="41"/>
      <c r="I53" s="41"/>
      <c r="J53" s="41"/>
      <c r="K53" s="41"/>
      <c r="L53" s="118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pans="1:47" s="2" customFormat="1" ht="16.5" customHeight="1">
      <c r="A54" s="39"/>
      <c r="B54" s="40"/>
      <c r="C54" s="41"/>
      <c r="D54" s="41"/>
      <c r="E54" s="384" t="str">
        <f>E11</f>
        <v>EL - Elektroinstalace</v>
      </c>
      <c r="F54" s="432"/>
      <c r="G54" s="432"/>
      <c r="H54" s="432"/>
      <c r="I54" s="41"/>
      <c r="J54" s="41"/>
      <c r="K54" s="41"/>
      <c r="L54" s="118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pans="1:47" s="2" customFormat="1" ht="6.95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18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pans="1:47" s="2" customFormat="1" ht="12" customHeight="1">
      <c r="A56" s="39"/>
      <c r="B56" s="40"/>
      <c r="C56" s="33" t="s">
        <v>22</v>
      </c>
      <c r="D56" s="41"/>
      <c r="E56" s="41"/>
      <c r="F56" s="31" t="str">
        <f>F14</f>
        <v>Na Habrové, 152 00 Praha 5 - Hlubočepy</v>
      </c>
      <c r="G56" s="41"/>
      <c r="H56" s="41"/>
      <c r="I56" s="33" t="s">
        <v>24</v>
      </c>
      <c r="J56" s="64" t="str">
        <f>IF(J14="","",J14)</f>
        <v>4. 7. 2025</v>
      </c>
      <c r="K56" s="41"/>
      <c r="L56" s="118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pans="1:47" s="2" customFormat="1" ht="6.95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18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pans="1:47" s="2" customFormat="1" ht="25.7" customHeight="1">
      <c r="A58" s="39"/>
      <c r="B58" s="40"/>
      <c r="C58" s="33" t="s">
        <v>30</v>
      </c>
      <c r="D58" s="41"/>
      <c r="E58" s="41"/>
      <c r="F58" s="31" t="str">
        <f>E17</f>
        <v>MČ Praha 5, nám. 14. října, 150 22 Praha 5</v>
      </c>
      <c r="G58" s="41"/>
      <c r="H58" s="41"/>
      <c r="I58" s="33" t="s">
        <v>37</v>
      </c>
      <c r="J58" s="37" t="str">
        <f>E23</f>
        <v>AHK Architekti a VOPS ProArch s.r.o.</v>
      </c>
      <c r="K58" s="41"/>
      <c r="L58" s="118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pans="1:47" s="2" customFormat="1" ht="15.2" customHeight="1">
      <c r="A59" s="39"/>
      <c r="B59" s="40"/>
      <c r="C59" s="33" t="s">
        <v>35</v>
      </c>
      <c r="D59" s="41"/>
      <c r="E59" s="41"/>
      <c r="F59" s="31" t="str">
        <f>IF(E20="","",E20)</f>
        <v>Vyplň údaj</v>
      </c>
      <c r="G59" s="41"/>
      <c r="H59" s="41"/>
      <c r="I59" s="33" t="s">
        <v>40</v>
      </c>
      <c r="J59" s="37" t="str">
        <f>E26</f>
        <v xml:space="preserve"> </v>
      </c>
      <c r="K59" s="41"/>
      <c r="L59" s="118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pans="1:47" s="2" customFormat="1" ht="10.35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18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pans="1:47" s="2" customFormat="1" ht="29.25" customHeight="1">
      <c r="A61" s="39"/>
      <c r="B61" s="40"/>
      <c r="C61" s="141" t="s">
        <v>129</v>
      </c>
      <c r="D61" s="142"/>
      <c r="E61" s="142"/>
      <c r="F61" s="142"/>
      <c r="G61" s="142"/>
      <c r="H61" s="142"/>
      <c r="I61" s="142"/>
      <c r="J61" s="143" t="s">
        <v>130</v>
      </c>
      <c r="K61" s="142"/>
      <c r="L61" s="118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pans="1:47" s="2" customFormat="1" ht="10.35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18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pans="1:47" s="2" customFormat="1" ht="22.9" customHeight="1">
      <c r="A63" s="39"/>
      <c r="B63" s="40"/>
      <c r="C63" s="144" t="s">
        <v>76</v>
      </c>
      <c r="D63" s="41"/>
      <c r="E63" s="41"/>
      <c r="F63" s="41"/>
      <c r="G63" s="41"/>
      <c r="H63" s="41"/>
      <c r="I63" s="41"/>
      <c r="J63" s="82">
        <f>J113</f>
        <v>0</v>
      </c>
      <c r="K63" s="41"/>
      <c r="L63" s="118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21" t="s">
        <v>131</v>
      </c>
    </row>
    <row r="64" spans="1:47" s="9" customFormat="1" ht="24.95" customHeight="1">
      <c r="B64" s="145"/>
      <c r="C64" s="146"/>
      <c r="D64" s="147" t="s">
        <v>3330</v>
      </c>
      <c r="E64" s="148"/>
      <c r="F64" s="148"/>
      <c r="G64" s="148"/>
      <c r="H64" s="148"/>
      <c r="I64" s="148"/>
      <c r="J64" s="149">
        <f>J114</f>
        <v>0</v>
      </c>
      <c r="K64" s="146"/>
      <c r="L64" s="150"/>
    </row>
    <row r="65" spans="2:12" s="10" customFormat="1" ht="19.899999999999999" customHeight="1">
      <c r="B65" s="151"/>
      <c r="C65" s="102"/>
      <c r="D65" s="152" t="s">
        <v>3331</v>
      </c>
      <c r="E65" s="153"/>
      <c r="F65" s="153"/>
      <c r="G65" s="153"/>
      <c r="H65" s="153"/>
      <c r="I65" s="153"/>
      <c r="J65" s="154">
        <f>J115</f>
        <v>0</v>
      </c>
      <c r="K65" s="102"/>
      <c r="L65" s="155"/>
    </row>
    <row r="66" spans="2:12" s="10" customFormat="1" ht="14.85" customHeight="1">
      <c r="B66" s="151"/>
      <c r="C66" s="102"/>
      <c r="D66" s="152" t="s">
        <v>3332</v>
      </c>
      <c r="E66" s="153"/>
      <c r="F66" s="153"/>
      <c r="G66" s="153"/>
      <c r="H66" s="153"/>
      <c r="I66" s="153"/>
      <c r="J66" s="154">
        <f>J116</f>
        <v>0</v>
      </c>
      <c r="K66" s="102"/>
      <c r="L66" s="155"/>
    </row>
    <row r="67" spans="2:12" s="10" customFormat="1" ht="14.85" customHeight="1">
      <c r="B67" s="151"/>
      <c r="C67" s="102"/>
      <c r="D67" s="152" t="s">
        <v>3333</v>
      </c>
      <c r="E67" s="153"/>
      <c r="F67" s="153"/>
      <c r="G67" s="153"/>
      <c r="H67" s="153"/>
      <c r="I67" s="153"/>
      <c r="J67" s="154">
        <f>J126</f>
        <v>0</v>
      </c>
      <c r="K67" s="102"/>
      <c r="L67" s="155"/>
    </row>
    <row r="68" spans="2:12" s="10" customFormat="1" ht="14.85" customHeight="1">
      <c r="B68" s="151"/>
      <c r="C68" s="102"/>
      <c r="D68" s="152" t="s">
        <v>3334</v>
      </c>
      <c r="E68" s="153"/>
      <c r="F68" s="153"/>
      <c r="G68" s="153"/>
      <c r="H68" s="153"/>
      <c r="I68" s="153"/>
      <c r="J68" s="154">
        <f>J131</f>
        <v>0</v>
      </c>
      <c r="K68" s="102"/>
      <c r="L68" s="155"/>
    </row>
    <row r="69" spans="2:12" s="10" customFormat="1" ht="14.85" customHeight="1">
      <c r="B69" s="151"/>
      <c r="C69" s="102"/>
      <c r="D69" s="152" t="s">
        <v>3335</v>
      </c>
      <c r="E69" s="153"/>
      <c r="F69" s="153"/>
      <c r="G69" s="153"/>
      <c r="H69" s="153"/>
      <c r="I69" s="153"/>
      <c r="J69" s="154">
        <f>J140</f>
        <v>0</v>
      </c>
      <c r="K69" s="102"/>
      <c r="L69" s="155"/>
    </row>
    <row r="70" spans="2:12" s="10" customFormat="1" ht="14.85" customHeight="1">
      <c r="B70" s="151"/>
      <c r="C70" s="102"/>
      <c r="D70" s="152" t="s">
        <v>3336</v>
      </c>
      <c r="E70" s="153"/>
      <c r="F70" s="153"/>
      <c r="G70" s="153"/>
      <c r="H70" s="153"/>
      <c r="I70" s="153"/>
      <c r="J70" s="154">
        <f>J145</f>
        <v>0</v>
      </c>
      <c r="K70" s="102"/>
      <c r="L70" s="155"/>
    </row>
    <row r="71" spans="2:12" s="10" customFormat="1" ht="14.85" customHeight="1">
      <c r="B71" s="151"/>
      <c r="C71" s="102"/>
      <c r="D71" s="152" t="s">
        <v>3337</v>
      </c>
      <c r="E71" s="153"/>
      <c r="F71" s="153"/>
      <c r="G71" s="153"/>
      <c r="H71" s="153"/>
      <c r="I71" s="153"/>
      <c r="J71" s="154">
        <f>J164</f>
        <v>0</v>
      </c>
      <c r="K71" s="102"/>
      <c r="L71" s="155"/>
    </row>
    <row r="72" spans="2:12" s="10" customFormat="1" ht="14.85" customHeight="1">
      <c r="B72" s="151"/>
      <c r="C72" s="102"/>
      <c r="D72" s="152" t="s">
        <v>3338</v>
      </c>
      <c r="E72" s="153"/>
      <c r="F72" s="153"/>
      <c r="G72" s="153"/>
      <c r="H72" s="153"/>
      <c r="I72" s="153"/>
      <c r="J72" s="154">
        <f>J170</f>
        <v>0</v>
      </c>
      <c r="K72" s="102"/>
      <c r="L72" s="155"/>
    </row>
    <row r="73" spans="2:12" s="10" customFormat="1" ht="14.85" customHeight="1">
      <c r="B73" s="151"/>
      <c r="C73" s="102"/>
      <c r="D73" s="152" t="s">
        <v>3339</v>
      </c>
      <c r="E73" s="153"/>
      <c r="F73" s="153"/>
      <c r="G73" s="153"/>
      <c r="H73" s="153"/>
      <c r="I73" s="153"/>
      <c r="J73" s="154">
        <f>J183</f>
        <v>0</v>
      </c>
      <c r="K73" s="102"/>
      <c r="L73" s="155"/>
    </row>
    <row r="74" spans="2:12" s="10" customFormat="1" ht="14.85" customHeight="1">
      <c r="B74" s="151"/>
      <c r="C74" s="102"/>
      <c r="D74" s="152" t="s">
        <v>3340</v>
      </c>
      <c r="E74" s="153"/>
      <c r="F74" s="153"/>
      <c r="G74" s="153"/>
      <c r="H74" s="153"/>
      <c r="I74" s="153"/>
      <c r="J74" s="154">
        <f>J190</f>
        <v>0</v>
      </c>
      <c r="K74" s="102"/>
      <c r="L74" s="155"/>
    </row>
    <row r="75" spans="2:12" s="10" customFormat="1" ht="14.85" customHeight="1">
      <c r="B75" s="151"/>
      <c r="C75" s="102"/>
      <c r="D75" s="152" t="s">
        <v>3341</v>
      </c>
      <c r="E75" s="153"/>
      <c r="F75" s="153"/>
      <c r="G75" s="153"/>
      <c r="H75" s="153"/>
      <c r="I75" s="153"/>
      <c r="J75" s="154">
        <f>J213</f>
        <v>0</v>
      </c>
      <c r="K75" s="102"/>
      <c r="L75" s="155"/>
    </row>
    <row r="76" spans="2:12" s="10" customFormat="1" ht="14.85" customHeight="1">
      <c r="B76" s="151"/>
      <c r="C76" s="102"/>
      <c r="D76" s="152" t="s">
        <v>3342</v>
      </c>
      <c r="E76" s="153"/>
      <c r="F76" s="153"/>
      <c r="G76" s="153"/>
      <c r="H76" s="153"/>
      <c r="I76" s="153"/>
      <c r="J76" s="154">
        <f>J226</f>
        <v>0</v>
      </c>
      <c r="K76" s="102"/>
      <c r="L76" s="155"/>
    </row>
    <row r="77" spans="2:12" s="10" customFormat="1" ht="21.75" customHeight="1">
      <c r="B77" s="151"/>
      <c r="C77" s="102"/>
      <c r="D77" s="152" t="s">
        <v>3343</v>
      </c>
      <c r="E77" s="153"/>
      <c r="F77" s="153"/>
      <c r="G77" s="153"/>
      <c r="H77" s="153"/>
      <c r="I77" s="153"/>
      <c r="J77" s="154">
        <f>J227</f>
        <v>0</v>
      </c>
      <c r="K77" s="102"/>
      <c r="L77" s="155"/>
    </row>
    <row r="78" spans="2:12" s="10" customFormat="1" ht="21.75" customHeight="1">
      <c r="B78" s="151"/>
      <c r="C78" s="102"/>
      <c r="D78" s="152" t="s">
        <v>3344</v>
      </c>
      <c r="E78" s="153"/>
      <c r="F78" s="153"/>
      <c r="G78" s="153"/>
      <c r="H78" s="153"/>
      <c r="I78" s="153"/>
      <c r="J78" s="154">
        <f>J229</f>
        <v>0</v>
      </c>
      <c r="K78" s="102"/>
      <c r="L78" s="155"/>
    </row>
    <row r="79" spans="2:12" s="10" customFormat="1" ht="21.75" customHeight="1">
      <c r="B79" s="151"/>
      <c r="C79" s="102"/>
      <c r="D79" s="152" t="s">
        <v>3345</v>
      </c>
      <c r="E79" s="153"/>
      <c r="F79" s="153"/>
      <c r="G79" s="153"/>
      <c r="H79" s="153"/>
      <c r="I79" s="153"/>
      <c r="J79" s="154">
        <f>J232</f>
        <v>0</v>
      </c>
      <c r="K79" s="102"/>
      <c r="L79" s="155"/>
    </row>
    <row r="80" spans="2:12" s="10" customFormat="1" ht="19.899999999999999" customHeight="1">
      <c r="B80" s="151"/>
      <c r="C80" s="102"/>
      <c r="D80" s="152" t="s">
        <v>3346</v>
      </c>
      <c r="E80" s="153"/>
      <c r="F80" s="153"/>
      <c r="G80" s="153"/>
      <c r="H80" s="153"/>
      <c r="I80" s="153"/>
      <c r="J80" s="154">
        <f>J235</f>
        <v>0</v>
      </c>
      <c r="K80" s="102"/>
      <c r="L80" s="155"/>
    </row>
    <row r="81" spans="1:31" s="10" customFormat="1" ht="14.85" customHeight="1">
      <c r="B81" s="151"/>
      <c r="C81" s="102"/>
      <c r="D81" s="152" t="s">
        <v>3347</v>
      </c>
      <c r="E81" s="153"/>
      <c r="F81" s="153"/>
      <c r="G81" s="153"/>
      <c r="H81" s="153"/>
      <c r="I81" s="153"/>
      <c r="J81" s="154">
        <f>J236</f>
        <v>0</v>
      </c>
      <c r="K81" s="102"/>
      <c r="L81" s="155"/>
    </row>
    <row r="82" spans="1:31" s="10" customFormat="1" ht="19.899999999999999" customHeight="1">
      <c r="B82" s="151"/>
      <c r="C82" s="102"/>
      <c r="D82" s="152" t="s">
        <v>3348</v>
      </c>
      <c r="E82" s="153"/>
      <c r="F82" s="153"/>
      <c r="G82" s="153"/>
      <c r="H82" s="153"/>
      <c r="I82" s="153"/>
      <c r="J82" s="154">
        <f>J246</f>
        <v>0</v>
      </c>
      <c r="K82" s="102"/>
      <c r="L82" s="155"/>
    </row>
    <row r="83" spans="1:31" s="10" customFormat="1" ht="14.85" customHeight="1">
      <c r="B83" s="151"/>
      <c r="C83" s="102"/>
      <c r="D83" s="152" t="s">
        <v>3349</v>
      </c>
      <c r="E83" s="153"/>
      <c r="F83" s="153"/>
      <c r="G83" s="153"/>
      <c r="H83" s="153"/>
      <c r="I83" s="153"/>
      <c r="J83" s="154">
        <f>J247</f>
        <v>0</v>
      </c>
      <c r="K83" s="102"/>
      <c r="L83" s="155"/>
    </row>
    <row r="84" spans="1:31" s="9" customFormat="1" ht="24.95" customHeight="1">
      <c r="B84" s="145"/>
      <c r="C84" s="146"/>
      <c r="D84" s="147" t="s">
        <v>3350</v>
      </c>
      <c r="E84" s="148"/>
      <c r="F84" s="148"/>
      <c r="G84" s="148"/>
      <c r="H84" s="148"/>
      <c r="I84" s="148"/>
      <c r="J84" s="149">
        <f>J268</f>
        <v>0</v>
      </c>
      <c r="K84" s="146"/>
      <c r="L84" s="150"/>
    </row>
    <row r="85" spans="1:31" s="10" customFormat="1" ht="19.899999999999999" customHeight="1">
      <c r="B85" s="151"/>
      <c r="C85" s="102"/>
      <c r="D85" s="152" t="s">
        <v>3351</v>
      </c>
      <c r="E85" s="153"/>
      <c r="F85" s="153"/>
      <c r="G85" s="153"/>
      <c r="H85" s="153"/>
      <c r="I85" s="153"/>
      <c r="J85" s="154">
        <f>J269</f>
        <v>0</v>
      </c>
      <c r="K85" s="102"/>
      <c r="L85" s="155"/>
    </row>
    <row r="86" spans="1:31" s="10" customFormat="1" ht="14.85" customHeight="1">
      <c r="B86" s="151"/>
      <c r="C86" s="102"/>
      <c r="D86" s="152" t="s">
        <v>3352</v>
      </c>
      <c r="E86" s="153"/>
      <c r="F86" s="153"/>
      <c r="G86" s="153"/>
      <c r="H86" s="153"/>
      <c r="I86" s="153"/>
      <c r="J86" s="154">
        <f>J270</f>
        <v>0</v>
      </c>
      <c r="K86" s="102"/>
      <c r="L86" s="155"/>
    </row>
    <row r="87" spans="1:31" s="10" customFormat="1" ht="14.85" customHeight="1">
      <c r="B87" s="151"/>
      <c r="C87" s="102"/>
      <c r="D87" s="152" t="s">
        <v>3353</v>
      </c>
      <c r="E87" s="153"/>
      <c r="F87" s="153"/>
      <c r="G87" s="153"/>
      <c r="H87" s="153"/>
      <c r="I87" s="153"/>
      <c r="J87" s="154">
        <f>J272</f>
        <v>0</v>
      </c>
      <c r="K87" s="102"/>
      <c r="L87" s="155"/>
    </row>
    <row r="88" spans="1:31" s="10" customFormat="1" ht="14.85" customHeight="1">
      <c r="B88" s="151"/>
      <c r="C88" s="102"/>
      <c r="D88" s="152" t="s">
        <v>3354</v>
      </c>
      <c r="E88" s="153"/>
      <c r="F88" s="153"/>
      <c r="G88" s="153"/>
      <c r="H88" s="153"/>
      <c r="I88" s="153"/>
      <c r="J88" s="154">
        <f>J277</f>
        <v>0</v>
      </c>
      <c r="K88" s="102"/>
      <c r="L88" s="155"/>
    </row>
    <row r="89" spans="1:31" s="10" customFormat="1" ht="14.85" customHeight="1">
      <c r="B89" s="151"/>
      <c r="C89" s="102"/>
      <c r="D89" s="152" t="s">
        <v>3355</v>
      </c>
      <c r="E89" s="153"/>
      <c r="F89" s="153"/>
      <c r="G89" s="153"/>
      <c r="H89" s="153"/>
      <c r="I89" s="153"/>
      <c r="J89" s="154">
        <f>J281</f>
        <v>0</v>
      </c>
      <c r="K89" s="102"/>
      <c r="L89" s="155"/>
    </row>
    <row r="90" spans="1:31" s="10" customFormat="1" ht="14.85" customHeight="1">
      <c r="B90" s="151"/>
      <c r="C90" s="102"/>
      <c r="D90" s="152" t="s">
        <v>3356</v>
      </c>
      <c r="E90" s="153"/>
      <c r="F90" s="153"/>
      <c r="G90" s="153"/>
      <c r="H90" s="153"/>
      <c r="I90" s="153"/>
      <c r="J90" s="154">
        <f>J285</f>
        <v>0</v>
      </c>
      <c r="K90" s="102"/>
      <c r="L90" s="155"/>
    </row>
    <row r="91" spans="1:31" s="10" customFormat="1" ht="19.899999999999999" customHeight="1">
      <c r="B91" s="151"/>
      <c r="C91" s="102"/>
      <c r="D91" s="152" t="s">
        <v>3357</v>
      </c>
      <c r="E91" s="153"/>
      <c r="F91" s="153"/>
      <c r="G91" s="153"/>
      <c r="H91" s="153"/>
      <c r="I91" s="153"/>
      <c r="J91" s="154">
        <f>J288</f>
        <v>0</v>
      </c>
      <c r="K91" s="102"/>
      <c r="L91" s="155"/>
    </row>
    <row r="92" spans="1:31" s="2" customFormat="1" ht="21.75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118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pans="1:31" s="2" customFormat="1" ht="6.95" customHeight="1">
      <c r="A93" s="39"/>
      <c r="B93" s="52"/>
      <c r="C93" s="53"/>
      <c r="D93" s="53"/>
      <c r="E93" s="53"/>
      <c r="F93" s="53"/>
      <c r="G93" s="53"/>
      <c r="H93" s="53"/>
      <c r="I93" s="53"/>
      <c r="J93" s="53"/>
      <c r="K93" s="53"/>
      <c r="L93" s="118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7" spans="1:31" s="2" customFormat="1" ht="6.95" customHeight="1">
      <c r="A97" s="39"/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118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pans="1:31" s="2" customFormat="1" ht="24.95" customHeight="1">
      <c r="A98" s="39"/>
      <c r="B98" s="40"/>
      <c r="C98" s="27" t="s">
        <v>137</v>
      </c>
      <c r="D98" s="41"/>
      <c r="E98" s="41"/>
      <c r="F98" s="41"/>
      <c r="G98" s="41"/>
      <c r="H98" s="41"/>
      <c r="I98" s="41"/>
      <c r="J98" s="41"/>
      <c r="K98" s="41"/>
      <c r="L98" s="118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pans="1:31" s="2" customFormat="1" ht="6.95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118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pans="1:31" s="2" customFormat="1" ht="12" customHeight="1">
      <c r="A100" s="39"/>
      <c r="B100" s="40"/>
      <c r="C100" s="33" t="s">
        <v>16</v>
      </c>
      <c r="D100" s="41"/>
      <c r="E100" s="41"/>
      <c r="F100" s="41"/>
      <c r="G100" s="41"/>
      <c r="H100" s="41"/>
      <c r="I100" s="41"/>
      <c r="J100" s="41"/>
      <c r="K100" s="41"/>
      <c r="L100" s="118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pans="1:31" s="2" customFormat="1" ht="16.5" customHeight="1">
      <c r="A101" s="39"/>
      <c r="B101" s="40"/>
      <c r="C101" s="41"/>
      <c r="D101" s="41"/>
      <c r="E101" s="430" t="str">
        <f>E7</f>
        <v>Přestavba býv. trafostanice na dětskou skupinu</v>
      </c>
      <c r="F101" s="431"/>
      <c r="G101" s="431"/>
      <c r="H101" s="431"/>
      <c r="I101" s="41"/>
      <c r="J101" s="41"/>
      <c r="K101" s="41"/>
      <c r="L101" s="118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pans="1:31" s="1" customFormat="1" ht="12" customHeight="1">
      <c r="B102" s="25"/>
      <c r="C102" s="33" t="s">
        <v>126</v>
      </c>
      <c r="D102" s="26"/>
      <c r="E102" s="26"/>
      <c r="F102" s="26"/>
      <c r="G102" s="26"/>
      <c r="H102" s="26"/>
      <c r="I102" s="26"/>
      <c r="J102" s="26"/>
      <c r="K102" s="26"/>
      <c r="L102" s="24"/>
    </row>
    <row r="103" spans="1:31" s="2" customFormat="1" ht="16.5" customHeight="1">
      <c r="A103" s="39"/>
      <c r="B103" s="40"/>
      <c r="C103" s="41"/>
      <c r="D103" s="41"/>
      <c r="E103" s="430" t="s">
        <v>3217</v>
      </c>
      <c r="F103" s="432"/>
      <c r="G103" s="432"/>
      <c r="H103" s="432"/>
      <c r="I103" s="41"/>
      <c r="J103" s="41"/>
      <c r="K103" s="41"/>
      <c r="L103" s="118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pans="1:31" s="2" customFormat="1" ht="12" customHeight="1">
      <c r="A104" s="39"/>
      <c r="B104" s="40"/>
      <c r="C104" s="33" t="s">
        <v>3218</v>
      </c>
      <c r="D104" s="41"/>
      <c r="E104" s="41"/>
      <c r="F104" s="41"/>
      <c r="G104" s="41"/>
      <c r="H104" s="41"/>
      <c r="I104" s="41"/>
      <c r="J104" s="41"/>
      <c r="K104" s="41"/>
      <c r="L104" s="118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pans="1:31" s="2" customFormat="1" ht="16.5" customHeight="1">
      <c r="A105" s="39"/>
      <c r="B105" s="40"/>
      <c r="C105" s="41"/>
      <c r="D105" s="41"/>
      <c r="E105" s="384" t="str">
        <f>E11</f>
        <v>EL - Elektroinstalace</v>
      </c>
      <c r="F105" s="432"/>
      <c r="G105" s="432"/>
      <c r="H105" s="432"/>
      <c r="I105" s="41"/>
      <c r="J105" s="41"/>
      <c r="K105" s="41"/>
      <c r="L105" s="118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pans="1:31" s="2" customFormat="1" ht="6.95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118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pans="1:31" s="2" customFormat="1" ht="12" customHeight="1">
      <c r="A107" s="39"/>
      <c r="B107" s="40"/>
      <c r="C107" s="33" t="s">
        <v>22</v>
      </c>
      <c r="D107" s="41"/>
      <c r="E107" s="41"/>
      <c r="F107" s="31" t="str">
        <f>F14</f>
        <v>Na Habrové, 152 00 Praha 5 - Hlubočepy</v>
      </c>
      <c r="G107" s="41"/>
      <c r="H107" s="41"/>
      <c r="I107" s="33" t="s">
        <v>24</v>
      </c>
      <c r="J107" s="64" t="str">
        <f>IF(J14="","",J14)</f>
        <v>4. 7. 2025</v>
      </c>
      <c r="K107" s="41"/>
      <c r="L107" s="118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pans="1:31" s="2" customFormat="1" ht="6.95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118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pans="1:31" s="2" customFormat="1" ht="25.7" customHeight="1">
      <c r="A109" s="39"/>
      <c r="B109" s="40"/>
      <c r="C109" s="33" t="s">
        <v>30</v>
      </c>
      <c r="D109" s="41"/>
      <c r="E109" s="41"/>
      <c r="F109" s="31" t="str">
        <f>E17</f>
        <v>MČ Praha 5, nám. 14. října, 150 22 Praha 5</v>
      </c>
      <c r="G109" s="41"/>
      <c r="H109" s="41"/>
      <c r="I109" s="33" t="s">
        <v>37</v>
      </c>
      <c r="J109" s="37" t="str">
        <f>E23</f>
        <v>AHK Architekti a VOPS ProArch s.r.o.</v>
      </c>
      <c r="K109" s="41"/>
      <c r="L109" s="118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pans="1:31" s="2" customFormat="1" ht="15.2" customHeight="1">
      <c r="A110" s="39"/>
      <c r="B110" s="40"/>
      <c r="C110" s="33" t="s">
        <v>35</v>
      </c>
      <c r="D110" s="41"/>
      <c r="E110" s="41"/>
      <c r="F110" s="31" t="str">
        <f>IF(E20="","",E20)</f>
        <v>Vyplň údaj</v>
      </c>
      <c r="G110" s="41"/>
      <c r="H110" s="41"/>
      <c r="I110" s="33" t="s">
        <v>40</v>
      </c>
      <c r="J110" s="37" t="str">
        <f>E26</f>
        <v xml:space="preserve"> </v>
      </c>
      <c r="K110" s="41"/>
      <c r="L110" s="118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pans="1:31" s="2" customFormat="1" ht="10.35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118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pans="1:31" s="11" customFormat="1" ht="29.25" customHeight="1">
      <c r="A112" s="156"/>
      <c r="B112" s="157"/>
      <c r="C112" s="158" t="s">
        <v>138</v>
      </c>
      <c r="D112" s="159" t="s">
        <v>63</v>
      </c>
      <c r="E112" s="159" t="s">
        <v>59</v>
      </c>
      <c r="F112" s="159" t="s">
        <v>60</v>
      </c>
      <c r="G112" s="159" t="s">
        <v>139</v>
      </c>
      <c r="H112" s="159" t="s">
        <v>140</v>
      </c>
      <c r="I112" s="159" t="s">
        <v>141</v>
      </c>
      <c r="J112" s="159" t="s">
        <v>130</v>
      </c>
      <c r="K112" s="160" t="s">
        <v>142</v>
      </c>
      <c r="L112" s="161"/>
      <c r="M112" s="73" t="s">
        <v>32</v>
      </c>
      <c r="N112" s="74" t="s">
        <v>48</v>
      </c>
      <c r="O112" s="74" t="s">
        <v>143</v>
      </c>
      <c r="P112" s="74" t="s">
        <v>144</v>
      </c>
      <c r="Q112" s="74" t="s">
        <v>145</v>
      </c>
      <c r="R112" s="74" t="s">
        <v>146</v>
      </c>
      <c r="S112" s="74" t="s">
        <v>147</v>
      </c>
      <c r="T112" s="75" t="s">
        <v>148</v>
      </c>
      <c r="U112" s="156"/>
      <c r="V112" s="156"/>
      <c r="W112" s="156"/>
      <c r="X112" s="156"/>
      <c r="Y112" s="156"/>
      <c r="Z112" s="156"/>
      <c r="AA112" s="156"/>
      <c r="AB112" s="156"/>
      <c r="AC112" s="156"/>
      <c r="AD112" s="156"/>
      <c r="AE112" s="156"/>
    </row>
    <row r="113" spans="1:65" s="2" customFormat="1" ht="22.9" customHeight="1">
      <c r="A113" s="39"/>
      <c r="B113" s="40"/>
      <c r="C113" s="80" t="s">
        <v>149</v>
      </c>
      <c r="D113" s="41"/>
      <c r="E113" s="41"/>
      <c r="F113" s="41"/>
      <c r="G113" s="41"/>
      <c r="H113" s="41"/>
      <c r="I113" s="41"/>
      <c r="J113" s="162">
        <f>BK113</f>
        <v>0</v>
      </c>
      <c r="K113" s="41"/>
      <c r="L113" s="44"/>
      <c r="M113" s="76"/>
      <c r="N113" s="163"/>
      <c r="O113" s="77"/>
      <c r="P113" s="164">
        <f>P114+P268</f>
        <v>0</v>
      </c>
      <c r="Q113" s="77"/>
      <c r="R113" s="164">
        <f>R114+R268</f>
        <v>0</v>
      </c>
      <c r="S113" s="77"/>
      <c r="T113" s="165">
        <f>T114+T268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1" t="s">
        <v>77</v>
      </c>
      <c r="AU113" s="21" t="s">
        <v>131</v>
      </c>
      <c r="BK113" s="166">
        <f>BK114+BK268</f>
        <v>0</v>
      </c>
    </row>
    <row r="114" spans="1:65" s="12" customFormat="1" ht="25.9" customHeight="1">
      <c r="B114" s="167"/>
      <c r="C114" s="168"/>
      <c r="D114" s="169" t="s">
        <v>77</v>
      </c>
      <c r="E114" s="170" t="s">
        <v>3098</v>
      </c>
      <c r="F114" s="170" t="s">
        <v>3358</v>
      </c>
      <c r="G114" s="168"/>
      <c r="H114" s="168"/>
      <c r="I114" s="171"/>
      <c r="J114" s="172">
        <f>BK114</f>
        <v>0</v>
      </c>
      <c r="K114" s="168"/>
      <c r="L114" s="173"/>
      <c r="M114" s="174"/>
      <c r="N114" s="175"/>
      <c r="O114" s="175"/>
      <c r="P114" s="176">
        <f>P115+P235+P246</f>
        <v>0</v>
      </c>
      <c r="Q114" s="175"/>
      <c r="R114" s="176">
        <f>R115+R235+R246</f>
        <v>0</v>
      </c>
      <c r="S114" s="175"/>
      <c r="T114" s="177">
        <f>T115+T235+T246</f>
        <v>0</v>
      </c>
      <c r="AR114" s="178" t="s">
        <v>86</v>
      </c>
      <c r="AT114" s="179" t="s">
        <v>77</v>
      </c>
      <c r="AU114" s="179" t="s">
        <v>78</v>
      </c>
      <c r="AY114" s="178" t="s">
        <v>151</v>
      </c>
      <c r="BK114" s="180">
        <f>BK115+BK235+BK246</f>
        <v>0</v>
      </c>
    </row>
    <row r="115" spans="1:65" s="12" customFormat="1" ht="22.9" customHeight="1">
      <c r="B115" s="167"/>
      <c r="C115" s="168"/>
      <c r="D115" s="169" t="s">
        <v>77</v>
      </c>
      <c r="E115" s="181" t="s">
        <v>3224</v>
      </c>
      <c r="F115" s="181" t="s">
        <v>3359</v>
      </c>
      <c r="G115" s="168"/>
      <c r="H115" s="168"/>
      <c r="I115" s="171"/>
      <c r="J115" s="182">
        <f>BK115</f>
        <v>0</v>
      </c>
      <c r="K115" s="168"/>
      <c r="L115" s="173"/>
      <c r="M115" s="174"/>
      <c r="N115" s="175"/>
      <c r="O115" s="175"/>
      <c r="P115" s="176">
        <f>P116+P126+P131+P140+P145+P164+P170+P183+P190+P213+P226</f>
        <v>0</v>
      </c>
      <c r="Q115" s="175"/>
      <c r="R115" s="176">
        <f>R116+R126+R131+R140+R145+R164+R170+R183+R190+R213+R226</f>
        <v>0</v>
      </c>
      <c r="S115" s="175"/>
      <c r="T115" s="177">
        <f>T116+T126+T131+T140+T145+T164+T170+T183+T190+T213+T226</f>
        <v>0</v>
      </c>
      <c r="AR115" s="178" t="s">
        <v>86</v>
      </c>
      <c r="AT115" s="179" t="s">
        <v>77</v>
      </c>
      <c r="AU115" s="179" t="s">
        <v>86</v>
      </c>
      <c r="AY115" s="178" t="s">
        <v>151</v>
      </c>
      <c r="BK115" s="180">
        <f>BK116+BK126+BK131+BK140+BK145+BK164+BK170+BK183+BK190+BK213+BK226</f>
        <v>0</v>
      </c>
    </row>
    <row r="116" spans="1:65" s="12" customFormat="1" ht="20.85" customHeight="1">
      <c r="B116" s="167"/>
      <c r="C116" s="168"/>
      <c r="D116" s="169" t="s">
        <v>77</v>
      </c>
      <c r="E116" s="181" t="s">
        <v>86</v>
      </c>
      <c r="F116" s="181" t="s">
        <v>3360</v>
      </c>
      <c r="G116" s="168"/>
      <c r="H116" s="168"/>
      <c r="I116" s="171"/>
      <c r="J116" s="182">
        <f>BK116</f>
        <v>0</v>
      </c>
      <c r="K116" s="168"/>
      <c r="L116" s="173"/>
      <c r="M116" s="174"/>
      <c r="N116" s="175"/>
      <c r="O116" s="175"/>
      <c r="P116" s="176">
        <f>SUM(P117:P125)</f>
        <v>0</v>
      </c>
      <c r="Q116" s="175"/>
      <c r="R116" s="176">
        <f>SUM(R117:R125)</f>
        <v>0</v>
      </c>
      <c r="S116" s="175"/>
      <c r="T116" s="177">
        <f>SUM(T117:T125)</f>
        <v>0</v>
      </c>
      <c r="AR116" s="178" t="s">
        <v>86</v>
      </c>
      <c r="AT116" s="179" t="s">
        <v>77</v>
      </c>
      <c r="AU116" s="179" t="s">
        <v>88</v>
      </c>
      <c r="AY116" s="178" t="s">
        <v>151</v>
      </c>
      <c r="BK116" s="180">
        <f>SUM(BK117:BK125)</f>
        <v>0</v>
      </c>
    </row>
    <row r="117" spans="1:65" s="2" customFormat="1" ht="16.5" customHeight="1">
      <c r="A117" s="39"/>
      <c r="B117" s="40"/>
      <c r="C117" s="183" t="s">
        <v>86</v>
      </c>
      <c r="D117" s="183" t="s">
        <v>154</v>
      </c>
      <c r="E117" s="184" t="s">
        <v>86</v>
      </c>
      <c r="F117" s="185" t="s">
        <v>3361</v>
      </c>
      <c r="G117" s="186" t="s">
        <v>3101</v>
      </c>
      <c r="H117" s="187">
        <v>18</v>
      </c>
      <c r="I117" s="188"/>
      <c r="J117" s="189">
        <f t="shared" ref="J117:J125" si="0">ROUND(I117*H117,2)</f>
        <v>0</v>
      </c>
      <c r="K117" s="185" t="s">
        <v>32</v>
      </c>
      <c r="L117" s="44"/>
      <c r="M117" s="190" t="s">
        <v>32</v>
      </c>
      <c r="N117" s="191" t="s">
        <v>49</v>
      </c>
      <c r="O117" s="69"/>
      <c r="P117" s="192">
        <f t="shared" ref="P117:P125" si="1">O117*H117</f>
        <v>0</v>
      </c>
      <c r="Q117" s="192">
        <v>0</v>
      </c>
      <c r="R117" s="192">
        <f t="shared" ref="R117:R125" si="2">Q117*H117</f>
        <v>0</v>
      </c>
      <c r="S117" s="192">
        <v>0</v>
      </c>
      <c r="T117" s="193">
        <f t="shared" ref="T117:T125" si="3"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194" t="s">
        <v>159</v>
      </c>
      <c r="AT117" s="194" t="s">
        <v>154</v>
      </c>
      <c r="AU117" s="194" t="s">
        <v>170</v>
      </c>
      <c r="AY117" s="21" t="s">
        <v>151</v>
      </c>
      <c r="BE117" s="195">
        <f t="shared" ref="BE117:BE125" si="4">IF(N117="základní",J117,0)</f>
        <v>0</v>
      </c>
      <c r="BF117" s="195">
        <f t="shared" ref="BF117:BF125" si="5">IF(N117="snížená",J117,0)</f>
        <v>0</v>
      </c>
      <c r="BG117" s="195">
        <f t="shared" ref="BG117:BG125" si="6">IF(N117="zákl. přenesená",J117,0)</f>
        <v>0</v>
      </c>
      <c r="BH117" s="195">
        <f t="shared" ref="BH117:BH125" si="7">IF(N117="sníž. přenesená",J117,0)</f>
        <v>0</v>
      </c>
      <c r="BI117" s="195">
        <f t="shared" ref="BI117:BI125" si="8">IF(N117="nulová",J117,0)</f>
        <v>0</v>
      </c>
      <c r="BJ117" s="21" t="s">
        <v>86</v>
      </c>
      <c r="BK117" s="195">
        <f t="shared" ref="BK117:BK125" si="9">ROUND(I117*H117,2)</f>
        <v>0</v>
      </c>
      <c r="BL117" s="21" t="s">
        <v>159</v>
      </c>
      <c r="BM117" s="194" t="s">
        <v>88</v>
      </c>
    </row>
    <row r="118" spans="1:65" s="2" customFormat="1" ht="16.5" customHeight="1">
      <c r="A118" s="39"/>
      <c r="B118" s="40"/>
      <c r="C118" s="183" t="s">
        <v>88</v>
      </c>
      <c r="D118" s="183" t="s">
        <v>154</v>
      </c>
      <c r="E118" s="184" t="s">
        <v>88</v>
      </c>
      <c r="F118" s="185" t="s">
        <v>3362</v>
      </c>
      <c r="G118" s="186" t="s">
        <v>3101</v>
      </c>
      <c r="H118" s="187">
        <v>1</v>
      </c>
      <c r="I118" s="188"/>
      <c r="J118" s="189">
        <f t="shared" si="0"/>
        <v>0</v>
      </c>
      <c r="K118" s="185" t="s">
        <v>32</v>
      </c>
      <c r="L118" s="44"/>
      <c r="M118" s="190" t="s">
        <v>32</v>
      </c>
      <c r="N118" s="191" t="s">
        <v>49</v>
      </c>
      <c r="O118" s="69"/>
      <c r="P118" s="192">
        <f t="shared" si="1"/>
        <v>0</v>
      </c>
      <c r="Q118" s="192">
        <v>0</v>
      </c>
      <c r="R118" s="192">
        <f t="shared" si="2"/>
        <v>0</v>
      </c>
      <c r="S118" s="192">
        <v>0</v>
      </c>
      <c r="T118" s="193">
        <f t="shared" si="3"/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94" t="s">
        <v>159</v>
      </c>
      <c r="AT118" s="194" t="s">
        <v>154</v>
      </c>
      <c r="AU118" s="194" t="s">
        <v>170</v>
      </c>
      <c r="AY118" s="21" t="s">
        <v>151</v>
      </c>
      <c r="BE118" s="195">
        <f t="shared" si="4"/>
        <v>0</v>
      </c>
      <c r="BF118" s="195">
        <f t="shared" si="5"/>
        <v>0</v>
      </c>
      <c r="BG118" s="195">
        <f t="shared" si="6"/>
        <v>0</v>
      </c>
      <c r="BH118" s="195">
        <f t="shared" si="7"/>
        <v>0</v>
      </c>
      <c r="BI118" s="195">
        <f t="shared" si="8"/>
        <v>0</v>
      </c>
      <c r="BJ118" s="21" t="s">
        <v>86</v>
      </c>
      <c r="BK118" s="195">
        <f t="shared" si="9"/>
        <v>0</v>
      </c>
      <c r="BL118" s="21" t="s">
        <v>159</v>
      </c>
      <c r="BM118" s="194" t="s">
        <v>159</v>
      </c>
    </row>
    <row r="119" spans="1:65" s="2" customFormat="1" ht="16.5" customHeight="1">
      <c r="A119" s="39"/>
      <c r="B119" s="40"/>
      <c r="C119" s="183" t="s">
        <v>170</v>
      </c>
      <c r="D119" s="183" t="s">
        <v>154</v>
      </c>
      <c r="E119" s="184" t="s">
        <v>170</v>
      </c>
      <c r="F119" s="185" t="s">
        <v>3363</v>
      </c>
      <c r="G119" s="186" t="s">
        <v>3101</v>
      </c>
      <c r="H119" s="187">
        <v>9</v>
      </c>
      <c r="I119" s="188"/>
      <c r="J119" s="189">
        <f t="shared" si="0"/>
        <v>0</v>
      </c>
      <c r="K119" s="185" t="s">
        <v>32</v>
      </c>
      <c r="L119" s="44"/>
      <c r="M119" s="190" t="s">
        <v>32</v>
      </c>
      <c r="N119" s="191" t="s">
        <v>49</v>
      </c>
      <c r="O119" s="69"/>
      <c r="P119" s="192">
        <f t="shared" si="1"/>
        <v>0</v>
      </c>
      <c r="Q119" s="192">
        <v>0</v>
      </c>
      <c r="R119" s="192">
        <f t="shared" si="2"/>
        <v>0</v>
      </c>
      <c r="S119" s="192">
        <v>0</v>
      </c>
      <c r="T119" s="193">
        <f t="shared" si="3"/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194" t="s">
        <v>159</v>
      </c>
      <c r="AT119" s="194" t="s">
        <v>154</v>
      </c>
      <c r="AU119" s="194" t="s">
        <v>170</v>
      </c>
      <c r="AY119" s="21" t="s">
        <v>151</v>
      </c>
      <c r="BE119" s="195">
        <f t="shared" si="4"/>
        <v>0</v>
      </c>
      <c r="BF119" s="195">
        <f t="shared" si="5"/>
        <v>0</v>
      </c>
      <c r="BG119" s="195">
        <f t="shared" si="6"/>
        <v>0</v>
      </c>
      <c r="BH119" s="195">
        <f t="shared" si="7"/>
        <v>0</v>
      </c>
      <c r="BI119" s="195">
        <f t="shared" si="8"/>
        <v>0</v>
      </c>
      <c r="BJ119" s="21" t="s">
        <v>86</v>
      </c>
      <c r="BK119" s="195">
        <f t="shared" si="9"/>
        <v>0</v>
      </c>
      <c r="BL119" s="21" t="s">
        <v>159</v>
      </c>
      <c r="BM119" s="194" t="s">
        <v>188</v>
      </c>
    </row>
    <row r="120" spans="1:65" s="2" customFormat="1" ht="16.5" customHeight="1">
      <c r="A120" s="39"/>
      <c r="B120" s="40"/>
      <c r="C120" s="183" t="s">
        <v>159</v>
      </c>
      <c r="D120" s="183" t="s">
        <v>154</v>
      </c>
      <c r="E120" s="184" t="s">
        <v>159</v>
      </c>
      <c r="F120" s="185" t="s">
        <v>3364</v>
      </c>
      <c r="G120" s="186" t="s">
        <v>3101</v>
      </c>
      <c r="H120" s="187">
        <v>4</v>
      </c>
      <c r="I120" s="188"/>
      <c r="J120" s="189">
        <f t="shared" si="0"/>
        <v>0</v>
      </c>
      <c r="K120" s="185" t="s">
        <v>32</v>
      </c>
      <c r="L120" s="44"/>
      <c r="M120" s="190" t="s">
        <v>32</v>
      </c>
      <c r="N120" s="191" t="s">
        <v>49</v>
      </c>
      <c r="O120" s="69"/>
      <c r="P120" s="192">
        <f t="shared" si="1"/>
        <v>0</v>
      </c>
      <c r="Q120" s="192">
        <v>0</v>
      </c>
      <c r="R120" s="192">
        <f t="shared" si="2"/>
        <v>0</v>
      </c>
      <c r="S120" s="192">
        <v>0</v>
      </c>
      <c r="T120" s="193">
        <f t="shared" si="3"/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194" t="s">
        <v>159</v>
      </c>
      <c r="AT120" s="194" t="s">
        <v>154</v>
      </c>
      <c r="AU120" s="194" t="s">
        <v>170</v>
      </c>
      <c r="AY120" s="21" t="s">
        <v>151</v>
      </c>
      <c r="BE120" s="195">
        <f t="shared" si="4"/>
        <v>0</v>
      </c>
      <c r="BF120" s="195">
        <f t="shared" si="5"/>
        <v>0</v>
      </c>
      <c r="BG120" s="195">
        <f t="shared" si="6"/>
        <v>0</v>
      </c>
      <c r="BH120" s="195">
        <f t="shared" si="7"/>
        <v>0</v>
      </c>
      <c r="BI120" s="195">
        <f t="shared" si="8"/>
        <v>0</v>
      </c>
      <c r="BJ120" s="21" t="s">
        <v>86</v>
      </c>
      <c r="BK120" s="195">
        <f t="shared" si="9"/>
        <v>0</v>
      </c>
      <c r="BL120" s="21" t="s">
        <v>159</v>
      </c>
      <c r="BM120" s="194" t="s">
        <v>202</v>
      </c>
    </row>
    <row r="121" spans="1:65" s="2" customFormat="1" ht="16.5" customHeight="1">
      <c r="A121" s="39"/>
      <c r="B121" s="40"/>
      <c r="C121" s="183" t="s">
        <v>150</v>
      </c>
      <c r="D121" s="183" t="s">
        <v>154</v>
      </c>
      <c r="E121" s="184" t="s">
        <v>150</v>
      </c>
      <c r="F121" s="185" t="s">
        <v>3365</v>
      </c>
      <c r="G121" s="186" t="s">
        <v>3101</v>
      </c>
      <c r="H121" s="187">
        <v>1</v>
      </c>
      <c r="I121" s="188"/>
      <c r="J121" s="189">
        <f t="shared" si="0"/>
        <v>0</v>
      </c>
      <c r="K121" s="185" t="s">
        <v>32</v>
      </c>
      <c r="L121" s="44"/>
      <c r="M121" s="190" t="s">
        <v>32</v>
      </c>
      <c r="N121" s="191" t="s">
        <v>49</v>
      </c>
      <c r="O121" s="69"/>
      <c r="P121" s="192">
        <f t="shared" si="1"/>
        <v>0</v>
      </c>
      <c r="Q121" s="192">
        <v>0</v>
      </c>
      <c r="R121" s="192">
        <f t="shared" si="2"/>
        <v>0</v>
      </c>
      <c r="S121" s="192">
        <v>0</v>
      </c>
      <c r="T121" s="193">
        <f t="shared" si="3"/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194" t="s">
        <v>159</v>
      </c>
      <c r="AT121" s="194" t="s">
        <v>154</v>
      </c>
      <c r="AU121" s="194" t="s">
        <v>170</v>
      </c>
      <c r="AY121" s="21" t="s">
        <v>151</v>
      </c>
      <c r="BE121" s="195">
        <f t="shared" si="4"/>
        <v>0</v>
      </c>
      <c r="BF121" s="195">
        <f t="shared" si="5"/>
        <v>0</v>
      </c>
      <c r="BG121" s="195">
        <f t="shared" si="6"/>
        <v>0</v>
      </c>
      <c r="BH121" s="195">
        <f t="shared" si="7"/>
        <v>0</v>
      </c>
      <c r="BI121" s="195">
        <f t="shared" si="8"/>
        <v>0</v>
      </c>
      <c r="BJ121" s="21" t="s">
        <v>86</v>
      </c>
      <c r="BK121" s="195">
        <f t="shared" si="9"/>
        <v>0</v>
      </c>
      <c r="BL121" s="21" t="s">
        <v>159</v>
      </c>
      <c r="BM121" s="194" t="s">
        <v>370</v>
      </c>
    </row>
    <row r="122" spans="1:65" s="2" customFormat="1" ht="16.5" customHeight="1">
      <c r="A122" s="39"/>
      <c r="B122" s="40"/>
      <c r="C122" s="183" t="s">
        <v>188</v>
      </c>
      <c r="D122" s="183" t="s">
        <v>154</v>
      </c>
      <c r="E122" s="184" t="s">
        <v>188</v>
      </c>
      <c r="F122" s="185" t="s">
        <v>3366</v>
      </c>
      <c r="G122" s="186" t="s">
        <v>3101</v>
      </c>
      <c r="H122" s="187">
        <v>3</v>
      </c>
      <c r="I122" s="188"/>
      <c r="J122" s="189">
        <f t="shared" si="0"/>
        <v>0</v>
      </c>
      <c r="K122" s="185" t="s">
        <v>32</v>
      </c>
      <c r="L122" s="44"/>
      <c r="M122" s="190" t="s">
        <v>32</v>
      </c>
      <c r="N122" s="191" t="s">
        <v>49</v>
      </c>
      <c r="O122" s="69"/>
      <c r="P122" s="192">
        <f t="shared" si="1"/>
        <v>0</v>
      </c>
      <c r="Q122" s="192">
        <v>0</v>
      </c>
      <c r="R122" s="192">
        <f t="shared" si="2"/>
        <v>0</v>
      </c>
      <c r="S122" s="192">
        <v>0</v>
      </c>
      <c r="T122" s="193">
        <f t="shared" si="3"/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94" t="s">
        <v>159</v>
      </c>
      <c r="AT122" s="194" t="s">
        <v>154</v>
      </c>
      <c r="AU122" s="194" t="s">
        <v>170</v>
      </c>
      <c r="AY122" s="21" t="s">
        <v>151</v>
      </c>
      <c r="BE122" s="195">
        <f t="shared" si="4"/>
        <v>0</v>
      </c>
      <c r="BF122" s="195">
        <f t="shared" si="5"/>
        <v>0</v>
      </c>
      <c r="BG122" s="195">
        <f t="shared" si="6"/>
        <v>0</v>
      </c>
      <c r="BH122" s="195">
        <f t="shared" si="7"/>
        <v>0</v>
      </c>
      <c r="BI122" s="195">
        <f t="shared" si="8"/>
        <v>0</v>
      </c>
      <c r="BJ122" s="21" t="s">
        <v>86</v>
      </c>
      <c r="BK122" s="195">
        <f t="shared" si="9"/>
        <v>0</v>
      </c>
      <c r="BL122" s="21" t="s">
        <v>159</v>
      </c>
      <c r="BM122" s="194" t="s">
        <v>8</v>
      </c>
    </row>
    <row r="123" spans="1:65" s="2" customFormat="1" ht="16.5" customHeight="1">
      <c r="A123" s="39"/>
      <c r="B123" s="40"/>
      <c r="C123" s="183" t="s">
        <v>195</v>
      </c>
      <c r="D123" s="183" t="s">
        <v>154</v>
      </c>
      <c r="E123" s="184" t="s">
        <v>195</v>
      </c>
      <c r="F123" s="185" t="s">
        <v>3367</v>
      </c>
      <c r="G123" s="186" t="s">
        <v>3101</v>
      </c>
      <c r="H123" s="187">
        <v>3</v>
      </c>
      <c r="I123" s="188"/>
      <c r="J123" s="189">
        <f t="shared" si="0"/>
        <v>0</v>
      </c>
      <c r="K123" s="185" t="s">
        <v>32</v>
      </c>
      <c r="L123" s="44"/>
      <c r="M123" s="190" t="s">
        <v>32</v>
      </c>
      <c r="N123" s="191" t="s">
        <v>49</v>
      </c>
      <c r="O123" s="69"/>
      <c r="P123" s="192">
        <f t="shared" si="1"/>
        <v>0</v>
      </c>
      <c r="Q123" s="192">
        <v>0</v>
      </c>
      <c r="R123" s="192">
        <f t="shared" si="2"/>
        <v>0</v>
      </c>
      <c r="S123" s="192">
        <v>0</v>
      </c>
      <c r="T123" s="193">
        <f t="shared" si="3"/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194" t="s">
        <v>159</v>
      </c>
      <c r="AT123" s="194" t="s">
        <v>154</v>
      </c>
      <c r="AU123" s="194" t="s">
        <v>170</v>
      </c>
      <c r="AY123" s="21" t="s">
        <v>151</v>
      </c>
      <c r="BE123" s="195">
        <f t="shared" si="4"/>
        <v>0</v>
      </c>
      <c r="BF123" s="195">
        <f t="shared" si="5"/>
        <v>0</v>
      </c>
      <c r="BG123" s="195">
        <f t="shared" si="6"/>
        <v>0</v>
      </c>
      <c r="BH123" s="195">
        <f t="shared" si="7"/>
        <v>0</v>
      </c>
      <c r="BI123" s="195">
        <f t="shared" si="8"/>
        <v>0</v>
      </c>
      <c r="BJ123" s="21" t="s">
        <v>86</v>
      </c>
      <c r="BK123" s="195">
        <f t="shared" si="9"/>
        <v>0</v>
      </c>
      <c r="BL123" s="21" t="s">
        <v>159</v>
      </c>
      <c r="BM123" s="194" t="s">
        <v>408</v>
      </c>
    </row>
    <row r="124" spans="1:65" s="2" customFormat="1" ht="16.5" customHeight="1">
      <c r="A124" s="39"/>
      <c r="B124" s="40"/>
      <c r="C124" s="183" t="s">
        <v>202</v>
      </c>
      <c r="D124" s="183" t="s">
        <v>154</v>
      </c>
      <c r="E124" s="184" t="s">
        <v>202</v>
      </c>
      <c r="F124" s="185" t="s">
        <v>3368</v>
      </c>
      <c r="G124" s="186" t="s">
        <v>3101</v>
      </c>
      <c r="H124" s="187">
        <v>1</v>
      </c>
      <c r="I124" s="188"/>
      <c r="J124" s="189">
        <f t="shared" si="0"/>
        <v>0</v>
      </c>
      <c r="K124" s="185" t="s">
        <v>32</v>
      </c>
      <c r="L124" s="44"/>
      <c r="M124" s="190" t="s">
        <v>32</v>
      </c>
      <c r="N124" s="191" t="s">
        <v>49</v>
      </c>
      <c r="O124" s="69"/>
      <c r="P124" s="192">
        <f t="shared" si="1"/>
        <v>0</v>
      </c>
      <c r="Q124" s="192">
        <v>0</v>
      </c>
      <c r="R124" s="192">
        <f t="shared" si="2"/>
        <v>0</v>
      </c>
      <c r="S124" s="192">
        <v>0</v>
      </c>
      <c r="T124" s="193">
        <f t="shared" si="3"/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194" t="s">
        <v>159</v>
      </c>
      <c r="AT124" s="194" t="s">
        <v>154</v>
      </c>
      <c r="AU124" s="194" t="s">
        <v>170</v>
      </c>
      <c r="AY124" s="21" t="s">
        <v>151</v>
      </c>
      <c r="BE124" s="195">
        <f t="shared" si="4"/>
        <v>0</v>
      </c>
      <c r="BF124" s="195">
        <f t="shared" si="5"/>
        <v>0</v>
      </c>
      <c r="BG124" s="195">
        <f t="shared" si="6"/>
        <v>0</v>
      </c>
      <c r="BH124" s="195">
        <f t="shared" si="7"/>
        <v>0</v>
      </c>
      <c r="BI124" s="195">
        <f t="shared" si="8"/>
        <v>0</v>
      </c>
      <c r="BJ124" s="21" t="s">
        <v>86</v>
      </c>
      <c r="BK124" s="195">
        <f t="shared" si="9"/>
        <v>0</v>
      </c>
      <c r="BL124" s="21" t="s">
        <v>159</v>
      </c>
      <c r="BM124" s="194" t="s">
        <v>373</v>
      </c>
    </row>
    <row r="125" spans="1:65" s="2" customFormat="1" ht="16.5" customHeight="1">
      <c r="A125" s="39"/>
      <c r="B125" s="40"/>
      <c r="C125" s="183" t="s">
        <v>363</v>
      </c>
      <c r="D125" s="183" t="s">
        <v>154</v>
      </c>
      <c r="E125" s="184" t="s">
        <v>363</v>
      </c>
      <c r="F125" s="185" t="s">
        <v>3369</v>
      </c>
      <c r="G125" s="186" t="s">
        <v>3101</v>
      </c>
      <c r="H125" s="187">
        <v>6</v>
      </c>
      <c r="I125" s="188"/>
      <c r="J125" s="189">
        <f t="shared" si="0"/>
        <v>0</v>
      </c>
      <c r="K125" s="185" t="s">
        <v>32</v>
      </c>
      <c r="L125" s="44"/>
      <c r="M125" s="190" t="s">
        <v>32</v>
      </c>
      <c r="N125" s="191" t="s">
        <v>49</v>
      </c>
      <c r="O125" s="69"/>
      <c r="P125" s="192">
        <f t="shared" si="1"/>
        <v>0</v>
      </c>
      <c r="Q125" s="192">
        <v>0</v>
      </c>
      <c r="R125" s="192">
        <f t="shared" si="2"/>
        <v>0</v>
      </c>
      <c r="S125" s="192">
        <v>0</v>
      </c>
      <c r="T125" s="193">
        <f t="shared" si="3"/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194" t="s">
        <v>159</v>
      </c>
      <c r="AT125" s="194" t="s">
        <v>154</v>
      </c>
      <c r="AU125" s="194" t="s">
        <v>170</v>
      </c>
      <c r="AY125" s="21" t="s">
        <v>151</v>
      </c>
      <c r="BE125" s="195">
        <f t="shared" si="4"/>
        <v>0</v>
      </c>
      <c r="BF125" s="195">
        <f t="shared" si="5"/>
        <v>0</v>
      </c>
      <c r="BG125" s="195">
        <f t="shared" si="6"/>
        <v>0</v>
      </c>
      <c r="BH125" s="195">
        <f t="shared" si="7"/>
        <v>0</v>
      </c>
      <c r="BI125" s="195">
        <f t="shared" si="8"/>
        <v>0</v>
      </c>
      <c r="BJ125" s="21" t="s">
        <v>86</v>
      </c>
      <c r="BK125" s="195">
        <f t="shared" si="9"/>
        <v>0</v>
      </c>
      <c r="BL125" s="21" t="s">
        <v>159</v>
      </c>
      <c r="BM125" s="194" t="s">
        <v>444</v>
      </c>
    </row>
    <row r="126" spans="1:65" s="12" customFormat="1" ht="20.85" customHeight="1">
      <c r="B126" s="167"/>
      <c r="C126" s="168"/>
      <c r="D126" s="169" t="s">
        <v>77</v>
      </c>
      <c r="E126" s="181" t="s">
        <v>88</v>
      </c>
      <c r="F126" s="181" t="s">
        <v>3370</v>
      </c>
      <c r="G126" s="168"/>
      <c r="H126" s="168"/>
      <c r="I126" s="171"/>
      <c r="J126" s="182">
        <f>BK126</f>
        <v>0</v>
      </c>
      <c r="K126" s="168"/>
      <c r="L126" s="173"/>
      <c r="M126" s="174"/>
      <c r="N126" s="175"/>
      <c r="O126" s="175"/>
      <c r="P126" s="176">
        <f>SUM(P127:P130)</f>
        <v>0</v>
      </c>
      <c r="Q126" s="175"/>
      <c r="R126" s="176">
        <f>SUM(R127:R130)</f>
        <v>0</v>
      </c>
      <c r="S126" s="175"/>
      <c r="T126" s="177">
        <f>SUM(T127:T130)</f>
        <v>0</v>
      </c>
      <c r="AR126" s="178" t="s">
        <v>86</v>
      </c>
      <c r="AT126" s="179" t="s">
        <v>77</v>
      </c>
      <c r="AU126" s="179" t="s">
        <v>88</v>
      </c>
      <c r="AY126" s="178" t="s">
        <v>151</v>
      </c>
      <c r="BK126" s="180">
        <f>SUM(BK127:BK130)</f>
        <v>0</v>
      </c>
    </row>
    <row r="127" spans="1:65" s="2" customFormat="1" ht="16.5" customHeight="1">
      <c r="A127" s="39"/>
      <c r="B127" s="40"/>
      <c r="C127" s="183" t="s">
        <v>370</v>
      </c>
      <c r="D127" s="183" t="s">
        <v>154</v>
      </c>
      <c r="E127" s="184" t="s">
        <v>3371</v>
      </c>
      <c r="F127" s="185" t="s">
        <v>3372</v>
      </c>
      <c r="G127" s="186" t="s">
        <v>3101</v>
      </c>
      <c r="H127" s="187">
        <v>3</v>
      </c>
      <c r="I127" s="188"/>
      <c r="J127" s="189">
        <f>ROUND(I127*H127,2)</f>
        <v>0</v>
      </c>
      <c r="K127" s="185" t="s">
        <v>32</v>
      </c>
      <c r="L127" s="44"/>
      <c r="M127" s="190" t="s">
        <v>32</v>
      </c>
      <c r="N127" s="191" t="s">
        <v>49</v>
      </c>
      <c r="O127" s="69"/>
      <c r="P127" s="192">
        <f>O127*H127</f>
        <v>0</v>
      </c>
      <c r="Q127" s="192">
        <v>0</v>
      </c>
      <c r="R127" s="192">
        <f>Q127*H127</f>
        <v>0</v>
      </c>
      <c r="S127" s="192">
        <v>0</v>
      </c>
      <c r="T127" s="19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194" t="s">
        <v>159</v>
      </c>
      <c r="AT127" s="194" t="s">
        <v>154</v>
      </c>
      <c r="AU127" s="194" t="s">
        <v>170</v>
      </c>
      <c r="AY127" s="21" t="s">
        <v>151</v>
      </c>
      <c r="BE127" s="195">
        <f>IF(N127="základní",J127,0)</f>
        <v>0</v>
      </c>
      <c r="BF127" s="195">
        <f>IF(N127="snížená",J127,0)</f>
        <v>0</v>
      </c>
      <c r="BG127" s="195">
        <f>IF(N127="zákl. přenesená",J127,0)</f>
        <v>0</v>
      </c>
      <c r="BH127" s="195">
        <f>IF(N127="sníž. přenesená",J127,0)</f>
        <v>0</v>
      </c>
      <c r="BI127" s="195">
        <f>IF(N127="nulová",J127,0)</f>
        <v>0</v>
      </c>
      <c r="BJ127" s="21" t="s">
        <v>86</v>
      </c>
      <c r="BK127" s="195">
        <f>ROUND(I127*H127,2)</f>
        <v>0</v>
      </c>
      <c r="BL127" s="21" t="s">
        <v>159</v>
      </c>
      <c r="BM127" s="194" t="s">
        <v>459</v>
      </c>
    </row>
    <row r="128" spans="1:65" s="2" customFormat="1" ht="16.5" customHeight="1">
      <c r="A128" s="39"/>
      <c r="B128" s="40"/>
      <c r="C128" s="183" t="s">
        <v>377</v>
      </c>
      <c r="D128" s="183" t="s">
        <v>154</v>
      </c>
      <c r="E128" s="184" t="s">
        <v>3373</v>
      </c>
      <c r="F128" s="185" t="s">
        <v>3374</v>
      </c>
      <c r="G128" s="186" t="s">
        <v>3101</v>
      </c>
      <c r="H128" s="187">
        <v>1</v>
      </c>
      <c r="I128" s="188"/>
      <c r="J128" s="189">
        <f>ROUND(I128*H128,2)</f>
        <v>0</v>
      </c>
      <c r="K128" s="185" t="s">
        <v>32</v>
      </c>
      <c r="L128" s="44"/>
      <c r="M128" s="190" t="s">
        <v>32</v>
      </c>
      <c r="N128" s="191" t="s">
        <v>49</v>
      </c>
      <c r="O128" s="69"/>
      <c r="P128" s="192">
        <f>O128*H128</f>
        <v>0</v>
      </c>
      <c r="Q128" s="192">
        <v>0</v>
      </c>
      <c r="R128" s="192">
        <f>Q128*H128</f>
        <v>0</v>
      </c>
      <c r="S128" s="192">
        <v>0</v>
      </c>
      <c r="T128" s="19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94" t="s">
        <v>159</v>
      </c>
      <c r="AT128" s="194" t="s">
        <v>154</v>
      </c>
      <c r="AU128" s="194" t="s">
        <v>170</v>
      </c>
      <c r="AY128" s="21" t="s">
        <v>151</v>
      </c>
      <c r="BE128" s="195">
        <f>IF(N128="základní",J128,0)</f>
        <v>0</v>
      </c>
      <c r="BF128" s="195">
        <f>IF(N128="snížená",J128,0)</f>
        <v>0</v>
      </c>
      <c r="BG128" s="195">
        <f>IF(N128="zákl. přenesená",J128,0)</f>
        <v>0</v>
      </c>
      <c r="BH128" s="195">
        <f>IF(N128="sníž. přenesená",J128,0)</f>
        <v>0</v>
      </c>
      <c r="BI128" s="195">
        <f>IF(N128="nulová",J128,0)</f>
        <v>0</v>
      </c>
      <c r="BJ128" s="21" t="s">
        <v>86</v>
      </c>
      <c r="BK128" s="195">
        <f>ROUND(I128*H128,2)</f>
        <v>0</v>
      </c>
      <c r="BL128" s="21" t="s">
        <v>159</v>
      </c>
      <c r="BM128" s="194" t="s">
        <v>469</v>
      </c>
    </row>
    <row r="129" spans="1:65" s="2" customFormat="1" ht="16.5" customHeight="1">
      <c r="A129" s="39"/>
      <c r="B129" s="40"/>
      <c r="C129" s="183" t="s">
        <v>8</v>
      </c>
      <c r="D129" s="183" t="s">
        <v>154</v>
      </c>
      <c r="E129" s="184" t="s">
        <v>3375</v>
      </c>
      <c r="F129" s="185" t="s">
        <v>3376</v>
      </c>
      <c r="G129" s="186" t="s">
        <v>3101</v>
      </c>
      <c r="H129" s="187">
        <v>5</v>
      </c>
      <c r="I129" s="188"/>
      <c r="J129" s="189">
        <f>ROUND(I129*H129,2)</f>
        <v>0</v>
      </c>
      <c r="K129" s="185" t="s">
        <v>32</v>
      </c>
      <c r="L129" s="44"/>
      <c r="M129" s="190" t="s">
        <v>32</v>
      </c>
      <c r="N129" s="191" t="s">
        <v>49</v>
      </c>
      <c r="O129" s="69"/>
      <c r="P129" s="192">
        <f>O129*H129</f>
        <v>0</v>
      </c>
      <c r="Q129" s="192">
        <v>0</v>
      </c>
      <c r="R129" s="192">
        <f>Q129*H129</f>
        <v>0</v>
      </c>
      <c r="S129" s="192">
        <v>0</v>
      </c>
      <c r="T129" s="193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194" t="s">
        <v>159</v>
      </c>
      <c r="AT129" s="194" t="s">
        <v>154</v>
      </c>
      <c r="AU129" s="194" t="s">
        <v>170</v>
      </c>
      <c r="AY129" s="21" t="s">
        <v>151</v>
      </c>
      <c r="BE129" s="195">
        <f>IF(N129="základní",J129,0)</f>
        <v>0</v>
      </c>
      <c r="BF129" s="195">
        <f>IF(N129="snížená",J129,0)</f>
        <v>0</v>
      </c>
      <c r="BG129" s="195">
        <f>IF(N129="zákl. přenesená",J129,0)</f>
        <v>0</v>
      </c>
      <c r="BH129" s="195">
        <f>IF(N129="sníž. přenesená",J129,0)</f>
        <v>0</v>
      </c>
      <c r="BI129" s="195">
        <f>IF(N129="nulová",J129,0)</f>
        <v>0</v>
      </c>
      <c r="BJ129" s="21" t="s">
        <v>86</v>
      </c>
      <c r="BK129" s="195">
        <f>ROUND(I129*H129,2)</f>
        <v>0</v>
      </c>
      <c r="BL129" s="21" t="s">
        <v>159</v>
      </c>
      <c r="BM129" s="194" t="s">
        <v>483</v>
      </c>
    </row>
    <row r="130" spans="1:65" s="2" customFormat="1" ht="16.5" customHeight="1">
      <c r="A130" s="39"/>
      <c r="B130" s="40"/>
      <c r="C130" s="183" t="s">
        <v>401</v>
      </c>
      <c r="D130" s="183" t="s">
        <v>154</v>
      </c>
      <c r="E130" s="184" t="s">
        <v>3377</v>
      </c>
      <c r="F130" s="185" t="s">
        <v>3378</v>
      </c>
      <c r="G130" s="186" t="s">
        <v>3101</v>
      </c>
      <c r="H130" s="187">
        <v>1</v>
      </c>
      <c r="I130" s="188"/>
      <c r="J130" s="189">
        <f>ROUND(I130*H130,2)</f>
        <v>0</v>
      </c>
      <c r="K130" s="185" t="s">
        <v>32</v>
      </c>
      <c r="L130" s="44"/>
      <c r="M130" s="190" t="s">
        <v>32</v>
      </c>
      <c r="N130" s="191" t="s">
        <v>49</v>
      </c>
      <c r="O130" s="69"/>
      <c r="P130" s="192">
        <f>O130*H130</f>
        <v>0</v>
      </c>
      <c r="Q130" s="192">
        <v>0</v>
      </c>
      <c r="R130" s="192">
        <f>Q130*H130</f>
        <v>0</v>
      </c>
      <c r="S130" s="192">
        <v>0</v>
      </c>
      <c r="T130" s="19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94" t="s">
        <v>159</v>
      </c>
      <c r="AT130" s="194" t="s">
        <v>154</v>
      </c>
      <c r="AU130" s="194" t="s">
        <v>170</v>
      </c>
      <c r="AY130" s="21" t="s">
        <v>151</v>
      </c>
      <c r="BE130" s="195">
        <f>IF(N130="základní",J130,0)</f>
        <v>0</v>
      </c>
      <c r="BF130" s="195">
        <f>IF(N130="snížená",J130,0)</f>
        <v>0</v>
      </c>
      <c r="BG130" s="195">
        <f>IF(N130="zákl. přenesená",J130,0)</f>
        <v>0</v>
      </c>
      <c r="BH130" s="195">
        <f>IF(N130="sníž. přenesená",J130,0)</f>
        <v>0</v>
      </c>
      <c r="BI130" s="195">
        <f>IF(N130="nulová",J130,0)</f>
        <v>0</v>
      </c>
      <c r="BJ130" s="21" t="s">
        <v>86</v>
      </c>
      <c r="BK130" s="195">
        <f>ROUND(I130*H130,2)</f>
        <v>0</v>
      </c>
      <c r="BL130" s="21" t="s">
        <v>159</v>
      </c>
      <c r="BM130" s="194" t="s">
        <v>502</v>
      </c>
    </row>
    <row r="131" spans="1:65" s="12" customFormat="1" ht="20.85" customHeight="1">
      <c r="B131" s="167"/>
      <c r="C131" s="168"/>
      <c r="D131" s="169" t="s">
        <v>77</v>
      </c>
      <c r="E131" s="181" t="s">
        <v>170</v>
      </c>
      <c r="F131" s="181" t="s">
        <v>3379</v>
      </c>
      <c r="G131" s="168"/>
      <c r="H131" s="168"/>
      <c r="I131" s="171"/>
      <c r="J131" s="182">
        <f>BK131</f>
        <v>0</v>
      </c>
      <c r="K131" s="168"/>
      <c r="L131" s="173"/>
      <c r="M131" s="174"/>
      <c r="N131" s="175"/>
      <c r="O131" s="175"/>
      <c r="P131" s="176">
        <f>SUM(P132:P139)</f>
        <v>0</v>
      </c>
      <c r="Q131" s="175"/>
      <c r="R131" s="176">
        <f>SUM(R132:R139)</f>
        <v>0</v>
      </c>
      <c r="S131" s="175"/>
      <c r="T131" s="177">
        <f>SUM(T132:T139)</f>
        <v>0</v>
      </c>
      <c r="AR131" s="178" t="s">
        <v>86</v>
      </c>
      <c r="AT131" s="179" t="s">
        <v>77</v>
      </c>
      <c r="AU131" s="179" t="s">
        <v>88</v>
      </c>
      <c r="AY131" s="178" t="s">
        <v>151</v>
      </c>
      <c r="BK131" s="180">
        <f>SUM(BK132:BK139)</f>
        <v>0</v>
      </c>
    </row>
    <row r="132" spans="1:65" s="2" customFormat="1" ht="16.5" customHeight="1">
      <c r="A132" s="39"/>
      <c r="B132" s="40"/>
      <c r="C132" s="183" t="s">
        <v>408</v>
      </c>
      <c r="D132" s="183" t="s">
        <v>154</v>
      </c>
      <c r="E132" s="184" t="s">
        <v>3380</v>
      </c>
      <c r="F132" s="185" t="s">
        <v>3381</v>
      </c>
      <c r="G132" s="186" t="s">
        <v>213</v>
      </c>
      <c r="H132" s="187">
        <v>22</v>
      </c>
      <c r="I132" s="188"/>
      <c r="J132" s="189">
        <f>ROUND(I132*H132,2)</f>
        <v>0</v>
      </c>
      <c r="K132" s="185" t="s">
        <v>32</v>
      </c>
      <c r="L132" s="44"/>
      <c r="M132" s="190" t="s">
        <v>32</v>
      </c>
      <c r="N132" s="191" t="s">
        <v>49</v>
      </c>
      <c r="O132" s="69"/>
      <c r="P132" s="192">
        <f>O132*H132</f>
        <v>0</v>
      </c>
      <c r="Q132" s="192">
        <v>0</v>
      </c>
      <c r="R132" s="192">
        <f>Q132*H132</f>
        <v>0</v>
      </c>
      <c r="S132" s="192">
        <v>0</v>
      </c>
      <c r="T132" s="19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194" t="s">
        <v>159</v>
      </c>
      <c r="AT132" s="194" t="s">
        <v>154</v>
      </c>
      <c r="AU132" s="194" t="s">
        <v>170</v>
      </c>
      <c r="AY132" s="21" t="s">
        <v>151</v>
      </c>
      <c r="BE132" s="195">
        <f>IF(N132="základní",J132,0)</f>
        <v>0</v>
      </c>
      <c r="BF132" s="195">
        <f>IF(N132="snížená",J132,0)</f>
        <v>0</v>
      </c>
      <c r="BG132" s="195">
        <f>IF(N132="zákl. přenesená",J132,0)</f>
        <v>0</v>
      </c>
      <c r="BH132" s="195">
        <f>IF(N132="sníž. přenesená",J132,0)</f>
        <v>0</v>
      </c>
      <c r="BI132" s="195">
        <f>IF(N132="nulová",J132,0)</f>
        <v>0</v>
      </c>
      <c r="BJ132" s="21" t="s">
        <v>86</v>
      </c>
      <c r="BK132" s="195">
        <f>ROUND(I132*H132,2)</f>
        <v>0</v>
      </c>
      <c r="BL132" s="21" t="s">
        <v>159</v>
      </c>
      <c r="BM132" s="194" t="s">
        <v>515</v>
      </c>
    </row>
    <row r="133" spans="1:65" s="2" customFormat="1" ht="19.5">
      <c r="A133" s="39"/>
      <c r="B133" s="40"/>
      <c r="C133" s="41"/>
      <c r="D133" s="201" t="s">
        <v>163</v>
      </c>
      <c r="E133" s="41"/>
      <c r="F133" s="202" t="s">
        <v>3382</v>
      </c>
      <c r="G133" s="41"/>
      <c r="H133" s="41"/>
      <c r="I133" s="198"/>
      <c r="J133" s="41"/>
      <c r="K133" s="41"/>
      <c r="L133" s="44"/>
      <c r="M133" s="199"/>
      <c r="N133" s="200"/>
      <c r="O133" s="69"/>
      <c r="P133" s="69"/>
      <c r="Q133" s="69"/>
      <c r="R133" s="69"/>
      <c r="S133" s="69"/>
      <c r="T133" s="70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21" t="s">
        <v>163</v>
      </c>
      <c r="AU133" s="21" t="s">
        <v>170</v>
      </c>
    </row>
    <row r="134" spans="1:65" s="2" customFormat="1" ht="16.5" customHeight="1">
      <c r="A134" s="39"/>
      <c r="B134" s="40"/>
      <c r="C134" s="183" t="s">
        <v>417</v>
      </c>
      <c r="D134" s="183" t="s">
        <v>154</v>
      </c>
      <c r="E134" s="184" t="s">
        <v>3383</v>
      </c>
      <c r="F134" s="185" t="s">
        <v>3384</v>
      </c>
      <c r="G134" s="186" t="s">
        <v>213</v>
      </c>
      <c r="H134" s="187">
        <v>100</v>
      </c>
      <c r="I134" s="188"/>
      <c r="J134" s="189">
        <f>ROUND(I134*H134,2)</f>
        <v>0</v>
      </c>
      <c r="K134" s="185" t="s">
        <v>32</v>
      </c>
      <c r="L134" s="44"/>
      <c r="M134" s="190" t="s">
        <v>32</v>
      </c>
      <c r="N134" s="191" t="s">
        <v>49</v>
      </c>
      <c r="O134" s="69"/>
      <c r="P134" s="192">
        <f>O134*H134</f>
        <v>0</v>
      </c>
      <c r="Q134" s="192">
        <v>0</v>
      </c>
      <c r="R134" s="192">
        <f>Q134*H134</f>
        <v>0</v>
      </c>
      <c r="S134" s="192">
        <v>0</v>
      </c>
      <c r="T134" s="19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94" t="s">
        <v>159</v>
      </c>
      <c r="AT134" s="194" t="s">
        <v>154</v>
      </c>
      <c r="AU134" s="194" t="s">
        <v>170</v>
      </c>
      <c r="AY134" s="21" t="s">
        <v>151</v>
      </c>
      <c r="BE134" s="195">
        <f>IF(N134="základní",J134,0)</f>
        <v>0</v>
      </c>
      <c r="BF134" s="195">
        <f>IF(N134="snížená",J134,0)</f>
        <v>0</v>
      </c>
      <c r="BG134" s="195">
        <f>IF(N134="zákl. přenesená",J134,0)</f>
        <v>0</v>
      </c>
      <c r="BH134" s="195">
        <f>IF(N134="sníž. přenesená",J134,0)</f>
        <v>0</v>
      </c>
      <c r="BI134" s="195">
        <f>IF(N134="nulová",J134,0)</f>
        <v>0</v>
      </c>
      <c r="BJ134" s="21" t="s">
        <v>86</v>
      </c>
      <c r="BK134" s="195">
        <f>ROUND(I134*H134,2)</f>
        <v>0</v>
      </c>
      <c r="BL134" s="21" t="s">
        <v>159</v>
      </c>
      <c r="BM134" s="194" t="s">
        <v>525</v>
      </c>
    </row>
    <row r="135" spans="1:65" s="2" customFormat="1" ht="19.5">
      <c r="A135" s="39"/>
      <c r="B135" s="40"/>
      <c r="C135" s="41"/>
      <c r="D135" s="201" t="s">
        <v>163</v>
      </c>
      <c r="E135" s="41"/>
      <c r="F135" s="202" t="s">
        <v>3382</v>
      </c>
      <c r="G135" s="41"/>
      <c r="H135" s="41"/>
      <c r="I135" s="198"/>
      <c r="J135" s="41"/>
      <c r="K135" s="41"/>
      <c r="L135" s="44"/>
      <c r="M135" s="199"/>
      <c r="N135" s="200"/>
      <c r="O135" s="69"/>
      <c r="P135" s="69"/>
      <c r="Q135" s="69"/>
      <c r="R135" s="69"/>
      <c r="S135" s="69"/>
      <c r="T135" s="70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1" t="s">
        <v>163</v>
      </c>
      <c r="AU135" s="21" t="s">
        <v>170</v>
      </c>
    </row>
    <row r="136" spans="1:65" s="2" customFormat="1" ht="16.5" customHeight="1">
      <c r="A136" s="39"/>
      <c r="B136" s="40"/>
      <c r="C136" s="183" t="s">
        <v>373</v>
      </c>
      <c r="D136" s="183" t="s">
        <v>154</v>
      </c>
      <c r="E136" s="184" t="s">
        <v>3385</v>
      </c>
      <c r="F136" s="185" t="s">
        <v>3386</v>
      </c>
      <c r="G136" s="186" t="s">
        <v>213</v>
      </c>
      <c r="H136" s="187">
        <v>190</v>
      </c>
      <c r="I136" s="188"/>
      <c r="J136" s="189">
        <f>ROUND(I136*H136,2)</f>
        <v>0</v>
      </c>
      <c r="K136" s="185" t="s">
        <v>32</v>
      </c>
      <c r="L136" s="44"/>
      <c r="M136" s="190" t="s">
        <v>32</v>
      </c>
      <c r="N136" s="191" t="s">
        <v>49</v>
      </c>
      <c r="O136" s="69"/>
      <c r="P136" s="192">
        <f>O136*H136</f>
        <v>0</v>
      </c>
      <c r="Q136" s="192">
        <v>0</v>
      </c>
      <c r="R136" s="192">
        <f>Q136*H136</f>
        <v>0</v>
      </c>
      <c r="S136" s="192">
        <v>0</v>
      </c>
      <c r="T136" s="19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194" t="s">
        <v>159</v>
      </c>
      <c r="AT136" s="194" t="s">
        <v>154</v>
      </c>
      <c r="AU136" s="194" t="s">
        <v>170</v>
      </c>
      <c r="AY136" s="21" t="s">
        <v>151</v>
      </c>
      <c r="BE136" s="195">
        <f>IF(N136="základní",J136,0)</f>
        <v>0</v>
      </c>
      <c r="BF136" s="195">
        <f>IF(N136="snížená",J136,0)</f>
        <v>0</v>
      </c>
      <c r="BG136" s="195">
        <f>IF(N136="zákl. přenesená",J136,0)</f>
        <v>0</v>
      </c>
      <c r="BH136" s="195">
        <f>IF(N136="sníž. přenesená",J136,0)</f>
        <v>0</v>
      </c>
      <c r="BI136" s="195">
        <f>IF(N136="nulová",J136,0)</f>
        <v>0</v>
      </c>
      <c r="BJ136" s="21" t="s">
        <v>86</v>
      </c>
      <c r="BK136" s="195">
        <f>ROUND(I136*H136,2)</f>
        <v>0</v>
      </c>
      <c r="BL136" s="21" t="s">
        <v>159</v>
      </c>
      <c r="BM136" s="194" t="s">
        <v>539</v>
      </c>
    </row>
    <row r="137" spans="1:65" s="2" customFormat="1" ht="19.5">
      <c r="A137" s="39"/>
      <c r="B137" s="40"/>
      <c r="C137" s="41"/>
      <c r="D137" s="201" t="s">
        <v>163</v>
      </c>
      <c r="E137" s="41"/>
      <c r="F137" s="202" t="s">
        <v>3382</v>
      </c>
      <c r="G137" s="41"/>
      <c r="H137" s="41"/>
      <c r="I137" s="198"/>
      <c r="J137" s="41"/>
      <c r="K137" s="41"/>
      <c r="L137" s="44"/>
      <c r="M137" s="199"/>
      <c r="N137" s="200"/>
      <c r="O137" s="69"/>
      <c r="P137" s="69"/>
      <c r="Q137" s="69"/>
      <c r="R137" s="69"/>
      <c r="S137" s="69"/>
      <c r="T137" s="70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21" t="s">
        <v>163</v>
      </c>
      <c r="AU137" s="21" t="s">
        <v>170</v>
      </c>
    </row>
    <row r="138" spans="1:65" s="2" customFormat="1" ht="16.5" customHeight="1">
      <c r="A138" s="39"/>
      <c r="B138" s="40"/>
      <c r="C138" s="183" t="s">
        <v>433</v>
      </c>
      <c r="D138" s="183" t="s">
        <v>154</v>
      </c>
      <c r="E138" s="184" t="s">
        <v>3387</v>
      </c>
      <c r="F138" s="185" t="s">
        <v>3388</v>
      </c>
      <c r="G138" s="186" t="s">
        <v>657</v>
      </c>
      <c r="H138" s="187">
        <v>1</v>
      </c>
      <c r="I138" s="188"/>
      <c r="J138" s="189">
        <f>ROUND(I138*H138,2)</f>
        <v>0</v>
      </c>
      <c r="K138" s="185" t="s">
        <v>32</v>
      </c>
      <c r="L138" s="44"/>
      <c r="M138" s="190" t="s">
        <v>32</v>
      </c>
      <c r="N138" s="191" t="s">
        <v>49</v>
      </c>
      <c r="O138" s="69"/>
      <c r="P138" s="192">
        <f>O138*H138</f>
        <v>0</v>
      </c>
      <c r="Q138" s="192">
        <v>0</v>
      </c>
      <c r="R138" s="192">
        <f>Q138*H138</f>
        <v>0</v>
      </c>
      <c r="S138" s="192">
        <v>0</v>
      </c>
      <c r="T138" s="19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194" t="s">
        <v>159</v>
      </c>
      <c r="AT138" s="194" t="s">
        <v>154</v>
      </c>
      <c r="AU138" s="194" t="s">
        <v>170</v>
      </c>
      <c r="AY138" s="21" t="s">
        <v>151</v>
      </c>
      <c r="BE138" s="195">
        <f>IF(N138="základní",J138,0)</f>
        <v>0</v>
      </c>
      <c r="BF138" s="195">
        <f>IF(N138="snížená",J138,0)</f>
        <v>0</v>
      </c>
      <c r="BG138" s="195">
        <f>IF(N138="zákl. přenesená",J138,0)</f>
        <v>0</v>
      </c>
      <c r="BH138" s="195">
        <f>IF(N138="sníž. přenesená",J138,0)</f>
        <v>0</v>
      </c>
      <c r="BI138" s="195">
        <f>IF(N138="nulová",J138,0)</f>
        <v>0</v>
      </c>
      <c r="BJ138" s="21" t="s">
        <v>86</v>
      </c>
      <c r="BK138" s="195">
        <f>ROUND(I138*H138,2)</f>
        <v>0</v>
      </c>
      <c r="BL138" s="21" t="s">
        <v>159</v>
      </c>
      <c r="BM138" s="194" t="s">
        <v>553</v>
      </c>
    </row>
    <row r="139" spans="1:65" s="2" customFormat="1" ht="19.5">
      <c r="A139" s="39"/>
      <c r="B139" s="40"/>
      <c r="C139" s="41"/>
      <c r="D139" s="201" t="s">
        <v>163</v>
      </c>
      <c r="E139" s="41"/>
      <c r="F139" s="202" t="s">
        <v>3382</v>
      </c>
      <c r="G139" s="41"/>
      <c r="H139" s="41"/>
      <c r="I139" s="198"/>
      <c r="J139" s="41"/>
      <c r="K139" s="41"/>
      <c r="L139" s="44"/>
      <c r="M139" s="199"/>
      <c r="N139" s="200"/>
      <c r="O139" s="69"/>
      <c r="P139" s="69"/>
      <c r="Q139" s="69"/>
      <c r="R139" s="69"/>
      <c r="S139" s="69"/>
      <c r="T139" s="70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21" t="s">
        <v>163</v>
      </c>
      <c r="AU139" s="21" t="s">
        <v>170</v>
      </c>
    </row>
    <row r="140" spans="1:65" s="12" customFormat="1" ht="20.85" customHeight="1">
      <c r="B140" s="167"/>
      <c r="C140" s="168"/>
      <c r="D140" s="169" t="s">
        <v>77</v>
      </c>
      <c r="E140" s="181" t="s">
        <v>159</v>
      </c>
      <c r="F140" s="181" t="s">
        <v>3389</v>
      </c>
      <c r="G140" s="168"/>
      <c r="H140" s="168"/>
      <c r="I140" s="171"/>
      <c r="J140" s="182">
        <f>BK140</f>
        <v>0</v>
      </c>
      <c r="K140" s="168"/>
      <c r="L140" s="173"/>
      <c r="M140" s="174"/>
      <c r="N140" s="175"/>
      <c r="O140" s="175"/>
      <c r="P140" s="176">
        <f>SUM(P141:P144)</f>
        <v>0</v>
      </c>
      <c r="Q140" s="175"/>
      <c r="R140" s="176">
        <f>SUM(R141:R144)</f>
        <v>0</v>
      </c>
      <c r="S140" s="175"/>
      <c r="T140" s="177">
        <f>SUM(T141:T144)</f>
        <v>0</v>
      </c>
      <c r="AR140" s="178" t="s">
        <v>86</v>
      </c>
      <c r="AT140" s="179" t="s">
        <v>77</v>
      </c>
      <c r="AU140" s="179" t="s">
        <v>88</v>
      </c>
      <c r="AY140" s="178" t="s">
        <v>151</v>
      </c>
      <c r="BK140" s="180">
        <f>SUM(BK141:BK144)</f>
        <v>0</v>
      </c>
    </row>
    <row r="141" spans="1:65" s="2" customFormat="1" ht="16.5" customHeight="1">
      <c r="A141" s="39"/>
      <c r="B141" s="40"/>
      <c r="C141" s="183" t="s">
        <v>444</v>
      </c>
      <c r="D141" s="183" t="s">
        <v>154</v>
      </c>
      <c r="E141" s="184" t="s">
        <v>3390</v>
      </c>
      <c r="F141" s="185" t="s">
        <v>3391</v>
      </c>
      <c r="G141" s="186" t="s">
        <v>213</v>
      </c>
      <c r="H141" s="187">
        <v>6</v>
      </c>
      <c r="I141" s="188"/>
      <c r="J141" s="189">
        <f>ROUND(I141*H141,2)</f>
        <v>0</v>
      </c>
      <c r="K141" s="185" t="s">
        <v>32</v>
      </c>
      <c r="L141" s="44"/>
      <c r="M141" s="190" t="s">
        <v>32</v>
      </c>
      <c r="N141" s="191" t="s">
        <v>49</v>
      </c>
      <c r="O141" s="69"/>
      <c r="P141" s="192">
        <f>O141*H141</f>
        <v>0</v>
      </c>
      <c r="Q141" s="192">
        <v>0</v>
      </c>
      <c r="R141" s="192">
        <f>Q141*H141</f>
        <v>0</v>
      </c>
      <c r="S141" s="192">
        <v>0</v>
      </c>
      <c r="T141" s="193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194" t="s">
        <v>159</v>
      </c>
      <c r="AT141" s="194" t="s">
        <v>154</v>
      </c>
      <c r="AU141" s="194" t="s">
        <v>170</v>
      </c>
      <c r="AY141" s="21" t="s">
        <v>151</v>
      </c>
      <c r="BE141" s="195">
        <f>IF(N141="základní",J141,0)</f>
        <v>0</v>
      </c>
      <c r="BF141" s="195">
        <f>IF(N141="snížená",J141,0)</f>
        <v>0</v>
      </c>
      <c r="BG141" s="195">
        <f>IF(N141="zákl. přenesená",J141,0)</f>
        <v>0</v>
      </c>
      <c r="BH141" s="195">
        <f>IF(N141="sníž. přenesená",J141,0)</f>
        <v>0</v>
      </c>
      <c r="BI141" s="195">
        <f>IF(N141="nulová",J141,0)</f>
        <v>0</v>
      </c>
      <c r="BJ141" s="21" t="s">
        <v>86</v>
      </c>
      <c r="BK141" s="195">
        <f>ROUND(I141*H141,2)</f>
        <v>0</v>
      </c>
      <c r="BL141" s="21" t="s">
        <v>159</v>
      </c>
      <c r="BM141" s="194" t="s">
        <v>563</v>
      </c>
    </row>
    <row r="142" spans="1:65" s="2" customFormat="1" ht="16.5" customHeight="1">
      <c r="A142" s="39"/>
      <c r="B142" s="40"/>
      <c r="C142" s="183" t="s">
        <v>452</v>
      </c>
      <c r="D142" s="183" t="s">
        <v>154</v>
      </c>
      <c r="E142" s="184" t="s">
        <v>3392</v>
      </c>
      <c r="F142" s="185" t="s">
        <v>3393</v>
      </c>
      <c r="G142" s="186" t="s">
        <v>213</v>
      </c>
      <c r="H142" s="187">
        <v>14</v>
      </c>
      <c r="I142" s="188"/>
      <c r="J142" s="189">
        <f>ROUND(I142*H142,2)</f>
        <v>0</v>
      </c>
      <c r="K142" s="185" t="s">
        <v>32</v>
      </c>
      <c r="L142" s="44"/>
      <c r="M142" s="190" t="s">
        <v>32</v>
      </c>
      <c r="N142" s="191" t="s">
        <v>49</v>
      </c>
      <c r="O142" s="69"/>
      <c r="P142" s="192">
        <f>O142*H142</f>
        <v>0</v>
      </c>
      <c r="Q142" s="192">
        <v>0</v>
      </c>
      <c r="R142" s="192">
        <f>Q142*H142</f>
        <v>0</v>
      </c>
      <c r="S142" s="192">
        <v>0</v>
      </c>
      <c r="T142" s="193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94" t="s">
        <v>159</v>
      </c>
      <c r="AT142" s="194" t="s">
        <v>154</v>
      </c>
      <c r="AU142" s="194" t="s">
        <v>170</v>
      </c>
      <c r="AY142" s="21" t="s">
        <v>151</v>
      </c>
      <c r="BE142" s="195">
        <f>IF(N142="základní",J142,0)</f>
        <v>0</v>
      </c>
      <c r="BF142" s="195">
        <f>IF(N142="snížená",J142,0)</f>
        <v>0</v>
      </c>
      <c r="BG142" s="195">
        <f>IF(N142="zákl. přenesená",J142,0)</f>
        <v>0</v>
      </c>
      <c r="BH142" s="195">
        <f>IF(N142="sníž. přenesená",J142,0)</f>
        <v>0</v>
      </c>
      <c r="BI142" s="195">
        <f>IF(N142="nulová",J142,0)</f>
        <v>0</v>
      </c>
      <c r="BJ142" s="21" t="s">
        <v>86</v>
      </c>
      <c r="BK142" s="195">
        <f>ROUND(I142*H142,2)</f>
        <v>0</v>
      </c>
      <c r="BL142" s="21" t="s">
        <v>159</v>
      </c>
      <c r="BM142" s="194" t="s">
        <v>576</v>
      </c>
    </row>
    <row r="143" spans="1:65" s="2" customFormat="1" ht="16.5" customHeight="1">
      <c r="A143" s="39"/>
      <c r="B143" s="40"/>
      <c r="C143" s="183" t="s">
        <v>459</v>
      </c>
      <c r="D143" s="183" t="s">
        <v>154</v>
      </c>
      <c r="E143" s="184" t="s">
        <v>3394</v>
      </c>
      <c r="F143" s="185" t="s">
        <v>3395</v>
      </c>
      <c r="G143" s="186" t="s">
        <v>657</v>
      </c>
      <c r="H143" s="187">
        <v>1</v>
      </c>
      <c r="I143" s="188"/>
      <c r="J143" s="189">
        <f>ROUND(I143*H143,2)</f>
        <v>0</v>
      </c>
      <c r="K143" s="185" t="s">
        <v>32</v>
      </c>
      <c r="L143" s="44"/>
      <c r="M143" s="190" t="s">
        <v>32</v>
      </c>
      <c r="N143" s="191" t="s">
        <v>49</v>
      </c>
      <c r="O143" s="69"/>
      <c r="P143" s="192">
        <f>O143*H143</f>
        <v>0</v>
      </c>
      <c r="Q143" s="192">
        <v>0</v>
      </c>
      <c r="R143" s="192">
        <f>Q143*H143</f>
        <v>0</v>
      </c>
      <c r="S143" s="192">
        <v>0</v>
      </c>
      <c r="T143" s="193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194" t="s">
        <v>159</v>
      </c>
      <c r="AT143" s="194" t="s">
        <v>154</v>
      </c>
      <c r="AU143" s="194" t="s">
        <v>170</v>
      </c>
      <c r="AY143" s="21" t="s">
        <v>151</v>
      </c>
      <c r="BE143" s="195">
        <f>IF(N143="základní",J143,0)</f>
        <v>0</v>
      </c>
      <c r="BF143" s="195">
        <f>IF(N143="snížená",J143,0)</f>
        <v>0</v>
      </c>
      <c r="BG143" s="195">
        <f>IF(N143="zákl. přenesená",J143,0)</f>
        <v>0</v>
      </c>
      <c r="BH143" s="195">
        <f>IF(N143="sníž. přenesená",J143,0)</f>
        <v>0</v>
      </c>
      <c r="BI143" s="195">
        <f>IF(N143="nulová",J143,0)</f>
        <v>0</v>
      </c>
      <c r="BJ143" s="21" t="s">
        <v>86</v>
      </c>
      <c r="BK143" s="195">
        <f>ROUND(I143*H143,2)</f>
        <v>0</v>
      </c>
      <c r="BL143" s="21" t="s">
        <v>159</v>
      </c>
      <c r="BM143" s="194" t="s">
        <v>592</v>
      </c>
    </row>
    <row r="144" spans="1:65" s="2" customFormat="1" ht="16.5" customHeight="1">
      <c r="A144" s="39"/>
      <c r="B144" s="40"/>
      <c r="C144" s="183" t="s">
        <v>7</v>
      </c>
      <c r="D144" s="183" t="s">
        <v>154</v>
      </c>
      <c r="E144" s="184" t="s">
        <v>3396</v>
      </c>
      <c r="F144" s="185" t="s">
        <v>3397</v>
      </c>
      <c r="G144" s="186" t="s">
        <v>657</v>
      </c>
      <c r="H144" s="187">
        <v>1</v>
      </c>
      <c r="I144" s="188"/>
      <c r="J144" s="189">
        <f>ROUND(I144*H144,2)</f>
        <v>0</v>
      </c>
      <c r="K144" s="185" t="s">
        <v>32</v>
      </c>
      <c r="L144" s="44"/>
      <c r="M144" s="190" t="s">
        <v>32</v>
      </c>
      <c r="N144" s="191" t="s">
        <v>49</v>
      </c>
      <c r="O144" s="69"/>
      <c r="P144" s="192">
        <f>O144*H144</f>
        <v>0</v>
      </c>
      <c r="Q144" s="192">
        <v>0</v>
      </c>
      <c r="R144" s="192">
        <f>Q144*H144</f>
        <v>0</v>
      </c>
      <c r="S144" s="192">
        <v>0</v>
      </c>
      <c r="T144" s="19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194" t="s">
        <v>159</v>
      </c>
      <c r="AT144" s="194" t="s">
        <v>154</v>
      </c>
      <c r="AU144" s="194" t="s">
        <v>170</v>
      </c>
      <c r="AY144" s="21" t="s">
        <v>151</v>
      </c>
      <c r="BE144" s="195">
        <f>IF(N144="základní",J144,0)</f>
        <v>0</v>
      </c>
      <c r="BF144" s="195">
        <f>IF(N144="snížená",J144,0)</f>
        <v>0</v>
      </c>
      <c r="BG144" s="195">
        <f>IF(N144="zákl. přenesená",J144,0)</f>
        <v>0</v>
      </c>
      <c r="BH144" s="195">
        <f>IF(N144="sníž. přenesená",J144,0)</f>
        <v>0</v>
      </c>
      <c r="BI144" s="195">
        <f>IF(N144="nulová",J144,0)</f>
        <v>0</v>
      </c>
      <c r="BJ144" s="21" t="s">
        <v>86</v>
      </c>
      <c r="BK144" s="195">
        <f>ROUND(I144*H144,2)</f>
        <v>0</v>
      </c>
      <c r="BL144" s="21" t="s">
        <v>159</v>
      </c>
      <c r="BM144" s="194" t="s">
        <v>607</v>
      </c>
    </row>
    <row r="145" spans="1:65" s="12" customFormat="1" ht="20.85" customHeight="1">
      <c r="B145" s="167"/>
      <c r="C145" s="168"/>
      <c r="D145" s="169" t="s">
        <v>77</v>
      </c>
      <c r="E145" s="181" t="s">
        <v>150</v>
      </c>
      <c r="F145" s="181" t="s">
        <v>3398</v>
      </c>
      <c r="G145" s="168"/>
      <c r="H145" s="168"/>
      <c r="I145" s="171"/>
      <c r="J145" s="182">
        <f>BK145</f>
        <v>0</v>
      </c>
      <c r="K145" s="168"/>
      <c r="L145" s="173"/>
      <c r="M145" s="174"/>
      <c r="N145" s="175"/>
      <c r="O145" s="175"/>
      <c r="P145" s="176">
        <f>SUM(P146:P163)</f>
        <v>0</v>
      </c>
      <c r="Q145" s="175"/>
      <c r="R145" s="176">
        <f>SUM(R146:R163)</f>
        <v>0</v>
      </c>
      <c r="S145" s="175"/>
      <c r="T145" s="177">
        <f>SUM(T146:T163)</f>
        <v>0</v>
      </c>
      <c r="AR145" s="178" t="s">
        <v>86</v>
      </c>
      <c r="AT145" s="179" t="s">
        <v>77</v>
      </c>
      <c r="AU145" s="179" t="s">
        <v>88</v>
      </c>
      <c r="AY145" s="178" t="s">
        <v>151</v>
      </c>
      <c r="BK145" s="180">
        <f>SUM(BK146:BK163)</f>
        <v>0</v>
      </c>
    </row>
    <row r="146" spans="1:65" s="2" customFormat="1" ht="16.5" customHeight="1">
      <c r="A146" s="39"/>
      <c r="B146" s="40"/>
      <c r="C146" s="183" t="s">
        <v>469</v>
      </c>
      <c r="D146" s="183" t="s">
        <v>154</v>
      </c>
      <c r="E146" s="184" t="s">
        <v>3399</v>
      </c>
      <c r="F146" s="185" t="s">
        <v>3400</v>
      </c>
      <c r="G146" s="186" t="s">
        <v>3101</v>
      </c>
      <c r="H146" s="187">
        <v>15</v>
      </c>
      <c r="I146" s="188"/>
      <c r="J146" s="189">
        <f>ROUND(I146*H146,2)</f>
        <v>0</v>
      </c>
      <c r="K146" s="185" t="s">
        <v>32</v>
      </c>
      <c r="L146" s="44"/>
      <c r="M146" s="190" t="s">
        <v>32</v>
      </c>
      <c r="N146" s="191" t="s">
        <v>49</v>
      </c>
      <c r="O146" s="69"/>
      <c r="P146" s="192">
        <f>O146*H146</f>
        <v>0</v>
      </c>
      <c r="Q146" s="192">
        <v>0</v>
      </c>
      <c r="R146" s="192">
        <f>Q146*H146</f>
        <v>0</v>
      </c>
      <c r="S146" s="192">
        <v>0</v>
      </c>
      <c r="T146" s="193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194" t="s">
        <v>159</v>
      </c>
      <c r="AT146" s="194" t="s">
        <v>154</v>
      </c>
      <c r="AU146" s="194" t="s">
        <v>170</v>
      </c>
      <c r="AY146" s="21" t="s">
        <v>151</v>
      </c>
      <c r="BE146" s="195">
        <f>IF(N146="základní",J146,0)</f>
        <v>0</v>
      </c>
      <c r="BF146" s="195">
        <f>IF(N146="snížená",J146,0)</f>
        <v>0</v>
      </c>
      <c r="BG146" s="195">
        <f>IF(N146="zákl. přenesená",J146,0)</f>
        <v>0</v>
      </c>
      <c r="BH146" s="195">
        <f>IF(N146="sníž. přenesená",J146,0)</f>
        <v>0</v>
      </c>
      <c r="BI146" s="195">
        <f>IF(N146="nulová",J146,0)</f>
        <v>0</v>
      </c>
      <c r="BJ146" s="21" t="s">
        <v>86</v>
      </c>
      <c r="BK146" s="195">
        <f>ROUND(I146*H146,2)</f>
        <v>0</v>
      </c>
      <c r="BL146" s="21" t="s">
        <v>159</v>
      </c>
      <c r="BM146" s="194" t="s">
        <v>626</v>
      </c>
    </row>
    <row r="147" spans="1:65" s="2" customFormat="1" ht="19.5">
      <c r="A147" s="39"/>
      <c r="B147" s="40"/>
      <c r="C147" s="41"/>
      <c r="D147" s="201" t="s">
        <v>163</v>
      </c>
      <c r="E147" s="41"/>
      <c r="F147" s="202" t="s">
        <v>3401</v>
      </c>
      <c r="G147" s="41"/>
      <c r="H147" s="41"/>
      <c r="I147" s="198"/>
      <c r="J147" s="41"/>
      <c r="K147" s="41"/>
      <c r="L147" s="44"/>
      <c r="M147" s="199"/>
      <c r="N147" s="200"/>
      <c r="O147" s="69"/>
      <c r="P147" s="69"/>
      <c r="Q147" s="69"/>
      <c r="R147" s="69"/>
      <c r="S147" s="69"/>
      <c r="T147" s="70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21" t="s">
        <v>163</v>
      </c>
      <c r="AU147" s="21" t="s">
        <v>170</v>
      </c>
    </row>
    <row r="148" spans="1:65" s="2" customFormat="1" ht="16.5" customHeight="1">
      <c r="A148" s="39"/>
      <c r="B148" s="40"/>
      <c r="C148" s="183" t="s">
        <v>477</v>
      </c>
      <c r="D148" s="183" t="s">
        <v>154</v>
      </c>
      <c r="E148" s="184" t="s">
        <v>3402</v>
      </c>
      <c r="F148" s="185" t="s">
        <v>3403</v>
      </c>
      <c r="G148" s="186" t="s">
        <v>3101</v>
      </c>
      <c r="H148" s="187">
        <v>7</v>
      </c>
      <c r="I148" s="188"/>
      <c r="J148" s="189">
        <f>ROUND(I148*H148,2)</f>
        <v>0</v>
      </c>
      <c r="K148" s="185" t="s">
        <v>32</v>
      </c>
      <c r="L148" s="44"/>
      <c r="M148" s="190" t="s">
        <v>32</v>
      </c>
      <c r="N148" s="191" t="s">
        <v>49</v>
      </c>
      <c r="O148" s="69"/>
      <c r="P148" s="192">
        <f>O148*H148</f>
        <v>0</v>
      </c>
      <c r="Q148" s="192">
        <v>0</v>
      </c>
      <c r="R148" s="192">
        <f>Q148*H148</f>
        <v>0</v>
      </c>
      <c r="S148" s="192">
        <v>0</v>
      </c>
      <c r="T148" s="193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194" t="s">
        <v>159</v>
      </c>
      <c r="AT148" s="194" t="s">
        <v>154</v>
      </c>
      <c r="AU148" s="194" t="s">
        <v>170</v>
      </c>
      <c r="AY148" s="21" t="s">
        <v>151</v>
      </c>
      <c r="BE148" s="195">
        <f>IF(N148="základní",J148,0)</f>
        <v>0</v>
      </c>
      <c r="BF148" s="195">
        <f>IF(N148="snížená",J148,0)</f>
        <v>0</v>
      </c>
      <c r="BG148" s="195">
        <f>IF(N148="zákl. přenesená",J148,0)</f>
        <v>0</v>
      </c>
      <c r="BH148" s="195">
        <f>IF(N148="sníž. přenesená",J148,0)</f>
        <v>0</v>
      </c>
      <c r="BI148" s="195">
        <f>IF(N148="nulová",J148,0)</f>
        <v>0</v>
      </c>
      <c r="BJ148" s="21" t="s">
        <v>86</v>
      </c>
      <c r="BK148" s="195">
        <f>ROUND(I148*H148,2)</f>
        <v>0</v>
      </c>
      <c r="BL148" s="21" t="s">
        <v>159</v>
      </c>
      <c r="BM148" s="194" t="s">
        <v>640</v>
      </c>
    </row>
    <row r="149" spans="1:65" s="2" customFormat="1" ht="19.5">
      <c r="A149" s="39"/>
      <c r="B149" s="40"/>
      <c r="C149" s="41"/>
      <c r="D149" s="201" t="s">
        <v>163</v>
      </c>
      <c r="E149" s="41"/>
      <c r="F149" s="202" t="s">
        <v>3401</v>
      </c>
      <c r="G149" s="41"/>
      <c r="H149" s="41"/>
      <c r="I149" s="198"/>
      <c r="J149" s="41"/>
      <c r="K149" s="41"/>
      <c r="L149" s="44"/>
      <c r="M149" s="199"/>
      <c r="N149" s="200"/>
      <c r="O149" s="69"/>
      <c r="P149" s="69"/>
      <c r="Q149" s="69"/>
      <c r="R149" s="69"/>
      <c r="S149" s="69"/>
      <c r="T149" s="70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21" t="s">
        <v>163</v>
      </c>
      <c r="AU149" s="21" t="s">
        <v>170</v>
      </c>
    </row>
    <row r="150" spans="1:65" s="2" customFormat="1" ht="16.5" customHeight="1">
      <c r="A150" s="39"/>
      <c r="B150" s="40"/>
      <c r="C150" s="183" t="s">
        <v>483</v>
      </c>
      <c r="D150" s="183" t="s">
        <v>154</v>
      </c>
      <c r="E150" s="184" t="s">
        <v>3404</v>
      </c>
      <c r="F150" s="185" t="s">
        <v>3405</v>
      </c>
      <c r="G150" s="186" t="s">
        <v>3101</v>
      </c>
      <c r="H150" s="187">
        <v>4</v>
      </c>
      <c r="I150" s="188"/>
      <c r="J150" s="189">
        <f>ROUND(I150*H150,2)</f>
        <v>0</v>
      </c>
      <c r="K150" s="185" t="s">
        <v>32</v>
      </c>
      <c r="L150" s="44"/>
      <c r="M150" s="190" t="s">
        <v>32</v>
      </c>
      <c r="N150" s="191" t="s">
        <v>49</v>
      </c>
      <c r="O150" s="69"/>
      <c r="P150" s="192">
        <f>O150*H150</f>
        <v>0</v>
      </c>
      <c r="Q150" s="192">
        <v>0</v>
      </c>
      <c r="R150" s="192">
        <f>Q150*H150</f>
        <v>0</v>
      </c>
      <c r="S150" s="192">
        <v>0</v>
      </c>
      <c r="T150" s="193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194" t="s">
        <v>159</v>
      </c>
      <c r="AT150" s="194" t="s">
        <v>154</v>
      </c>
      <c r="AU150" s="194" t="s">
        <v>170</v>
      </c>
      <c r="AY150" s="21" t="s">
        <v>151</v>
      </c>
      <c r="BE150" s="195">
        <f>IF(N150="základní",J150,0)</f>
        <v>0</v>
      </c>
      <c r="BF150" s="195">
        <f>IF(N150="snížená",J150,0)</f>
        <v>0</v>
      </c>
      <c r="BG150" s="195">
        <f>IF(N150="zákl. přenesená",J150,0)</f>
        <v>0</v>
      </c>
      <c r="BH150" s="195">
        <f>IF(N150="sníž. přenesená",J150,0)</f>
        <v>0</v>
      </c>
      <c r="BI150" s="195">
        <f>IF(N150="nulová",J150,0)</f>
        <v>0</v>
      </c>
      <c r="BJ150" s="21" t="s">
        <v>86</v>
      </c>
      <c r="BK150" s="195">
        <f>ROUND(I150*H150,2)</f>
        <v>0</v>
      </c>
      <c r="BL150" s="21" t="s">
        <v>159</v>
      </c>
      <c r="BM150" s="194" t="s">
        <v>654</v>
      </c>
    </row>
    <row r="151" spans="1:65" s="2" customFormat="1" ht="19.5">
      <c r="A151" s="39"/>
      <c r="B151" s="40"/>
      <c r="C151" s="41"/>
      <c r="D151" s="201" t="s">
        <v>163</v>
      </c>
      <c r="E151" s="41"/>
      <c r="F151" s="202" t="s">
        <v>3401</v>
      </c>
      <c r="G151" s="41"/>
      <c r="H151" s="41"/>
      <c r="I151" s="198"/>
      <c r="J151" s="41"/>
      <c r="K151" s="41"/>
      <c r="L151" s="44"/>
      <c r="M151" s="199"/>
      <c r="N151" s="200"/>
      <c r="O151" s="69"/>
      <c r="P151" s="69"/>
      <c r="Q151" s="69"/>
      <c r="R151" s="69"/>
      <c r="S151" s="69"/>
      <c r="T151" s="70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21" t="s">
        <v>163</v>
      </c>
      <c r="AU151" s="21" t="s">
        <v>170</v>
      </c>
    </row>
    <row r="152" spans="1:65" s="2" customFormat="1" ht="16.5" customHeight="1">
      <c r="A152" s="39"/>
      <c r="B152" s="40"/>
      <c r="C152" s="183" t="s">
        <v>488</v>
      </c>
      <c r="D152" s="183" t="s">
        <v>154</v>
      </c>
      <c r="E152" s="184" t="s">
        <v>3406</v>
      </c>
      <c r="F152" s="185" t="s">
        <v>3407</v>
      </c>
      <c r="G152" s="186" t="s">
        <v>3101</v>
      </c>
      <c r="H152" s="187">
        <v>3</v>
      </c>
      <c r="I152" s="188"/>
      <c r="J152" s="189">
        <f>ROUND(I152*H152,2)</f>
        <v>0</v>
      </c>
      <c r="K152" s="185" t="s">
        <v>32</v>
      </c>
      <c r="L152" s="44"/>
      <c r="M152" s="190" t="s">
        <v>32</v>
      </c>
      <c r="N152" s="191" t="s">
        <v>49</v>
      </c>
      <c r="O152" s="69"/>
      <c r="P152" s="192">
        <f>O152*H152</f>
        <v>0</v>
      </c>
      <c r="Q152" s="192">
        <v>0</v>
      </c>
      <c r="R152" s="192">
        <f>Q152*H152</f>
        <v>0</v>
      </c>
      <c r="S152" s="192">
        <v>0</v>
      </c>
      <c r="T152" s="193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194" t="s">
        <v>159</v>
      </c>
      <c r="AT152" s="194" t="s">
        <v>154</v>
      </c>
      <c r="AU152" s="194" t="s">
        <v>170</v>
      </c>
      <c r="AY152" s="21" t="s">
        <v>151</v>
      </c>
      <c r="BE152" s="195">
        <f>IF(N152="základní",J152,0)</f>
        <v>0</v>
      </c>
      <c r="BF152" s="195">
        <f>IF(N152="snížená",J152,0)</f>
        <v>0</v>
      </c>
      <c r="BG152" s="195">
        <f>IF(N152="zákl. přenesená",J152,0)</f>
        <v>0</v>
      </c>
      <c r="BH152" s="195">
        <f>IF(N152="sníž. přenesená",J152,0)</f>
        <v>0</v>
      </c>
      <c r="BI152" s="195">
        <f>IF(N152="nulová",J152,0)</f>
        <v>0</v>
      </c>
      <c r="BJ152" s="21" t="s">
        <v>86</v>
      </c>
      <c r="BK152" s="195">
        <f>ROUND(I152*H152,2)</f>
        <v>0</v>
      </c>
      <c r="BL152" s="21" t="s">
        <v>159</v>
      </c>
      <c r="BM152" s="194" t="s">
        <v>667</v>
      </c>
    </row>
    <row r="153" spans="1:65" s="2" customFormat="1" ht="19.5">
      <c r="A153" s="39"/>
      <c r="B153" s="40"/>
      <c r="C153" s="41"/>
      <c r="D153" s="201" t="s">
        <v>163</v>
      </c>
      <c r="E153" s="41"/>
      <c r="F153" s="202" t="s">
        <v>3401</v>
      </c>
      <c r="G153" s="41"/>
      <c r="H153" s="41"/>
      <c r="I153" s="198"/>
      <c r="J153" s="41"/>
      <c r="K153" s="41"/>
      <c r="L153" s="44"/>
      <c r="M153" s="199"/>
      <c r="N153" s="200"/>
      <c r="O153" s="69"/>
      <c r="P153" s="69"/>
      <c r="Q153" s="69"/>
      <c r="R153" s="69"/>
      <c r="S153" s="69"/>
      <c r="T153" s="70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21" t="s">
        <v>163</v>
      </c>
      <c r="AU153" s="21" t="s">
        <v>170</v>
      </c>
    </row>
    <row r="154" spans="1:65" s="2" customFormat="1" ht="16.5" customHeight="1">
      <c r="A154" s="39"/>
      <c r="B154" s="40"/>
      <c r="C154" s="183" t="s">
        <v>502</v>
      </c>
      <c r="D154" s="183" t="s">
        <v>154</v>
      </c>
      <c r="E154" s="184" t="s">
        <v>3408</v>
      </c>
      <c r="F154" s="185" t="s">
        <v>3409</v>
      </c>
      <c r="G154" s="186" t="s">
        <v>3101</v>
      </c>
      <c r="H154" s="187">
        <v>6</v>
      </c>
      <c r="I154" s="188"/>
      <c r="J154" s="189">
        <f>ROUND(I154*H154,2)</f>
        <v>0</v>
      </c>
      <c r="K154" s="185" t="s">
        <v>32</v>
      </c>
      <c r="L154" s="44"/>
      <c r="M154" s="190" t="s">
        <v>32</v>
      </c>
      <c r="N154" s="191" t="s">
        <v>49</v>
      </c>
      <c r="O154" s="69"/>
      <c r="P154" s="192">
        <f>O154*H154</f>
        <v>0</v>
      </c>
      <c r="Q154" s="192">
        <v>0</v>
      </c>
      <c r="R154" s="192">
        <f>Q154*H154</f>
        <v>0</v>
      </c>
      <c r="S154" s="192">
        <v>0</v>
      </c>
      <c r="T154" s="193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194" t="s">
        <v>159</v>
      </c>
      <c r="AT154" s="194" t="s">
        <v>154</v>
      </c>
      <c r="AU154" s="194" t="s">
        <v>170</v>
      </c>
      <c r="AY154" s="21" t="s">
        <v>151</v>
      </c>
      <c r="BE154" s="195">
        <f>IF(N154="základní",J154,0)</f>
        <v>0</v>
      </c>
      <c r="BF154" s="195">
        <f>IF(N154="snížená",J154,0)</f>
        <v>0</v>
      </c>
      <c r="BG154" s="195">
        <f>IF(N154="zákl. přenesená",J154,0)</f>
        <v>0</v>
      </c>
      <c r="BH154" s="195">
        <f>IF(N154="sníž. přenesená",J154,0)</f>
        <v>0</v>
      </c>
      <c r="BI154" s="195">
        <f>IF(N154="nulová",J154,0)</f>
        <v>0</v>
      </c>
      <c r="BJ154" s="21" t="s">
        <v>86</v>
      </c>
      <c r="BK154" s="195">
        <f>ROUND(I154*H154,2)</f>
        <v>0</v>
      </c>
      <c r="BL154" s="21" t="s">
        <v>159</v>
      </c>
      <c r="BM154" s="194" t="s">
        <v>683</v>
      </c>
    </row>
    <row r="155" spans="1:65" s="2" customFormat="1" ht="19.5">
      <c r="A155" s="39"/>
      <c r="B155" s="40"/>
      <c r="C155" s="41"/>
      <c r="D155" s="201" t="s">
        <v>163</v>
      </c>
      <c r="E155" s="41"/>
      <c r="F155" s="202" t="s">
        <v>3401</v>
      </c>
      <c r="G155" s="41"/>
      <c r="H155" s="41"/>
      <c r="I155" s="198"/>
      <c r="J155" s="41"/>
      <c r="K155" s="41"/>
      <c r="L155" s="44"/>
      <c r="M155" s="199"/>
      <c r="N155" s="200"/>
      <c r="O155" s="69"/>
      <c r="P155" s="69"/>
      <c r="Q155" s="69"/>
      <c r="R155" s="69"/>
      <c r="S155" s="69"/>
      <c r="T155" s="70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21" t="s">
        <v>163</v>
      </c>
      <c r="AU155" s="21" t="s">
        <v>170</v>
      </c>
    </row>
    <row r="156" spans="1:65" s="2" customFormat="1" ht="16.5" customHeight="1">
      <c r="A156" s="39"/>
      <c r="B156" s="40"/>
      <c r="C156" s="183" t="s">
        <v>510</v>
      </c>
      <c r="D156" s="183" t="s">
        <v>154</v>
      </c>
      <c r="E156" s="184" t="s">
        <v>3410</v>
      </c>
      <c r="F156" s="185" t="s">
        <v>3411</v>
      </c>
      <c r="G156" s="186" t="s">
        <v>3101</v>
      </c>
      <c r="H156" s="187">
        <v>16</v>
      </c>
      <c r="I156" s="188"/>
      <c r="J156" s="189">
        <f>ROUND(I156*H156,2)</f>
        <v>0</v>
      </c>
      <c r="K156" s="185" t="s">
        <v>32</v>
      </c>
      <c r="L156" s="44"/>
      <c r="M156" s="190" t="s">
        <v>32</v>
      </c>
      <c r="N156" s="191" t="s">
        <v>49</v>
      </c>
      <c r="O156" s="69"/>
      <c r="P156" s="192">
        <f>O156*H156</f>
        <v>0</v>
      </c>
      <c r="Q156" s="192">
        <v>0</v>
      </c>
      <c r="R156" s="192">
        <f>Q156*H156</f>
        <v>0</v>
      </c>
      <c r="S156" s="192">
        <v>0</v>
      </c>
      <c r="T156" s="193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194" t="s">
        <v>159</v>
      </c>
      <c r="AT156" s="194" t="s">
        <v>154</v>
      </c>
      <c r="AU156" s="194" t="s">
        <v>170</v>
      </c>
      <c r="AY156" s="21" t="s">
        <v>151</v>
      </c>
      <c r="BE156" s="195">
        <f>IF(N156="základní",J156,0)</f>
        <v>0</v>
      </c>
      <c r="BF156" s="195">
        <f>IF(N156="snížená",J156,0)</f>
        <v>0</v>
      </c>
      <c r="BG156" s="195">
        <f>IF(N156="zákl. přenesená",J156,0)</f>
        <v>0</v>
      </c>
      <c r="BH156" s="195">
        <f>IF(N156="sníž. přenesená",J156,0)</f>
        <v>0</v>
      </c>
      <c r="BI156" s="195">
        <f>IF(N156="nulová",J156,0)</f>
        <v>0</v>
      </c>
      <c r="BJ156" s="21" t="s">
        <v>86</v>
      </c>
      <c r="BK156" s="195">
        <f>ROUND(I156*H156,2)</f>
        <v>0</v>
      </c>
      <c r="BL156" s="21" t="s">
        <v>159</v>
      </c>
      <c r="BM156" s="194" t="s">
        <v>698</v>
      </c>
    </row>
    <row r="157" spans="1:65" s="2" customFormat="1" ht="19.5">
      <c r="A157" s="39"/>
      <c r="B157" s="40"/>
      <c r="C157" s="41"/>
      <c r="D157" s="201" t="s">
        <v>163</v>
      </c>
      <c r="E157" s="41"/>
      <c r="F157" s="202" t="s">
        <v>3401</v>
      </c>
      <c r="G157" s="41"/>
      <c r="H157" s="41"/>
      <c r="I157" s="198"/>
      <c r="J157" s="41"/>
      <c r="K157" s="41"/>
      <c r="L157" s="44"/>
      <c r="M157" s="199"/>
      <c r="N157" s="200"/>
      <c r="O157" s="69"/>
      <c r="P157" s="69"/>
      <c r="Q157" s="69"/>
      <c r="R157" s="69"/>
      <c r="S157" s="69"/>
      <c r="T157" s="70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21" t="s">
        <v>163</v>
      </c>
      <c r="AU157" s="21" t="s">
        <v>170</v>
      </c>
    </row>
    <row r="158" spans="1:65" s="2" customFormat="1" ht="16.5" customHeight="1">
      <c r="A158" s="39"/>
      <c r="B158" s="40"/>
      <c r="C158" s="183" t="s">
        <v>515</v>
      </c>
      <c r="D158" s="183" t="s">
        <v>154</v>
      </c>
      <c r="E158" s="184" t="s">
        <v>3412</v>
      </c>
      <c r="F158" s="185" t="s">
        <v>3413</v>
      </c>
      <c r="G158" s="186" t="s">
        <v>3101</v>
      </c>
      <c r="H158" s="187">
        <v>8</v>
      </c>
      <c r="I158" s="188"/>
      <c r="J158" s="189">
        <f>ROUND(I158*H158,2)</f>
        <v>0</v>
      </c>
      <c r="K158" s="185" t="s">
        <v>32</v>
      </c>
      <c r="L158" s="44"/>
      <c r="M158" s="190" t="s">
        <v>32</v>
      </c>
      <c r="N158" s="191" t="s">
        <v>49</v>
      </c>
      <c r="O158" s="69"/>
      <c r="P158" s="192">
        <f>O158*H158</f>
        <v>0</v>
      </c>
      <c r="Q158" s="192">
        <v>0</v>
      </c>
      <c r="R158" s="192">
        <f>Q158*H158</f>
        <v>0</v>
      </c>
      <c r="S158" s="192">
        <v>0</v>
      </c>
      <c r="T158" s="193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194" t="s">
        <v>159</v>
      </c>
      <c r="AT158" s="194" t="s">
        <v>154</v>
      </c>
      <c r="AU158" s="194" t="s">
        <v>170</v>
      </c>
      <c r="AY158" s="21" t="s">
        <v>151</v>
      </c>
      <c r="BE158" s="195">
        <f>IF(N158="základní",J158,0)</f>
        <v>0</v>
      </c>
      <c r="BF158" s="195">
        <f>IF(N158="snížená",J158,0)</f>
        <v>0</v>
      </c>
      <c r="BG158" s="195">
        <f>IF(N158="zákl. přenesená",J158,0)</f>
        <v>0</v>
      </c>
      <c r="BH158" s="195">
        <f>IF(N158="sníž. přenesená",J158,0)</f>
        <v>0</v>
      </c>
      <c r="BI158" s="195">
        <f>IF(N158="nulová",J158,0)</f>
        <v>0</v>
      </c>
      <c r="BJ158" s="21" t="s">
        <v>86</v>
      </c>
      <c r="BK158" s="195">
        <f>ROUND(I158*H158,2)</f>
        <v>0</v>
      </c>
      <c r="BL158" s="21" t="s">
        <v>159</v>
      </c>
      <c r="BM158" s="194" t="s">
        <v>714</v>
      </c>
    </row>
    <row r="159" spans="1:65" s="2" customFormat="1" ht="19.5">
      <c r="A159" s="39"/>
      <c r="B159" s="40"/>
      <c r="C159" s="41"/>
      <c r="D159" s="201" t="s">
        <v>163</v>
      </c>
      <c r="E159" s="41"/>
      <c r="F159" s="202" t="s">
        <v>3401</v>
      </c>
      <c r="G159" s="41"/>
      <c r="H159" s="41"/>
      <c r="I159" s="198"/>
      <c r="J159" s="41"/>
      <c r="K159" s="41"/>
      <c r="L159" s="44"/>
      <c r="M159" s="199"/>
      <c r="N159" s="200"/>
      <c r="O159" s="69"/>
      <c r="P159" s="69"/>
      <c r="Q159" s="69"/>
      <c r="R159" s="69"/>
      <c r="S159" s="69"/>
      <c r="T159" s="70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21" t="s">
        <v>163</v>
      </c>
      <c r="AU159" s="21" t="s">
        <v>170</v>
      </c>
    </row>
    <row r="160" spans="1:65" s="2" customFormat="1" ht="16.5" customHeight="1">
      <c r="A160" s="39"/>
      <c r="B160" s="40"/>
      <c r="C160" s="183" t="s">
        <v>520</v>
      </c>
      <c r="D160" s="183" t="s">
        <v>154</v>
      </c>
      <c r="E160" s="184" t="s">
        <v>3414</v>
      </c>
      <c r="F160" s="185" t="s">
        <v>3415</v>
      </c>
      <c r="G160" s="186" t="s">
        <v>3101</v>
      </c>
      <c r="H160" s="187">
        <v>16</v>
      </c>
      <c r="I160" s="188"/>
      <c r="J160" s="189">
        <f>ROUND(I160*H160,2)</f>
        <v>0</v>
      </c>
      <c r="K160" s="185" t="s">
        <v>32</v>
      </c>
      <c r="L160" s="44"/>
      <c r="M160" s="190" t="s">
        <v>32</v>
      </c>
      <c r="N160" s="191" t="s">
        <v>49</v>
      </c>
      <c r="O160" s="69"/>
      <c r="P160" s="192">
        <f>O160*H160</f>
        <v>0</v>
      </c>
      <c r="Q160" s="192">
        <v>0</v>
      </c>
      <c r="R160" s="192">
        <f>Q160*H160</f>
        <v>0</v>
      </c>
      <c r="S160" s="192">
        <v>0</v>
      </c>
      <c r="T160" s="193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194" t="s">
        <v>159</v>
      </c>
      <c r="AT160" s="194" t="s">
        <v>154</v>
      </c>
      <c r="AU160" s="194" t="s">
        <v>170</v>
      </c>
      <c r="AY160" s="21" t="s">
        <v>151</v>
      </c>
      <c r="BE160" s="195">
        <f>IF(N160="základní",J160,0)</f>
        <v>0</v>
      </c>
      <c r="BF160" s="195">
        <f>IF(N160="snížená",J160,0)</f>
        <v>0</v>
      </c>
      <c r="BG160" s="195">
        <f>IF(N160="zákl. přenesená",J160,0)</f>
        <v>0</v>
      </c>
      <c r="BH160" s="195">
        <f>IF(N160="sníž. přenesená",J160,0)</f>
        <v>0</v>
      </c>
      <c r="BI160" s="195">
        <f>IF(N160="nulová",J160,0)</f>
        <v>0</v>
      </c>
      <c r="BJ160" s="21" t="s">
        <v>86</v>
      </c>
      <c r="BK160" s="195">
        <f>ROUND(I160*H160,2)</f>
        <v>0</v>
      </c>
      <c r="BL160" s="21" t="s">
        <v>159</v>
      </c>
      <c r="BM160" s="194" t="s">
        <v>729</v>
      </c>
    </row>
    <row r="161" spans="1:65" s="2" customFormat="1" ht="19.5">
      <c r="A161" s="39"/>
      <c r="B161" s="40"/>
      <c r="C161" s="41"/>
      <c r="D161" s="201" t="s">
        <v>163</v>
      </c>
      <c r="E161" s="41"/>
      <c r="F161" s="202" t="s">
        <v>3401</v>
      </c>
      <c r="G161" s="41"/>
      <c r="H161" s="41"/>
      <c r="I161" s="198"/>
      <c r="J161" s="41"/>
      <c r="K161" s="41"/>
      <c r="L161" s="44"/>
      <c r="M161" s="199"/>
      <c r="N161" s="200"/>
      <c r="O161" s="69"/>
      <c r="P161" s="69"/>
      <c r="Q161" s="69"/>
      <c r="R161" s="69"/>
      <c r="S161" s="69"/>
      <c r="T161" s="70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21" t="s">
        <v>163</v>
      </c>
      <c r="AU161" s="21" t="s">
        <v>170</v>
      </c>
    </row>
    <row r="162" spans="1:65" s="2" customFormat="1" ht="16.5" customHeight="1">
      <c r="A162" s="39"/>
      <c r="B162" s="40"/>
      <c r="C162" s="183" t="s">
        <v>525</v>
      </c>
      <c r="D162" s="183" t="s">
        <v>154</v>
      </c>
      <c r="E162" s="184" t="s">
        <v>3416</v>
      </c>
      <c r="F162" s="185" t="s">
        <v>3417</v>
      </c>
      <c r="G162" s="186" t="s">
        <v>3101</v>
      </c>
      <c r="H162" s="187">
        <v>1</v>
      </c>
      <c r="I162" s="188"/>
      <c r="J162" s="189">
        <f>ROUND(I162*H162,2)</f>
        <v>0</v>
      </c>
      <c r="K162" s="185" t="s">
        <v>32</v>
      </c>
      <c r="L162" s="44"/>
      <c r="M162" s="190" t="s">
        <v>32</v>
      </c>
      <c r="N162" s="191" t="s">
        <v>49</v>
      </c>
      <c r="O162" s="69"/>
      <c r="P162" s="192">
        <f>O162*H162</f>
        <v>0</v>
      </c>
      <c r="Q162" s="192">
        <v>0</v>
      </c>
      <c r="R162" s="192">
        <f>Q162*H162</f>
        <v>0</v>
      </c>
      <c r="S162" s="192">
        <v>0</v>
      </c>
      <c r="T162" s="19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194" t="s">
        <v>159</v>
      </c>
      <c r="AT162" s="194" t="s">
        <v>154</v>
      </c>
      <c r="AU162" s="194" t="s">
        <v>170</v>
      </c>
      <c r="AY162" s="21" t="s">
        <v>151</v>
      </c>
      <c r="BE162" s="195">
        <f>IF(N162="základní",J162,0)</f>
        <v>0</v>
      </c>
      <c r="BF162" s="195">
        <f>IF(N162="snížená",J162,0)</f>
        <v>0</v>
      </c>
      <c r="BG162" s="195">
        <f>IF(N162="zákl. přenesená",J162,0)</f>
        <v>0</v>
      </c>
      <c r="BH162" s="195">
        <f>IF(N162="sníž. přenesená",J162,0)</f>
        <v>0</v>
      </c>
      <c r="BI162" s="195">
        <f>IF(N162="nulová",J162,0)</f>
        <v>0</v>
      </c>
      <c r="BJ162" s="21" t="s">
        <v>86</v>
      </c>
      <c r="BK162" s="195">
        <f>ROUND(I162*H162,2)</f>
        <v>0</v>
      </c>
      <c r="BL162" s="21" t="s">
        <v>159</v>
      </c>
      <c r="BM162" s="194" t="s">
        <v>742</v>
      </c>
    </row>
    <row r="163" spans="1:65" s="2" customFormat="1" ht="19.5">
      <c r="A163" s="39"/>
      <c r="B163" s="40"/>
      <c r="C163" s="41"/>
      <c r="D163" s="201" t="s">
        <v>163</v>
      </c>
      <c r="E163" s="41"/>
      <c r="F163" s="202" t="s">
        <v>3401</v>
      </c>
      <c r="G163" s="41"/>
      <c r="H163" s="41"/>
      <c r="I163" s="198"/>
      <c r="J163" s="41"/>
      <c r="K163" s="41"/>
      <c r="L163" s="44"/>
      <c r="M163" s="199"/>
      <c r="N163" s="200"/>
      <c r="O163" s="69"/>
      <c r="P163" s="69"/>
      <c r="Q163" s="69"/>
      <c r="R163" s="69"/>
      <c r="S163" s="69"/>
      <c r="T163" s="70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21" t="s">
        <v>163</v>
      </c>
      <c r="AU163" s="21" t="s">
        <v>170</v>
      </c>
    </row>
    <row r="164" spans="1:65" s="12" customFormat="1" ht="20.85" customHeight="1">
      <c r="B164" s="167"/>
      <c r="C164" s="168"/>
      <c r="D164" s="169" t="s">
        <v>77</v>
      </c>
      <c r="E164" s="181" t="s">
        <v>188</v>
      </c>
      <c r="F164" s="181" t="s">
        <v>3418</v>
      </c>
      <c r="G164" s="168"/>
      <c r="H164" s="168"/>
      <c r="I164" s="171"/>
      <c r="J164" s="182">
        <f>BK164</f>
        <v>0</v>
      </c>
      <c r="K164" s="168"/>
      <c r="L164" s="173"/>
      <c r="M164" s="174"/>
      <c r="N164" s="175"/>
      <c r="O164" s="175"/>
      <c r="P164" s="176">
        <f>SUM(P165:P169)</f>
        <v>0</v>
      </c>
      <c r="Q164" s="175"/>
      <c r="R164" s="176">
        <f>SUM(R165:R169)</f>
        <v>0</v>
      </c>
      <c r="S164" s="175"/>
      <c r="T164" s="177">
        <f>SUM(T165:T169)</f>
        <v>0</v>
      </c>
      <c r="AR164" s="178" t="s">
        <v>86</v>
      </c>
      <c r="AT164" s="179" t="s">
        <v>77</v>
      </c>
      <c r="AU164" s="179" t="s">
        <v>88</v>
      </c>
      <c r="AY164" s="178" t="s">
        <v>151</v>
      </c>
      <c r="BK164" s="180">
        <f>SUM(BK165:BK169)</f>
        <v>0</v>
      </c>
    </row>
    <row r="165" spans="1:65" s="2" customFormat="1" ht="16.5" customHeight="1">
      <c r="A165" s="39"/>
      <c r="B165" s="40"/>
      <c r="C165" s="183" t="s">
        <v>530</v>
      </c>
      <c r="D165" s="183" t="s">
        <v>154</v>
      </c>
      <c r="E165" s="184" t="s">
        <v>3419</v>
      </c>
      <c r="F165" s="185" t="s">
        <v>3420</v>
      </c>
      <c r="G165" s="186" t="s">
        <v>3101</v>
      </c>
      <c r="H165" s="187">
        <v>7</v>
      </c>
      <c r="I165" s="188"/>
      <c r="J165" s="189">
        <f>ROUND(I165*H165,2)</f>
        <v>0</v>
      </c>
      <c r="K165" s="185" t="s">
        <v>32</v>
      </c>
      <c r="L165" s="44"/>
      <c r="M165" s="190" t="s">
        <v>32</v>
      </c>
      <c r="N165" s="191" t="s">
        <v>49</v>
      </c>
      <c r="O165" s="69"/>
      <c r="P165" s="192">
        <f>O165*H165</f>
        <v>0</v>
      </c>
      <c r="Q165" s="192">
        <v>0</v>
      </c>
      <c r="R165" s="192">
        <f>Q165*H165</f>
        <v>0</v>
      </c>
      <c r="S165" s="192">
        <v>0</v>
      </c>
      <c r="T165" s="193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194" t="s">
        <v>159</v>
      </c>
      <c r="AT165" s="194" t="s">
        <v>154</v>
      </c>
      <c r="AU165" s="194" t="s">
        <v>170</v>
      </c>
      <c r="AY165" s="21" t="s">
        <v>151</v>
      </c>
      <c r="BE165" s="195">
        <f>IF(N165="základní",J165,0)</f>
        <v>0</v>
      </c>
      <c r="BF165" s="195">
        <f>IF(N165="snížená",J165,0)</f>
        <v>0</v>
      </c>
      <c r="BG165" s="195">
        <f>IF(N165="zákl. přenesená",J165,0)</f>
        <v>0</v>
      </c>
      <c r="BH165" s="195">
        <f>IF(N165="sníž. přenesená",J165,0)</f>
        <v>0</v>
      </c>
      <c r="BI165" s="195">
        <f>IF(N165="nulová",J165,0)</f>
        <v>0</v>
      </c>
      <c r="BJ165" s="21" t="s">
        <v>86</v>
      </c>
      <c r="BK165" s="195">
        <f>ROUND(I165*H165,2)</f>
        <v>0</v>
      </c>
      <c r="BL165" s="21" t="s">
        <v>159</v>
      </c>
      <c r="BM165" s="194" t="s">
        <v>757</v>
      </c>
    </row>
    <row r="166" spans="1:65" s="2" customFormat="1" ht="16.5" customHeight="1">
      <c r="A166" s="39"/>
      <c r="B166" s="40"/>
      <c r="C166" s="183" t="s">
        <v>539</v>
      </c>
      <c r="D166" s="183" t="s">
        <v>154</v>
      </c>
      <c r="E166" s="184" t="s">
        <v>3421</v>
      </c>
      <c r="F166" s="185" t="s">
        <v>3422</v>
      </c>
      <c r="G166" s="186" t="s">
        <v>3101</v>
      </c>
      <c r="H166" s="187">
        <v>7</v>
      </c>
      <c r="I166" s="188"/>
      <c r="J166" s="189">
        <f>ROUND(I166*H166,2)</f>
        <v>0</v>
      </c>
      <c r="K166" s="185" t="s">
        <v>32</v>
      </c>
      <c r="L166" s="44"/>
      <c r="M166" s="190" t="s">
        <v>32</v>
      </c>
      <c r="N166" s="191" t="s">
        <v>49</v>
      </c>
      <c r="O166" s="69"/>
      <c r="P166" s="192">
        <f>O166*H166</f>
        <v>0</v>
      </c>
      <c r="Q166" s="192">
        <v>0</v>
      </c>
      <c r="R166" s="192">
        <f>Q166*H166</f>
        <v>0</v>
      </c>
      <c r="S166" s="192">
        <v>0</v>
      </c>
      <c r="T166" s="193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194" t="s">
        <v>159</v>
      </c>
      <c r="AT166" s="194" t="s">
        <v>154</v>
      </c>
      <c r="AU166" s="194" t="s">
        <v>170</v>
      </c>
      <c r="AY166" s="21" t="s">
        <v>151</v>
      </c>
      <c r="BE166" s="195">
        <f>IF(N166="základní",J166,0)</f>
        <v>0</v>
      </c>
      <c r="BF166" s="195">
        <f>IF(N166="snížená",J166,0)</f>
        <v>0</v>
      </c>
      <c r="BG166" s="195">
        <f>IF(N166="zákl. přenesená",J166,0)</f>
        <v>0</v>
      </c>
      <c r="BH166" s="195">
        <f>IF(N166="sníž. přenesená",J166,0)</f>
        <v>0</v>
      </c>
      <c r="BI166" s="195">
        <f>IF(N166="nulová",J166,0)</f>
        <v>0</v>
      </c>
      <c r="BJ166" s="21" t="s">
        <v>86</v>
      </c>
      <c r="BK166" s="195">
        <f>ROUND(I166*H166,2)</f>
        <v>0</v>
      </c>
      <c r="BL166" s="21" t="s">
        <v>159</v>
      </c>
      <c r="BM166" s="194" t="s">
        <v>770</v>
      </c>
    </row>
    <row r="167" spans="1:65" s="2" customFormat="1" ht="16.5" customHeight="1">
      <c r="A167" s="39"/>
      <c r="B167" s="40"/>
      <c r="C167" s="183" t="s">
        <v>546</v>
      </c>
      <c r="D167" s="183" t="s">
        <v>154</v>
      </c>
      <c r="E167" s="184" t="s">
        <v>3423</v>
      </c>
      <c r="F167" s="185" t="s">
        <v>3424</v>
      </c>
      <c r="G167" s="186" t="s">
        <v>3101</v>
      </c>
      <c r="H167" s="187">
        <v>4</v>
      </c>
      <c r="I167" s="188"/>
      <c r="J167" s="189">
        <f>ROUND(I167*H167,2)</f>
        <v>0</v>
      </c>
      <c r="K167" s="185" t="s">
        <v>32</v>
      </c>
      <c r="L167" s="44"/>
      <c r="M167" s="190" t="s">
        <v>32</v>
      </c>
      <c r="N167" s="191" t="s">
        <v>49</v>
      </c>
      <c r="O167" s="69"/>
      <c r="P167" s="192">
        <f>O167*H167</f>
        <v>0</v>
      </c>
      <c r="Q167" s="192">
        <v>0</v>
      </c>
      <c r="R167" s="192">
        <f>Q167*H167</f>
        <v>0</v>
      </c>
      <c r="S167" s="192">
        <v>0</v>
      </c>
      <c r="T167" s="193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194" t="s">
        <v>159</v>
      </c>
      <c r="AT167" s="194" t="s">
        <v>154</v>
      </c>
      <c r="AU167" s="194" t="s">
        <v>170</v>
      </c>
      <c r="AY167" s="21" t="s">
        <v>151</v>
      </c>
      <c r="BE167" s="195">
        <f>IF(N167="základní",J167,0)</f>
        <v>0</v>
      </c>
      <c r="BF167" s="195">
        <f>IF(N167="snížená",J167,0)</f>
        <v>0</v>
      </c>
      <c r="BG167" s="195">
        <f>IF(N167="zákl. přenesená",J167,0)</f>
        <v>0</v>
      </c>
      <c r="BH167" s="195">
        <f>IF(N167="sníž. přenesená",J167,0)</f>
        <v>0</v>
      </c>
      <c r="BI167" s="195">
        <f>IF(N167="nulová",J167,0)</f>
        <v>0</v>
      </c>
      <c r="BJ167" s="21" t="s">
        <v>86</v>
      </c>
      <c r="BK167" s="195">
        <f>ROUND(I167*H167,2)</f>
        <v>0</v>
      </c>
      <c r="BL167" s="21" t="s">
        <v>159</v>
      </c>
      <c r="BM167" s="194" t="s">
        <v>795</v>
      </c>
    </row>
    <row r="168" spans="1:65" s="2" customFormat="1" ht="16.5" customHeight="1">
      <c r="A168" s="39"/>
      <c r="B168" s="40"/>
      <c r="C168" s="183" t="s">
        <v>553</v>
      </c>
      <c r="D168" s="183" t="s">
        <v>154</v>
      </c>
      <c r="E168" s="184" t="s">
        <v>3425</v>
      </c>
      <c r="F168" s="185" t="s">
        <v>3426</v>
      </c>
      <c r="G168" s="186" t="s">
        <v>3101</v>
      </c>
      <c r="H168" s="187">
        <v>3</v>
      </c>
      <c r="I168" s="188"/>
      <c r="J168" s="189">
        <f>ROUND(I168*H168,2)</f>
        <v>0</v>
      </c>
      <c r="K168" s="185" t="s">
        <v>32</v>
      </c>
      <c r="L168" s="44"/>
      <c r="M168" s="190" t="s">
        <v>32</v>
      </c>
      <c r="N168" s="191" t="s">
        <v>49</v>
      </c>
      <c r="O168" s="69"/>
      <c r="P168" s="192">
        <f>O168*H168</f>
        <v>0</v>
      </c>
      <c r="Q168" s="192">
        <v>0</v>
      </c>
      <c r="R168" s="192">
        <f>Q168*H168</f>
        <v>0</v>
      </c>
      <c r="S168" s="192">
        <v>0</v>
      </c>
      <c r="T168" s="193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194" t="s">
        <v>159</v>
      </c>
      <c r="AT168" s="194" t="s">
        <v>154</v>
      </c>
      <c r="AU168" s="194" t="s">
        <v>170</v>
      </c>
      <c r="AY168" s="21" t="s">
        <v>151</v>
      </c>
      <c r="BE168" s="195">
        <f>IF(N168="základní",J168,0)</f>
        <v>0</v>
      </c>
      <c r="BF168" s="195">
        <f>IF(N168="snížená",J168,0)</f>
        <v>0</v>
      </c>
      <c r="BG168" s="195">
        <f>IF(N168="zákl. přenesená",J168,0)</f>
        <v>0</v>
      </c>
      <c r="BH168" s="195">
        <f>IF(N168="sníž. přenesená",J168,0)</f>
        <v>0</v>
      </c>
      <c r="BI168" s="195">
        <f>IF(N168="nulová",J168,0)</f>
        <v>0</v>
      </c>
      <c r="BJ168" s="21" t="s">
        <v>86</v>
      </c>
      <c r="BK168" s="195">
        <f>ROUND(I168*H168,2)</f>
        <v>0</v>
      </c>
      <c r="BL168" s="21" t="s">
        <v>159</v>
      </c>
      <c r="BM168" s="194" t="s">
        <v>807</v>
      </c>
    </row>
    <row r="169" spans="1:65" s="2" customFormat="1" ht="16.5" customHeight="1">
      <c r="A169" s="39"/>
      <c r="B169" s="40"/>
      <c r="C169" s="183" t="s">
        <v>558</v>
      </c>
      <c r="D169" s="183" t="s">
        <v>154</v>
      </c>
      <c r="E169" s="184" t="s">
        <v>3427</v>
      </c>
      <c r="F169" s="185" t="s">
        <v>3428</v>
      </c>
      <c r="G169" s="186" t="s">
        <v>657</v>
      </c>
      <c r="H169" s="187">
        <v>1</v>
      </c>
      <c r="I169" s="188"/>
      <c r="J169" s="189">
        <f>ROUND(I169*H169,2)</f>
        <v>0</v>
      </c>
      <c r="K169" s="185" t="s">
        <v>32</v>
      </c>
      <c r="L169" s="44"/>
      <c r="M169" s="190" t="s">
        <v>32</v>
      </c>
      <c r="N169" s="191" t="s">
        <v>49</v>
      </c>
      <c r="O169" s="69"/>
      <c r="P169" s="192">
        <f>O169*H169</f>
        <v>0</v>
      </c>
      <c r="Q169" s="192">
        <v>0</v>
      </c>
      <c r="R169" s="192">
        <f>Q169*H169</f>
        <v>0</v>
      </c>
      <c r="S169" s="192">
        <v>0</v>
      </c>
      <c r="T169" s="193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194" t="s">
        <v>159</v>
      </c>
      <c r="AT169" s="194" t="s">
        <v>154</v>
      </c>
      <c r="AU169" s="194" t="s">
        <v>170</v>
      </c>
      <c r="AY169" s="21" t="s">
        <v>151</v>
      </c>
      <c r="BE169" s="195">
        <f>IF(N169="základní",J169,0)</f>
        <v>0</v>
      </c>
      <c r="BF169" s="195">
        <f>IF(N169="snížená",J169,0)</f>
        <v>0</v>
      </c>
      <c r="BG169" s="195">
        <f>IF(N169="zákl. přenesená",J169,0)</f>
        <v>0</v>
      </c>
      <c r="BH169" s="195">
        <f>IF(N169="sníž. přenesená",J169,0)</f>
        <v>0</v>
      </c>
      <c r="BI169" s="195">
        <f>IF(N169="nulová",J169,0)</f>
        <v>0</v>
      </c>
      <c r="BJ169" s="21" t="s">
        <v>86</v>
      </c>
      <c r="BK169" s="195">
        <f>ROUND(I169*H169,2)</f>
        <v>0</v>
      </c>
      <c r="BL169" s="21" t="s">
        <v>159</v>
      </c>
      <c r="BM169" s="194" t="s">
        <v>819</v>
      </c>
    </row>
    <row r="170" spans="1:65" s="12" customFormat="1" ht="20.85" customHeight="1">
      <c r="B170" s="167"/>
      <c r="C170" s="168"/>
      <c r="D170" s="169" t="s">
        <v>77</v>
      </c>
      <c r="E170" s="181" t="s">
        <v>195</v>
      </c>
      <c r="F170" s="181" t="s">
        <v>3429</v>
      </c>
      <c r="G170" s="168"/>
      <c r="H170" s="168"/>
      <c r="I170" s="171"/>
      <c r="J170" s="182">
        <f>BK170</f>
        <v>0</v>
      </c>
      <c r="K170" s="168"/>
      <c r="L170" s="173"/>
      <c r="M170" s="174"/>
      <c r="N170" s="175"/>
      <c r="O170" s="175"/>
      <c r="P170" s="176">
        <f>SUM(P171:P182)</f>
        <v>0</v>
      </c>
      <c r="Q170" s="175"/>
      <c r="R170" s="176">
        <f>SUM(R171:R182)</f>
        <v>0</v>
      </c>
      <c r="S170" s="175"/>
      <c r="T170" s="177">
        <f>SUM(T171:T182)</f>
        <v>0</v>
      </c>
      <c r="AR170" s="178" t="s">
        <v>86</v>
      </c>
      <c r="AT170" s="179" t="s">
        <v>77</v>
      </c>
      <c r="AU170" s="179" t="s">
        <v>88</v>
      </c>
      <c r="AY170" s="178" t="s">
        <v>151</v>
      </c>
      <c r="BK170" s="180">
        <f>SUM(BK171:BK182)</f>
        <v>0</v>
      </c>
    </row>
    <row r="171" spans="1:65" s="2" customFormat="1" ht="16.5" customHeight="1">
      <c r="A171" s="39"/>
      <c r="B171" s="40"/>
      <c r="C171" s="183" t="s">
        <v>563</v>
      </c>
      <c r="D171" s="183" t="s">
        <v>154</v>
      </c>
      <c r="E171" s="184" t="s">
        <v>3430</v>
      </c>
      <c r="F171" s="185" t="s">
        <v>3431</v>
      </c>
      <c r="G171" s="186" t="s">
        <v>480</v>
      </c>
      <c r="H171" s="187">
        <v>10.4</v>
      </c>
      <c r="I171" s="188"/>
      <c r="J171" s="189">
        <f t="shared" ref="J171:J182" si="10">ROUND(I171*H171,2)</f>
        <v>0</v>
      </c>
      <c r="K171" s="185" t="s">
        <v>32</v>
      </c>
      <c r="L171" s="44"/>
      <c r="M171" s="190" t="s">
        <v>32</v>
      </c>
      <c r="N171" s="191" t="s">
        <v>49</v>
      </c>
      <c r="O171" s="69"/>
      <c r="P171" s="192">
        <f t="shared" ref="P171:P182" si="11">O171*H171</f>
        <v>0</v>
      </c>
      <c r="Q171" s="192">
        <v>0</v>
      </c>
      <c r="R171" s="192">
        <f t="shared" ref="R171:R182" si="12">Q171*H171</f>
        <v>0</v>
      </c>
      <c r="S171" s="192">
        <v>0</v>
      </c>
      <c r="T171" s="193">
        <f t="shared" ref="T171:T182" si="13"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194" t="s">
        <v>159</v>
      </c>
      <c r="AT171" s="194" t="s">
        <v>154</v>
      </c>
      <c r="AU171" s="194" t="s">
        <v>170</v>
      </c>
      <c r="AY171" s="21" t="s">
        <v>151</v>
      </c>
      <c r="BE171" s="195">
        <f t="shared" ref="BE171:BE182" si="14">IF(N171="základní",J171,0)</f>
        <v>0</v>
      </c>
      <c r="BF171" s="195">
        <f t="shared" ref="BF171:BF182" si="15">IF(N171="snížená",J171,0)</f>
        <v>0</v>
      </c>
      <c r="BG171" s="195">
        <f t="shared" ref="BG171:BG182" si="16">IF(N171="zákl. přenesená",J171,0)</f>
        <v>0</v>
      </c>
      <c r="BH171" s="195">
        <f t="shared" ref="BH171:BH182" si="17">IF(N171="sníž. přenesená",J171,0)</f>
        <v>0</v>
      </c>
      <c r="BI171" s="195">
        <f t="shared" ref="BI171:BI182" si="18">IF(N171="nulová",J171,0)</f>
        <v>0</v>
      </c>
      <c r="BJ171" s="21" t="s">
        <v>86</v>
      </c>
      <c r="BK171" s="195">
        <f t="shared" ref="BK171:BK182" si="19">ROUND(I171*H171,2)</f>
        <v>0</v>
      </c>
      <c r="BL171" s="21" t="s">
        <v>159</v>
      </c>
      <c r="BM171" s="194" t="s">
        <v>835</v>
      </c>
    </row>
    <row r="172" spans="1:65" s="2" customFormat="1" ht="16.5" customHeight="1">
      <c r="A172" s="39"/>
      <c r="B172" s="40"/>
      <c r="C172" s="183" t="s">
        <v>570</v>
      </c>
      <c r="D172" s="183" t="s">
        <v>154</v>
      </c>
      <c r="E172" s="184" t="s">
        <v>3432</v>
      </c>
      <c r="F172" s="185" t="s">
        <v>3433</v>
      </c>
      <c r="G172" s="186" t="s">
        <v>3101</v>
      </c>
      <c r="H172" s="187">
        <v>20</v>
      </c>
      <c r="I172" s="188"/>
      <c r="J172" s="189">
        <f t="shared" si="10"/>
        <v>0</v>
      </c>
      <c r="K172" s="185" t="s">
        <v>32</v>
      </c>
      <c r="L172" s="44"/>
      <c r="M172" s="190" t="s">
        <v>32</v>
      </c>
      <c r="N172" s="191" t="s">
        <v>49</v>
      </c>
      <c r="O172" s="69"/>
      <c r="P172" s="192">
        <f t="shared" si="11"/>
        <v>0</v>
      </c>
      <c r="Q172" s="192">
        <v>0</v>
      </c>
      <c r="R172" s="192">
        <f t="shared" si="12"/>
        <v>0</v>
      </c>
      <c r="S172" s="192">
        <v>0</v>
      </c>
      <c r="T172" s="193">
        <f t="shared" si="13"/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194" t="s">
        <v>159</v>
      </c>
      <c r="AT172" s="194" t="s">
        <v>154</v>
      </c>
      <c r="AU172" s="194" t="s">
        <v>170</v>
      </c>
      <c r="AY172" s="21" t="s">
        <v>151</v>
      </c>
      <c r="BE172" s="195">
        <f t="shared" si="14"/>
        <v>0</v>
      </c>
      <c r="BF172" s="195">
        <f t="shared" si="15"/>
        <v>0</v>
      </c>
      <c r="BG172" s="195">
        <f t="shared" si="16"/>
        <v>0</v>
      </c>
      <c r="BH172" s="195">
        <f t="shared" si="17"/>
        <v>0</v>
      </c>
      <c r="BI172" s="195">
        <f t="shared" si="18"/>
        <v>0</v>
      </c>
      <c r="BJ172" s="21" t="s">
        <v>86</v>
      </c>
      <c r="BK172" s="195">
        <f t="shared" si="19"/>
        <v>0</v>
      </c>
      <c r="BL172" s="21" t="s">
        <v>159</v>
      </c>
      <c r="BM172" s="194" t="s">
        <v>850</v>
      </c>
    </row>
    <row r="173" spans="1:65" s="2" customFormat="1" ht="16.5" customHeight="1">
      <c r="A173" s="39"/>
      <c r="B173" s="40"/>
      <c r="C173" s="183" t="s">
        <v>576</v>
      </c>
      <c r="D173" s="183" t="s">
        <v>154</v>
      </c>
      <c r="E173" s="184" t="s">
        <v>3434</v>
      </c>
      <c r="F173" s="185" t="s">
        <v>3435</v>
      </c>
      <c r="G173" s="186" t="s">
        <v>3101</v>
      </c>
      <c r="H173" s="187">
        <v>5</v>
      </c>
      <c r="I173" s="188"/>
      <c r="J173" s="189">
        <f t="shared" si="10"/>
        <v>0</v>
      </c>
      <c r="K173" s="185" t="s">
        <v>32</v>
      </c>
      <c r="L173" s="44"/>
      <c r="M173" s="190" t="s">
        <v>32</v>
      </c>
      <c r="N173" s="191" t="s">
        <v>49</v>
      </c>
      <c r="O173" s="69"/>
      <c r="P173" s="192">
        <f t="shared" si="11"/>
        <v>0</v>
      </c>
      <c r="Q173" s="192">
        <v>0</v>
      </c>
      <c r="R173" s="192">
        <f t="shared" si="12"/>
        <v>0</v>
      </c>
      <c r="S173" s="192">
        <v>0</v>
      </c>
      <c r="T173" s="193">
        <f t="shared" si="13"/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194" t="s">
        <v>159</v>
      </c>
      <c r="AT173" s="194" t="s">
        <v>154</v>
      </c>
      <c r="AU173" s="194" t="s">
        <v>170</v>
      </c>
      <c r="AY173" s="21" t="s">
        <v>151</v>
      </c>
      <c r="BE173" s="195">
        <f t="shared" si="14"/>
        <v>0</v>
      </c>
      <c r="BF173" s="195">
        <f t="shared" si="15"/>
        <v>0</v>
      </c>
      <c r="BG173" s="195">
        <f t="shared" si="16"/>
        <v>0</v>
      </c>
      <c r="BH173" s="195">
        <f t="shared" si="17"/>
        <v>0</v>
      </c>
      <c r="BI173" s="195">
        <f t="shared" si="18"/>
        <v>0</v>
      </c>
      <c r="BJ173" s="21" t="s">
        <v>86</v>
      </c>
      <c r="BK173" s="195">
        <f t="shared" si="19"/>
        <v>0</v>
      </c>
      <c r="BL173" s="21" t="s">
        <v>159</v>
      </c>
      <c r="BM173" s="194" t="s">
        <v>863</v>
      </c>
    </row>
    <row r="174" spans="1:65" s="2" customFormat="1" ht="16.5" customHeight="1">
      <c r="A174" s="39"/>
      <c r="B174" s="40"/>
      <c r="C174" s="183" t="s">
        <v>582</v>
      </c>
      <c r="D174" s="183" t="s">
        <v>154</v>
      </c>
      <c r="E174" s="184" t="s">
        <v>3436</v>
      </c>
      <c r="F174" s="185" t="s">
        <v>3437</v>
      </c>
      <c r="G174" s="186" t="s">
        <v>3101</v>
      </c>
      <c r="H174" s="187">
        <v>3</v>
      </c>
      <c r="I174" s="188"/>
      <c r="J174" s="189">
        <f t="shared" si="10"/>
        <v>0</v>
      </c>
      <c r="K174" s="185" t="s">
        <v>32</v>
      </c>
      <c r="L174" s="44"/>
      <c r="M174" s="190" t="s">
        <v>32</v>
      </c>
      <c r="N174" s="191" t="s">
        <v>49</v>
      </c>
      <c r="O174" s="69"/>
      <c r="P174" s="192">
        <f t="shared" si="11"/>
        <v>0</v>
      </c>
      <c r="Q174" s="192">
        <v>0</v>
      </c>
      <c r="R174" s="192">
        <f t="shared" si="12"/>
        <v>0</v>
      </c>
      <c r="S174" s="192">
        <v>0</v>
      </c>
      <c r="T174" s="193">
        <f t="shared" si="13"/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194" t="s">
        <v>159</v>
      </c>
      <c r="AT174" s="194" t="s">
        <v>154</v>
      </c>
      <c r="AU174" s="194" t="s">
        <v>170</v>
      </c>
      <c r="AY174" s="21" t="s">
        <v>151</v>
      </c>
      <c r="BE174" s="195">
        <f t="shared" si="14"/>
        <v>0</v>
      </c>
      <c r="BF174" s="195">
        <f t="shared" si="15"/>
        <v>0</v>
      </c>
      <c r="BG174" s="195">
        <f t="shared" si="16"/>
        <v>0</v>
      </c>
      <c r="BH174" s="195">
        <f t="shared" si="17"/>
        <v>0</v>
      </c>
      <c r="BI174" s="195">
        <f t="shared" si="18"/>
        <v>0</v>
      </c>
      <c r="BJ174" s="21" t="s">
        <v>86</v>
      </c>
      <c r="BK174" s="195">
        <f t="shared" si="19"/>
        <v>0</v>
      </c>
      <c r="BL174" s="21" t="s">
        <v>159</v>
      </c>
      <c r="BM174" s="194" t="s">
        <v>876</v>
      </c>
    </row>
    <row r="175" spans="1:65" s="2" customFormat="1" ht="16.5" customHeight="1">
      <c r="A175" s="39"/>
      <c r="B175" s="40"/>
      <c r="C175" s="183" t="s">
        <v>592</v>
      </c>
      <c r="D175" s="183" t="s">
        <v>154</v>
      </c>
      <c r="E175" s="184" t="s">
        <v>3438</v>
      </c>
      <c r="F175" s="185" t="s">
        <v>3439</v>
      </c>
      <c r="G175" s="186" t="s">
        <v>3101</v>
      </c>
      <c r="H175" s="187">
        <v>3</v>
      </c>
      <c r="I175" s="188"/>
      <c r="J175" s="189">
        <f t="shared" si="10"/>
        <v>0</v>
      </c>
      <c r="K175" s="185" t="s">
        <v>32</v>
      </c>
      <c r="L175" s="44"/>
      <c r="M175" s="190" t="s">
        <v>32</v>
      </c>
      <c r="N175" s="191" t="s">
        <v>49</v>
      </c>
      <c r="O175" s="69"/>
      <c r="P175" s="192">
        <f t="shared" si="11"/>
        <v>0</v>
      </c>
      <c r="Q175" s="192">
        <v>0</v>
      </c>
      <c r="R175" s="192">
        <f t="shared" si="12"/>
        <v>0</v>
      </c>
      <c r="S175" s="192">
        <v>0</v>
      </c>
      <c r="T175" s="193">
        <f t="shared" si="13"/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194" t="s">
        <v>159</v>
      </c>
      <c r="AT175" s="194" t="s">
        <v>154</v>
      </c>
      <c r="AU175" s="194" t="s">
        <v>170</v>
      </c>
      <c r="AY175" s="21" t="s">
        <v>151</v>
      </c>
      <c r="BE175" s="195">
        <f t="shared" si="14"/>
        <v>0</v>
      </c>
      <c r="BF175" s="195">
        <f t="shared" si="15"/>
        <v>0</v>
      </c>
      <c r="BG175" s="195">
        <f t="shared" si="16"/>
        <v>0</v>
      </c>
      <c r="BH175" s="195">
        <f t="shared" si="17"/>
        <v>0</v>
      </c>
      <c r="BI175" s="195">
        <f t="shared" si="18"/>
        <v>0</v>
      </c>
      <c r="BJ175" s="21" t="s">
        <v>86</v>
      </c>
      <c r="BK175" s="195">
        <f t="shared" si="19"/>
        <v>0</v>
      </c>
      <c r="BL175" s="21" t="s">
        <v>159</v>
      </c>
      <c r="BM175" s="194" t="s">
        <v>890</v>
      </c>
    </row>
    <row r="176" spans="1:65" s="2" customFormat="1" ht="16.5" customHeight="1">
      <c r="A176" s="39"/>
      <c r="B176" s="40"/>
      <c r="C176" s="183" t="s">
        <v>599</v>
      </c>
      <c r="D176" s="183" t="s">
        <v>154</v>
      </c>
      <c r="E176" s="184" t="s">
        <v>3440</v>
      </c>
      <c r="F176" s="185" t="s">
        <v>3441</v>
      </c>
      <c r="G176" s="186" t="s">
        <v>3101</v>
      </c>
      <c r="H176" s="187">
        <v>3</v>
      </c>
      <c r="I176" s="188"/>
      <c r="J176" s="189">
        <f t="shared" si="10"/>
        <v>0</v>
      </c>
      <c r="K176" s="185" t="s">
        <v>32</v>
      </c>
      <c r="L176" s="44"/>
      <c r="M176" s="190" t="s">
        <v>32</v>
      </c>
      <c r="N176" s="191" t="s">
        <v>49</v>
      </c>
      <c r="O176" s="69"/>
      <c r="P176" s="192">
        <f t="shared" si="11"/>
        <v>0</v>
      </c>
      <c r="Q176" s="192">
        <v>0</v>
      </c>
      <c r="R176" s="192">
        <f t="shared" si="12"/>
        <v>0</v>
      </c>
      <c r="S176" s="192">
        <v>0</v>
      </c>
      <c r="T176" s="193">
        <f t="shared" si="13"/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194" t="s">
        <v>159</v>
      </c>
      <c r="AT176" s="194" t="s">
        <v>154</v>
      </c>
      <c r="AU176" s="194" t="s">
        <v>170</v>
      </c>
      <c r="AY176" s="21" t="s">
        <v>151</v>
      </c>
      <c r="BE176" s="195">
        <f t="shared" si="14"/>
        <v>0</v>
      </c>
      <c r="BF176" s="195">
        <f t="shared" si="15"/>
        <v>0</v>
      </c>
      <c r="BG176" s="195">
        <f t="shared" si="16"/>
        <v>0</v>
      </c>
      <c r="BH176" s="195">
        <f t="shared" si="17"/>
        <v>0</v>
      </c>
      <c r="BI176" s="195">
        <f t="shared" si="18"/>
        <v>0</v>
      </c>
      <c r="BJ176" s="21" t="s">
        <v>86</v>
      </c>
      <c r="BK176" s="195">
        <f t="shared" si="19"/>
        <v>0</v>
      </c>
      <c r="BL176" s="21" t="s">
        <v>159</v>
      </c>
      <c r="BM176" s="194" t="s">
        <v>901</v>
      </c>
    </row>
    <row r="177" spans="1:65" s="2" customFormat="1" ht="16.5" customHeight="1">
      <c r="A177" s="39"/>
      <c r="B177" s="40"/>
      <c r="C177" s="183" t="s">
        <v>607</v>
      </c>
      <c r="D177" s="183" t="s">
        <v>154</v>
      </c>
      <c r="E177" s="184" t="s">
        <v>3442</v>
      </c>
      <c r="F177" s="185" t="s">
        <v>3443</v>
      </c>
      <c r="G177" s="186" t="s">
        <v>3101</v>
      </c>
      <c r="H177" s="187">
        <v>3</v>
      </c>
      <c r="I177" s="188"/>
      <c r="J177" s="189">
        <f t="shared" si="10"/>
        <v>0</v>
      </c>
      <c r="K177" s="185" t="s">
        <v>32</v>
      </c>
      <c r="L177" s="44"/>
      <c r="M177" s="190" t="s">
        <v>32</v>
      </c>
      <c r="N177" s="191" t="s">
        <v>49</v>
      </c>
      <c r="O177" s="69"/>
      <c r="P177" s="192">
        <f t="shared" si="11"/>
        <v>0</v>
      </c>
      <c r="Q177" s="192">
        <v>0</v>
      </c>
      <c r="R177" s="192">
        <f t="shared" si="12"/>
        <v>0</v>
      </c>
      <c r="S177" s="192">
        <v>0</v>
      </c>
      <c r="T177" s="193">
        <f t="shared" si="13"/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194" t="s">
        <v>159</v>
      </c>
      <c r="AT177" s="194" t="s">
        <v>154</v>
      </c>
      <c r="AU177" s="194" t="s">
        <v>170</v>
      </c>
      <c r="AY177" s="21" t="s">
        <v>151</v>
      </c>
      <c r="BE177" s="195">
        <f t="shared" si="14"/>
        <v>0</v>
      </c>
      <c r="BF177" s="195">
        <f t="shared" si="15"/>
        <v>0</v>
      </c>
      <c r="BG177" s="195">
        <f t="shared" si="16"/>
        <v>0</v>
      </c>
      <c r="BH177" s="195">
        <f t="shared" si="17"/>
        <v>0</v>
      </c>
      <c r="BI177" s="195">
        <f t="shared" si="18"/>
        <v>0</v>
      </c>
      <c r="BJ177" s="21" t="s">
        <v>86</v>
      </c>
      <c r="BK177" s="195">
        <f t="shared" si="19"/>
        <v>0</v>
      </c>
      <c r="BL177" s="21" t="s">
        <v>159</v>
      </c>
      <c r="BM177" s="194" t="s">
        <v>912</v>
      </c>
    </row>
    <row r="178" spans="1:65" s="2" customFormat="1" ht="16.5" customHeight="1">
      <c r="A178" s="39"/>
      <c r="B178" s="40"/>
      <c r="C178" s="183" t="s">
        <v>615</v>
      </c>
      <c r="D178" s="183" t="s">
        <v>154</v>
      </c>
      <c r="E178" s="184" t="s">
        <v>3444</v>
      </c>
      <c r="F178" s="185" t="s">
        <v>3445</v>
      </c>
      <c r="G178" s="186" t="s">
        <v>3101</v>
      </c>
      <c r="H178" s="187">
        <v>21</v>
      </c>
      <c r="I178" s="188"/>
      <c r="J178" s="189">
        <f t="shared" si="10"/>
        <v>0</v>
      </c>
      <c r="K178" s="185" t="s">
        <v>32</v>
      </c>
      <c r="L178" s="44"/>
      <c r="M178" s="190" t="s">
        <v>32</v>
      </c>
      <c r="N178" s="191" t="s">
        <v>49</v>
      </c>
      <c r="O178" s="69"/>
      <c r="P178" s="192">
        <f t="shared" si="11"/>
        <v>0</v>
      </c>
      <c r="Q178" s="192">
        <v>0</v>
      </c>
      <c r="R178" s="192">
        <f t="shared" si="12"/>
        <v>0</v>
      </c>
      <c r="S178" s="192">
        <v>0</v>
      </c>
      <c r="T178" s="193">
        <f t="shared" si="13"/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194" t="s">
        <v>159</v>
      </c>
      <c r="AT178" s="194" t="s">
        <v>154</v>
      </c>
      <c r="AU178" s="194" t="s">
        <v>170</v>
      </c>
      <c r="AY178" s="21" t="s">
        <v>151</v>
      </c>
      <c r="BE178" s="195">
        <f t="shared" si="14"/>
        <v>0</v>
      </c>
      <c r="BF178" s="195">
        <f t="shared" si="15"/>
        <v>0</v>
      </c>
      <c r="BG178" s="195">
        <f t="shared" si="16"/>
        <v>0</v>
      </c>
      <c r="BH178" s="195">
        <f t="shared" si="17"/>
        <v>0</v>
      </c>
      <c r="BI178" s="195">
        <f t="shared" si="18"/>
        <v>0</v>
      </c>
      <c r="BJ178" s="21" t="s">
        <v>86</v>
      </c>
      <c r="BK178" s="195">
        <f t="shared" si="19"/>
        <v>0</v>
      </c>
      <c r="BL178" s="21" t="s">
        <v>159</v>
      </c>
      <c r="BM178" s="194" t="s">
        <v>935</v>
      </c>
    </row>
    <row r="179" spans="1:65" s="2" customFormat="1" ht="16.5" customHeight="1">
      <c r="A179" s="39"/>
      <c r="B179" s="40"/>
      <c r="C179" s="183" t="s">
        <v>626</v>
      </c>
      <c r="D179" s="183" t="s">
        <v>154</v>
      </c>
      <c r="E179" s="184" t="s">
        <v>3446</v>
      </c>
      <c r="F179" s="185" t="s">
        <v>3447</v>
      </c>
      <c r="G179" s="186" t="s">
        <v>3101</v>
      </c>
      <c r="H179" s="187">
        <v>47</v>
      </c>
      <c r="I179" s="188"/>
      <c r="J179" s="189">
        <f t="shared" si="10"/>
        <v>0</v>
      </c>
      <c r="K179" s="185" t="s">
        <v>32</v>
      </c>
      <c r="L179" s="44"/>
      <c r="M179" s="190" t="s">
        <v>32</v>
      </c>
      <c r="N179" s="191" t="s">
        <v>49</v>
      </c>
      <c r="O179" s="69"/>
      <c r="P179" s="192">
        <f t="shared" si="11"/>
        <v>0</v>
      </c>
      <c r="Q179" s="192">
        <v>0</v>
      </c>
      <c r="R179" s="192">
        <f t="shared" si="12"/>
        <v>0</v>
      </c>
      <c r="S179" s="192">
        <v>0</v>
      </c>
      <c r="T179" s="193">
        <f t="shared" si="13"/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194" t="s">
        <v>159</v>
      </c>
      <c r="AT179" s="194" t="s">
        <v>154</v>
      </c>
      <c r="AU179" s="194" t="s">
        <v>170</v>
      </c>
      <c r="AY179" s="21" t="s">
        <v>151</v>
      </c>
      <c r="BE179" s="195">
        <f t="shared" si="14"/>
        <v>0</v>
      </c>
      <c r="BF179" s="195">
        <f t="shared" si="15"/>
        <v>0</v>
      </c>
      <c r="BG179" s="195">
        <f t="shared" si="16"/>
        <v>0</v>
      </c>
      <c r="BH179" s="195">
        <f t="shared" si="17"/>
        <v>0</v>
      </c>
      <c r="BI179" s="195">
        <f t="shared" si="18"/>
        <v>0</v>
      </c>
      <c r="BJ179" s="21" t="s">
        <v>86</v>
      </c>
      <c r="BK179" s="195">
        <f t="shared" si="19"/>
        <v>0</v>
      </c>
      <c r="BL179" s="21" t="s">
        <v>159</v>
      </c>
      <c r="BM179" s="194" t="s">
        <v>949</v>
      </c>
    </row>
    <row r="180" spans="1:65" s="2" customFormat="1" ht="16.5" customHeight="1">
      <c r="A180" s="39"/>
      <c r="B180" s="40"/>
      <c r="C180" s="183" t="s">
        <v>633</v>
      </c>
      <c r="D180" s="183" t="s">
        <v>154</v>
      </c>
      <c r="E180" s="184" t="s">
        <v>370</v>
      </c>
      <c r="F180" s="185" t="s">
        <v>3448</v>
      </c>
      <c r="G180" s="186" t="s">
        <v>3101</v>
      </c>
      <c r="H180" s="187">
        <v>3</v>
      </c>
      <c r="I180" s="188"/>
      <c r="J180" s="189">
        <f t="shared" si="10"/>
        <v>0</v>
      </c>
      <c r="K180" s="185" t="s">
        <v>32</v>
      </c>
      <c r="L180" s="44"/>
      <c r="M180" s="190" t="s">
        <v>32</v>
      </c>
      <c r="N180" s="191" t="s">
        <v>49</v>
      </c>
      <c r="O180" s="69"/>
      <c r="P180" s="192">
        <f t="shared" si="11"/>
        <v>0</v>
      </c>
      <c r="Q180" s="192">
        <v>0</v>
      </c>
      <c r="R180" s="192">
        <f t="shared" si="12"/>
        <v>0</v>
      </c>
      <c r="S180" s="192">
        <v>0</v>
      </c>
      <c r="T180" s="193">
        <f t="shared" si="13"/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194" t="s">
        <v>159</v>
      </c>
      <c r="AT180" s="194" t="s">
        <v>154</v>
      </c>
      <c r="AU180" s="194" t="s">
        <v>170</v>
      </c>
      <c r="AY180" s="21" t="s">
        <v>151</v>
      </c>
      <c r="BE180" s="195">
        <f t="shared" si="14"/>
        <v>0</v>
      </c>
      <c r="BF180" s="195">
        <f t="shared" si="15"/>
        <v>0</v>
      </c>
      <c r="BG180" s="195">
        <f t="shared" si="16"/>
        <v>0</v>
      </c>
      <c r="BH180" s="195">
        <f t="shared" si="17"/>
        <v>0</v>
      </c>
      <c r="BI180" s="195">
        <f t="shared" si="18"/>
        <v>0</v>
      </c>
      <c r="BJ180" s="21" t="s">
        <v>86</v>
      </c>
      <c r="BK180" s="195">
        <f t="shared" si="19"/>
        <v>0</v>
      </c>
      <c r="BL180" s="21" t="s">
        <v>159</v>
      </c>
      <c r="BM180" s="194" t="s">
        <v>962</v>
      </c>
    </row>
    <row r="181" spans="1:65" s="2" customFormat="1" ht="16.5" customHeight="1">
      <c r="A181" s="39"/>
      <c r="B181" s="40"/>
      <c r="C181" s="183" t="s">
        <v>640</v>
      </c>
      <c r="D181" s="183" t="s">
        <v>154</v>
      </c>
      <c r="E181" s="184" t="s">
        <v>377</v>
      </c>
      <c r="F181" s="185" t="s">
        <v>3449</v>
      </c>
      <c r="G181" s="186" t="s">
        <v>3101</v>
      </c>
      <c r="H181" s="187">
        <v>2</v>
      </c>
      <c r="I181" s="188"/>
      <c r="J181" s="189">
        <f t="shared" si="10"/>
        <v>0</v>
      </c>
      <c r="K181" s="185" t="s">
        <v>32</v>
      </c>
      <c r="L181" s="44"/>
      <c r="M181" s="190" t="s">
        <v>32</v>
      </c>
      <c r="N181" s="191" t="s">
        <v>49</v>
      </c>
      <c r="O181" s="69"/>
      <c r="P181" s="192">
        <f t="shared" si="11"/>
        <v>0</v>
      </c>
      <c r="Q181" s="192">
        <v>0</v>
      </c>
      <c r="R181" s="192">
        <f t="shared" si="12"/>
        <v>0</v>
      </c>
      <c r="S181" s="192">
        <v>0</v>
      </c>
      <c r="T181" s="193">
        <f t="shared" si="13"/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194" t="s">
        <v>159</v>
      </c>
      <c r="AT181" s="194" t="s">
        <v>154</v>
      </c>
      <c r="AU181" s="194" t="s">
        <v>170</v>
      </c>
      <c r="AY181" s="21" t="s">
        <v>151</v>
      </c>
      <c r="BE181" s="195">
        <f t="shared" si="14"/>
        <v>0</v>
      </c>
      <c r="BF181" s="195">
        <f t="shared" si="15"/>
        <v>0</v>
      </c>
      <c r="BG181" s="195">
        <f t="shared" si="16"/>
        <v>0</v>
      </c>
      <c r="BH181" s="195">
        <f t="shared" si="17"/>
        <v>0</v>
      </c>
      <c r="BI181" s="195">
        <f t="shared" si="18"/>
        <v>0</v>
      </c>
      <c r="BJ181" s="21" t="s">
        <v>86</v>
      </c>
      <c r="BK181" s="195">
        <f t="shared" si="19"/>
        <v>0</v>
      </c>
      <c r="BL181" s="21" t="s">
        <v>159</v>
      </c>
      <c r="BM181" s="194" t="s">
        <v>972</v>
      </c>
    </row>
    <row r="182" spans="1:65" s="2" customFormat="1" ht="16.5" customHeight="1">
      <c r="A182" s="39"/>
      <c r="B182" s="40"/>
      <c r="C182" s="183" t="s">
        <v>647</v>
      </c>
      <c r="D182" s="183" t="s">
        <v>154</v>
      </c>
      <c r="E182" s="184" t="s">
        <v>3450</v>
      </c>
      <c r="F182" s="185" t="s">
        <v>3397</v>
      </c>
      <c r="G182" s="186" t="s">
        <v>657</v>
      </c>
      <c r="H182" s="187">
        <v>1</v>
      </c>
      <c r="I182" s="188"/>
      <c r="J182" s="189">
        <f t="shared" si="10"/>
        <v>0</v>
      </c>
      <c r="K182" s="185" t="s">
        <v>32</v>
      </c>
      <c r="L182" s="44"/>
      <c r="M182" s="190" t="s">
        <v>32</v>
      </c>
      <c r="N182" s="191" t="s">
        <v>49</v>
      </c>
      <c r="O182" s="69"/>
      <c r="P182" s="192">
        <f t="shared" si="11"/>
        <v>0</v>
      </c>
      <c r="Q182" s="192">
        <v>0</v>
      </c>
      <c r="R182" s="192">
        <f t="shared" si="12"/>
        <v>0</v>
      </c>
      <c r="S182" s="192">
        <v>0</v>
      </c>
      <c r="T182" s="193">
        <f t="shared" si="13"/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194" t="s">
        <v>159</v>
      </c>
      <c r="AT182" s="194" t="s">
        <v>154</v>
      </c>
      <c r="AU182" s="194" t="s">
        <v>170</v>
      </c>
      <c r="AY182" s="21" t="s">
        <v>151</v>
      </c>
      <c r="BE182" s="195">
        <f t="shared" si="14"/>
        <v>0</v>
      </c>
      <c r="BF182" s="195">
        <f t="shared" si="15"/>
        <v>0</v>
      </c>
      <c r="BG182" s="195">
        <f t="shared" si="16"/>
        <v>0</v>
      </c>
      <c r="BH182" s="195">
        <f t="shared" si="17"/>
        <v>0</v>
      </c>
      <c r="BI182" s="195">
        <f t="shared" si="18"/>
        <v>0</v>
      </c>
      <c r="BJ182" s="21" t="s">
        <v>86</v>
      </c>
      <c r="BK182" s="195">
        <f t="shared" si="19"/>
        <v>0</v>
      </c>
      <c r="BL182" s="21" t="s">
        <v>159</v>
      </c>
      <c r="BM182" s="194" t="s">
        <v>985</v>
      </c>
    </row>
    <row r="183" spans="1:65" s="12" customFormat="1" ht="20.85" customHeight="1">
      <c r="B183" s="167"/>
      <c r="C183" s="168"/>
      <c r="D183" s="169" t="s">
        <v>77</v>
      </c>
      <c r="E183" s="181" t="s">
        <v>202</v>
      </c>
      <c r="F183" s="181" t="s">
        <v>3451</v>
      </c>
      <c r="G183" s="168"/>
      <c r="H183" s="168"/>
      <c r="I183" s="171"/>
      <c r="J183" s="182">
        <f>BK183</f>
        <v>0</v>
      </c>
      <c r="K183" s="168"/>
      <c r="L183" s="173"/>
      <c r="M183" s="174"/>
      <c r="N183" s="175"/>
      <c r="O183" s="175"/>
      <c r="P183" s="176">
        <f>SUM(P184:P189)</f>
        <v>0</v>
      </c>
      <c r="Q183" s="175"/>
      <c r="R183" s="176">
        <f>SUM(R184:R189)</f>
        <v>0</v>
      </c>
      <c r="S183" s="175"/>
      <c r="T183" s="177">
        <f>SUM(T184:T189)</f>
        <v>0</v>
      </c>
      <c r="AR183" s="178" t="s">
        <v>86</v>
      </c>
      <c r="AT183" s="179" t="s">
        <v>77</v>
      </c>
      <c r="AU183" s="179" t="s">
        <v>88</v>
      </c>
      <c r="AY183" s="178" t="s">
        <v>151</v>
      </c>
      <c r="BK183" s="180">
        <f>SUM(BK184:BK189)</f>
        <v>0</v>
      </c>
    </row>
    <row r="184" spans="1:65" s="2" customFormat="1" ht="16.5" customHeight="1">
      <c r="A184" s="39"/>
      <c r="B184" s="40"/>
      <c r="C184" s="183" t="s">
        <v>654</v>
      </c>
      <c r="D184" s="183" t="s">
        <v>154</v>
      </c>
      <c r="E184" s="184" t="s">
        <v>3452</v>
      </c>
      <c r="F184" s="185" t="s">
        <v>3453</v>
      </c>
      <c r="G184" s="186" t="s">
        <v>213</v>
      </c>
      <c r="H184" s="187">
        <v>60</v>
      </c>
      <c r="I184" s="188"/>
      <c r="J184" s="189">
        <f t="shared" ref="J184:J189" si="20">ROUND(I184*H184,2)</f>
        <v>0</v>
      </c>
      <c r="K184" s="185" t="s">
        <v>32</v>
      </c>
      <c r="L184" s="44"/>
      <c r="M184" s="190" t="s">
        <v>32</v>
      </c>
      <c r="N184" s="191" t="s">
        <v>49</v>
      </c>
      <c r="O184" s="69"/>
      <c r="P184" s="192">
        <f t="shared" ref="P184:P189" si="21">O184*H184</f>
        <v>0</v>
      </c>
      <c r="Q184" s="192">
        <v>0</v>
      </c>
      <c r="R184" s="192">
        <f t="shared" ref="R184:R189" si="22">Q184*H184</f>
        <v>0</v>
      </c>
      <c r="S184" s="192">
        <v>0</v>
      </c>
      <c r="T184" s="193">
        <f t="shared" ref="T184:T189" si="23"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194" t="s">
        <v>159</v>
      </c>
      <c r="AT184" s="194" t="s">
        <v>154</v>
      </c>
      <c r="AU184" s="194" t="s">
        <v>170</v>
      </c>
      <c r="AY184" s="21" t="s">
        <v>151</v>
      </c>
      <c r="BE184" s="195">
        <f t="shared" ref="BE184:BE189" si="24">IF(N184="základní",J184,0)</f>
        <v>0</v>
      </c>
      <c r="BF184" s="195">
        <f t="shared" ref="BF184:BF189" si="25">IF(N184="snížená",J184,0)</f>
        <v>0</v>
      </c>
      <c r="BG184" s="195">
        <f t="shared" ref="BG184:BG189" si="26">IF(N184="zákl. přenesená",J184,0)</f>
        <v>0</v>
      </c>
      <c r="BH184" s="195">
        <f t="shared" ref="BH184:BH189" si="27">IF(N184="sníž. přenesená",J184,0)</f>
        <v>0</v>
      </c>
      <c r="BI184" s="195">
        <f t="shared" ref="BI184:BI189" si="28">IF(N184="nulová",J184,0)</f>
        <v>0</v>
      </c>
      <c r="BJ184" s="21" t="s">
        <v>86</v>
      </c>
      <c r="BK184" s="195">
        <f t="shared" ref="BK184:BK189" si="29">ROUND(I184*H184,2)</f>
        <v>0</v>
      </c>
      <c r="BL184" s="21" t="s">
        <v>159</v>
      </c>
      <c r="BM184" s="194" t="s">
        <v>997</v>
      </c>
    </row>
    <row r="185" spans="1:65" s="2" customFormat="1" ht="16.5" customHeight="1">
      <c r="A185" s="39"/>
      <c r="B185" s="40"/>
      <c r="C185" s="183" t="s">
        <v>662</v>
      </c>
      <c r="D185" s="183" t="s">
        <v>154</v>
      </c>
      <c r="E185" s="184" t="s">
        <v>3454</v>
      </c>
      <c r="F185" s="185" t="s">
        <v>3455</v>
      </c>
      <c r="G185" s="186" t="s">
        <v>480</v>
      </c>
      <c r="H185" s="187">
        <v>15</v>
      </c>
      <c r="I185" s="188"/>
      <c r="J185" s="189">
        <f t="shared" si="20"/>
        <v>0</v>
      </c>
      <c r="K185" s="185" t="s">
        <v>32</v>
      </c>
      <c r="L185" s="44"/>
      <c r="M185" s="190" t="s">
        <v>32</v>
      </c>
      <c r="N185" s="191" t="s">
        <v>49</v>
      </c>
      <c r="O185" s="69"/>
      <c r="P185" s="192">
        <f t="shared" si="21"/>
        <v>0</v>
      </c>
      <c r="Q185" s="192">
        <v>0</v>
      </c>
      <c r="R185" s="192">
        <f t="shared" si="22"/>
        <v>0</v>
      </c>
      <c r="S185" s="192">
        <v>0</v>
      </c>
      <c r="T185" s="193">
        <f t="shared" si="23"/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194" t="s">
        <v>159</v>
      </c>
      <c r="AT185" s="194" t="s">
        <v>154</v>
      </c>
      <c r="AU185" s="194" t="s">
        <v>170</v>
      </c>
      <c r="AY185" s="21" t="s">
        <v>151</v>
      </c>
      <c r="BE185" s="195">
        <f t="shared" si="24"/>
        <v>0</v>
      </c>
      <c r="BF185" s="195">
        <f t="shared" si="25"/>
        <v>0</v>
      </c>
      <c r="BG185" s="195">
        <f t="shared" si="26"/>
        <v>0</v>
      </c>
      <c r="BH185" s="195">
        <f t="shared" si="27"/>
        <v>0</v>
      </c>
      <c r="BI185" s="195">
        <f t="shared" si="28"/>
        <v>0</v>
      </c>
      <c r="BJ185" s="21" t="s">
        <v>86</v>
      </c>
      <c r="BK185" s="195">
        <f t="shared" si="29"/>
        <v>0</v>
      </c>
      <c r="BL185" s="21" t="s">
        <v>159</v>
      </c>
      <c r="BM185" s="194" t="s">
        <v>1012</v>
      </c>
    </row>
    <row r="186" spans="1:65" s="2" customFormat="1" ht="16.5" customHeight="1">
      <c r="A186" s="39"/>
      <c r="B186" s="40"/>
      <c r="C186" s="183" t="s">
        <v>667</v>
      </c>
      <c r="D186" s="183" t="s">
        <v>154</v>
      </c>
      <c r="E186" s="184" t="s">
        <v>3456</v>
      </c>
      <c r="F186" s="185" t="s">
        <v>3457</v>
      </c>
      <c r="G186" s="186" t="s">
        <v>3101</v>
      </c>
      <c r="H186" s="187">
        <v>4</v>
      </c>
      <c r="I186" s="188"/>
      <c r="J186" s="189">
        <f t="shared" si="20"/>
        <v>0</v>
      </c>
      <c r="K186" s="185" t="s">
        <v>32</v>
      </c>
      <c r="L186" s="44"/>
      <c r="M186" s="190" t="s">
        <v>32</v>
      </c>
      <c r="N186" s="191" t="s">
        <v>49</v>
      </c>
      <c r="O186" s="69"/>
      <c r="P186" s="192">
        <f t="shared" si="21"/>
        <v>0</v>
      </c>
      <c r="Q186" s="192">
        <v>0</v>
      </c>
      <c r="R186" s="192">
        <f t="shared" si="22"/>
        <v>0</v>
      </c>
      <c r="S186" s="192">
        <v>0</v>
      </c>
      <c r="T186" s="193">
        <f t="shared" si="23"/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194" t="s">
        <v>159</v>
      </c>
      <c r="AT186" s="194" t="s">
        <v>154</v>
      </c>
      <c r="AU186" s="194" t="s">
        <v>170</v>
      </c>
      <c r="AY186" s="21" t="s">
        <v>151</v>
      </c>
      <c r="BE186" s="195">
        <f t="shared" si="24"/>
        <v>0</v>
      </c>
      <c r="BF186" s="195">
        <f t="shared" si="25"/>
        <v>0</v>
      </c>
      <c r="BG186" s="195">
        <f t="shared" si="26"/>
        <v>0</v>
      </c>
      <c r="BH186" s="195">
        <f t="shared" si="27"/>
        <v>0</v>
      </c>
      <c r="BI186" s="195">
        <f t="shared" si="28"/>
        <v>0</v>
      </c>
      <c r="BJ186" s="21" t="s">
        <v>86</v>
      </c>
      <c r="BK186" s="195">
        <f t="shared" si="29"/>
        <v>0</v>
      </c>
      <c r="BL186" s="21" t="s">
        <v>159</v>
      </c>
      <c r="BM186" s="194" t="s">
        <v>1030</v>
      </c>
    </row>
    <row r="187" spans="1:65" s="2" customFormat="1" ht="16.5" customHeight="1">
      <c r="A187" s="39"/>
      <c r="B187" s="40"/>
      <c r="C187" s="183" t="s">
        <v>674</v>
      </c>
      <c r="D187" s="183" t="s">
        <v>154</v>
      </c>
      <c r="E187" s="184" t="s">
        <v>3458</v>
      </c>
      <c r="F187" s="185" t="s">
        <v>3459</v>
      </c>
      <c r="G187" s="186" t="s">
        <v>3101</v>
      </c>
      <c r="H187" s="187">
        <v>4</v>
      </c>
      <c r="I187" s="188"/>
      <c r="J187" s="189">
        <f t="shared" si="20"/>
        <v>0</v>
      </c>
      <c r="K187" s="185" t="s">
        <v>32</v>
      </c>
      <c r="L187" s="44"/>
      <c r="M187" s="190" t="s">
        <v>32</v>
      </c>
      <c r="N187" s="191" t="s">
        <v>49</v>
      </c>
      <c r="O187" s="69"/>
      <c r="P187" s="192">
        <f t="shared" si="21"/>
        <v>0</v>
      </c>
      <c r="Q187" s="192">
        <v>0</v>
      </c>
      <c r="R187" s="192">
        <f t="shared" si="22"/>
        <v>0</v>
      </c>
      <c r="S187" s="192">
        <v>0</v>
      </c>
      <c r="T187" s="193">
        <f t="shared" si="23"/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194" t="s">
        <v>159</v>
      </c>
      <c r="AT187" s="194" t="s">
        <v>154</v>
      </c>
      <c r="AU187" s="194" t="s">
        <v>170</v>
      </c>
      <c r="AY187" s="21" t="s">
        <v>151</v>
      </c>
      <c r="BE187" s="195">
        <f t="shared" si="24"/>
        <v>0</v>
      </c>
      <c r="BF187" s="195">
        <f t="shared" si="25"/>
        <v>0</v>
      </c>
      <c r="BG187" s="195">
        <f t="shared" si="26"/>
        <v>0</v>
      </c>
      <c r="BH187" s="195">
        <f t="shared" si="27"/>
        <v>0</v>
      </c>
      <c r="BI187" s="195">
        <f t="shared" si="28"/>
        <v>0</v>
      </c>
      <c r="BJ187" s="21" t="s">
        <v>86</v>
      </c>
      <c r="BK187" s="195">
        <f t="shared" si="29"/>
        <v>0</v>
      </c>
      <c r="BL187" s="21" t="s">
        <v>159</v>
      </c>
      <c r="BM187" s="194" t="s">
        <v>1039</v>
      </c>
    </row>
    <row r="188" spans="1:65" s="2" customFormat="1" ht="16.5" customHeight="1">
      <c r="A188" s="39"/>
      <c r="B188" s="40"/>
      <c r="C188" s="183" t="s">
        <v>683</v>
      </c>
      <c r="D188" s="183" t="s">
        <v>154</v>
      </c>
      <c r="E188" s="184" t="s">
        <v>3460</v>
      </c>
      <c r="F188" s="185" t="s">
        <v>3461</v>
      </c>
      <c r="G188" s="186" t="s">
        <v>3101</v>
      </c>
      <c r="H188" s="187">
        <v>1</v>
      </c>
      <c r="I188" s="188"/>
      <c r="J188" s="189">
        <f t="shared" si="20"/>
        <v>0</v>
      </c>
      <c r="K188" s="185" t="s">
        <v>32</v>
      </c>
      <c r="L188" s="44"/>
      <c r="M188" s="190" t="s">
        <v>32</v>
      </c>
      <c r="N188" s="191" t="s">
        <v>49</v>
      </c>
      <c r="O188" s="69"/>
      <c r="P188" s="192">
        <f t="shared" si="21"/>
        <v>0</v>
      </c>
      <c r="Q188" s="192">
        <v>0</v>
      </c>
      <c r="R188" s="192">
        <f t="shared" si="22"/>
        <v>0</v>
      </c>
      <c r="S188" s="192">
        <v>0</v>
      </c>
      <c r="T188" s="193">
        <f t="shared" si="23"/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194" t="s">
        <v>159</v>
      </c>
      <c r="AT188" s="194" t="s">
        <v>154</v>
      </c>
      <c r="AU188" s="194" t="s">
        <v>170</v>
      </c>
      <c r="AY188" s="21" t="s">
        <v>151</v>
      </c>
      <c r="BE188" s="195">
        <f t="shared" si="24"/>
        <v>0</v>
      </c>
      <c r="BF188" s="195">
        <f t="shared" si="25"/>
        <v>0</v>
      </c>
      <c r="BG188" s="195">
        <f t="shared" si="26"/>
        <v>0</v>
      </c>
      <c r="BH188" s="195">
        <f t="shared" si="27"/>
        <v>0</v>
      </c>
      <c r="BI188" s="195">
        <f t="shared" si="28"/>
        <v>0</v>
      </c>
      <c r="BJ188" s="21" t="s">
        <v>86</v>
      </c>
      <c r="BK188" s="195">
        <f t="shared" si="29"/>
        <v>0</v>
      </c>
      <c r="BL188" s="21" t="s">
        <v>159</v>
      </c>
      <c r="BM188" s="194" t="s">
        <v>1053</v>
      </c>
    </row>
    <row r="189" spans="1:65" s="2" customFormat="1" ht="16.5" customHeight="1">
      <c r="A189" s="39"/>
      <c r="B189" s="40"/>
      <c r="C189" s="183" t="s">
        <v>690</v>
      </c>
      <c r="D189" s="183" t="s">
        <v>154</v>
      </c>
      <c r="E189" s="184" t="s">
        <v>3462</v>
      </c>
      <c r="F189" s="185" t="s">
        <v>3397</v>
      </c>
      <c r="G189" s="186" t="s">
        <v>657</v>
      </c>
      <c r="H189" s="187">
        <v>1</v>
      </c>
      <c r="I189" s="188"/>
      <c r="J189" s="189">
        <f t="shared" si="20"/>
        <v>0</v>
      </c>
      <c r="K189" s="185" t="s">
        <v>32</v>
      </c>
      <c r="L189" s="44"/>
      <c r="M189" s="190" t="s">
        <v>32</v>
      </c>
      <c r="N189" s="191" t="s">
        <v>49</v>
      </c>
      <c r="O189" s="69"/>
      <c r="P189" s="192">
        <f t="shared" si="21"/>
        <v>0</v>
      </c>
      <c r="Q189" s="192">
        <v>0</v>
      </c>
      <c r="R189" s="192">
        <f t="shared" si="22"/>
        <v>0</v>
      </c>
      <c r="S189" s="192">
        <v>0</v>
      </c>
      <c r="T189" s="193">
        <f t="shared" si="23"/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194" t="s">
        <v>159</v>
      </c>
      <c r="AT189" s="194" t="s">
        <v>154</v>
      </c>
      <c r="AU189" s="194" t="s">
        <v>170</v>
      </c>
      <c r="AY189" s="21" t="s">
        <v>151</v>
      </c>
      <c r="BE189" s="195">
        <f t="shared" si="24"/>
        <v>0</v>
      </c>
      <c r="BF189" s="195">
        <f t="shared" si="25"/>
        <v>0</v>
      </c>
      <c r="BG189" s="195">
        <f t="shared" si="26"/>
        <v>0</v>
      </c>
      <c r="BH189" s="195">
        <f t="shared" si="27"/>
        <v>0</v>
      </c>
      <c r="BI189" s="195">
        <f t="shared" si="28"/>
        <v>0</v>
      </c>
      <c r="BJ189" s="21" t="s">
        <v>86</v>
      </c>
      <c r="BK189" s="195">
        <f t="shared" si="29"/>
        <v>0</v>
      </c>
      <c r="BL189" s="21" t="s">
        <v>159</v>
      </c>
      <c r="BM189" s="194" t="s">
        <v>1072</v>
      </c>
    </row>
    <row r="190" spans="1:65" s="12" customFormat="1" ht="20.85" customHeight="1">
      <c r="B190" s="167"/>
      <c r="C190" s="168"/>
      <c r="D190" s="169" t="s">
        <v>77</v>
      </c>
      <c r="E190" s="181" t="s">
        <v>363</v>
      </c>
      <c r="F190" s="181" t="s">
        <v>3463</v>
      </c>
      <c r="G190" s="168"/>
      <c r="H190" s="168"/>
      <c r="I190" s="171"/>
      <c r="J190" s="182">
        <f>BK190</f>
        <v>0</v>
      </c>
      <c r="K190" s="168"/>
      <c r="L190" s="173"/>
      <c r="M190" s="174"/>
      <c r="N190" s="175"/>
      <c r="O190" s="175"/>
      <c r="P190" s="176">
        <f>SUM(P191:P212)</f>
        <v>0</v>
      </c>
      <c r="Q190" s="175"/>
      <c r="R190" s="176">
        <f>SUM(R191:R212)</f>
        <v>0</v>
      </c>
      <c r="S190" s="175"/>
      <c r="T190" s="177">
        <f>SUM(T191:T212)</f>
        <v>0</v>
      </c>
      <c r="AR190" s="178" t="s">
        <v>86</v>
      </c>
      <c r="AT190" s="179" t="s">
        <v>77</v>
      </c>
      <c r="AU190" s="179" t="s">
        <v>88</v>
      </c>
      <c r="AY190" s="178" t="s">
        <v>151</v>
      </c>
      <c r="BK190" s="180">
        <f>SUM(BK191:BK212)</f>
        <v>0</v>
      </c>
    </row>
    <row r="191" spans="1:65" s="2" customFormat="1" ht="16.5" customHeight="1">
      <c r="A191" s="39"/>
      <c r="B191" s="40"/>
      <c r="C191" s="183" t="s">
        <v>698</v>
      </c>
      <c r="D191" s="183" t="s">
        <v>154</v>
      </c>
      <c r="E191" s="184" t="s">
        <v>3464</v>
      </c>
      <c r="F191" s="185" t="s">
        <v>3465</v>
      </c>
      <c r="G191" s="186" t="s">
        <v>3101</v>
      </c>
      <c r="H191" s="187">
        <v>0</v>
      </c>
      <c r="I191" s="188"/>
      <c r="J191" s="189">
        <f>ROUND(I191*H191,2)</f>
        <v>0</v>
      </c>
      <c r="K191" s="185" t="s">
        <v>32</v>
      </c>
      <c r="L191" s="44"/>
      <c r="M191" s="190" t="s">
        <v>32</v>
      </c>
      <c r="N191" s="191" t="s">
        <v>49</v>
      </c>
      <c r="O191" s="69"/>
      <c r="P191" s="192">
        <f>O191*H191</f>
        <v>0</v>
      </c>
      <c r="Q191" s="192">
        <v>0</v>
      </c>
      <c r="R191" s="192">
        <f>Q191*H191</f>
        <v>0</v>
      </c>
      <c r="S191" s="192">
        <v>0</v>
      </c>
      <c r="T191" s="193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194" t="s">
        <v>159</v>
      </c>
      <c r="AT191" s="194" t="s">
        <v>154</v>
      </c>
      <c r="AU191" s="194" t="s">
        <v>170</v>
      </c>
      <c r="AY191" s="21" t="s">
        <v>151</v>
      </c>
      <c r="BE191" s="195">
        <f>IF(N191="základní",J191,0)</f>
        <v>0</v>
      </c>
      <c r="BF191" s="195">
        <f>IF(N191="snížená",J191,0)</f>
        <v>0</v>
      </c>
      <c r="BG191" s="195">
        <f>IF(N191="zákl. přenesená",J191,0)</f>
        <v>0</v>
      </c>
      <c r="BH191" s="195">
        <f>IF(N191="sníž. přenesená",J191,0)</f>
        <v>0</v>
      </c>
      <c r="BI191" s="195">
        <f>IF(N191="nulová",J191,0)</f>
        <v>0</v>
      </c>
      <c r="BJ191" s="21" t="s">
        <v>86</v>
      </c>
      <c r="BK191" s="195">
        <f>ROUND(I191*H191,2)</f>
        <v>0</v>
      </c>
      <c r="BL191" s="21" t="s">
        <v>159</v>
      </c>
      <c r="BM191" s="194" t="s">
        <v>1082</v>
      </c>
    </row>
    <row r="192" spans="1:65" s="2" customFormat="1" ht="39">
      <c r="A192" s="39"/>
      <c r="B192" s="40"/>
      <c r="C192" s="41"/>
      <c r="D192" s="201" t="s">
        <v>163</v>
      </c>
      <c r="E192" s="41"/>
      <c r="F192" s="202" t="s">
        <v>3466</v>
      </c>
      <c r="G192" s="41"/>
      <c r="H192" s="41"/>
      <c r="I192" s="198"/>
      <c r="J192" s="41"/>
      <c r="K192" s="41"/>
      <c r="L192" s="44"/>
      <c r="M192" s="199"/>
      <c r="N192" s="200"/>
      <c r="O192" s="69"/>
      <c r="P192" s="69"/>
      <c r="Q192" s="69"/>
      <c r="R192" s="69"/>
      <c r="S192" s="69"/>
      <c r="T192" s="70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21" t="s">
        <v>163</v>
      </c>
      <c r="AU192" s="21" t="s">
        <v>170</v>
      </c>
    </row>
    <row r="193" spans="1:65" s="2" customFormat="1" ht="16.5" customHeight="1">
      <c r="A193" s="39"/>
      <c r="B193" s="40"/>
      <c r="C193" s="183" t="s">
        <v>706</v>
      </c>
      <c r="D193" s="183" t="s">
        <v>154</v>
      </c>
      <c r="E193" s="184" t="s">
        <v>3467</v>
      </c>
      <c r="F193" s="185" t="s">
        <v>3468</v>
      </c>
      <c r="G193" s="186" t="s">
        <v>3101</v>
      </c>
      <c r="H193" s="187">
        <v>0</v>
      </c>
      <c r="I193" s="188"/>
      <c r="J193" s="189">
        <f>ROUND(I193*H193,2)</f>
        <v>0</v>
      </c>
      <c r="K193" s="185" t="s">
        <v>32</v>
      </c>
      <c r="L193" s="44"/>
      <c r="M193" s="190" t="s">
        <v>32</v>
      </c>
      <c r="N193" s="191" t="s">
        <v>49</v>
      </c>
      <c r="O193" s="69"/>
      <c r="P193" s="192">
        <f>O193*H193</f>
        <v>0</v>
      </c>
      <c r="Q193" s="192">
        <v>0</v>
      </c>
      <c r="R193" s="192">
        <f>Q193*H193</f>
        <v>0</v>
      </c>
      <c r="S193" s="192">
        <v>0</v>
      </c>
      <c r="T193" s="193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194" t="s">
        <v>159</v>
      </c>
      <c r="AT193" s="194" t="s">
        <v>154</v>
      </c>
      <c r="AU193" s="194" t="s">
        <v>170</v>
      </c>
      <c r="AY193" s="21" t="s">
        <v>151</v>
      </c>
      <c r="BE193" s="195">
        <f>IF(N193="základní",J193,0)</f>
        <v>0</v>
      </c>
      <c r="BF193" s="195">
        <f>IF(N193="snížená",J193,0)</f>
        <v>0</v>
      </c>
      <c r="BG193" s="195">
        <f>IF(N193="zákl. přenesená",J193,0)</f>
        <v>0</v>
      </c>
      <c r="BH193" s="195">
        <f>IF(N193="sníž. přenesená",J193,0)</f>
        <v>0</v>
      </c>
      <c r="BI193" s="195">
        <f>IF(N193="nulová",J193,0)</f>
        <v>0</v>
      </c>
      <c r="BJ193" s="21" t="s">
        <v>86</v>
      </c>
      <c r="BK193" s="195">
        <f>ROUND(I193*H193,2)</f>
        <v>0</v>
      </c>
      <c r="BL193" s="21" t="s">
        <v>159</v>
      </c>
      <c r="BM193" s="194" t="s">
        <v>1093</v>
      </c>
    </row>
    <row r="194" spans="1:65" s="2" customFormat="1" ht="39">
      <c r="A194" s="39"/>
      <c r="B194" s="40"/>
      <c r="C194" s="41"/>
      <c r="D194" s="201" t="s">
        <v>163</v>
      </c>
      <c r="E194" s="41"/>
      <c r="F194" s="202" t="s">
        <v>3466</v>
      </c>
      <c r="G194" s="41"/>
      <c r="H194" s="41"/>
      <c r="I194" s="198"/>
      <c r="J194" s="41"/>
      <c r="K194" s="41"/>
      <c r="L194" s="44"/>
      <c r="M194" s="199"/>
      <c r="N194" s="200"/>
      <c r="O194" s="69"/>
      <c r="P194" s="69"/>
      <c r="Q194" s="69"/>
      <c r="R194" s="69"/>
      <c r="S194" s="69"/>
      <c r="T194" s="70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21" t="s">
        <v>163</v>
      </c>
      <c r="AU194" s="21" t="s">
        <v>170</v>
      </c>
    </row>
    <row r="195" spans="1:65" s="2" customFormat="1" ht="16.5" customHeight="1">
      <c r="A195" s="39"/>
      <c r="B195" s="40"/>
      <c r="C195" s="183" t="s">
        <v>714</v>
      </c>
      <c r="D195" s="183" t="s">
        <v>154</v>
      </c>
      <c r="E195" s="184" t="s">
        <v>3469</v>
      </c>
      <c r="F195" s="185" t="s">
        <v>3470</v>
      </c>
      <c r="G195" s="186" t="s">
        <v>3101</v>
      </c>
      <c r="H195" s="187">
        <v>0</v>
      </c>
      <c r="I195" s="188"/>
      <c r="J195" s="189">
        <f>ROUND(I195*H195,2)</f>
        <v>0</v>
      </c>
      <c r="K195" s="185" t="s">
        <v>32</v>
      </c>
      <c r="L195" s="44"/>
      <c r="M195" s="190" t="s">
        <v>32</v>
      </c>
      <c r="N195" s="191" t="s">
        <v>49</v>
      </c>
      <c r="O195" s="69"/>
      <c r="P195" s="192">
        <f>O195*H195</f>
        <v>0</v>
      </c>
      <c r="Q195" s="192">
        <v>0</v>
      </c>
      <c r="R195" s="192">
        <f>Q195*H195</f>
        <v>0</v>
      </c>
      <c r="S195" s="192">
        <v>0</v>
      </c>
      <c r="T195" s="193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194" t="s">
        <v>159</v>
      </c>
      <c r="AT195" s="194" t="s">
        <v>154</v>
      </c>
      <c r="AU195" s="194" t="s">
        <v>170</v>
      </c>
      <c r="AY195" s="21" t="s">
        <v>151</v>
      </c>
      <c r="BE195" s="195">
        <f>IF(N195="základní",J195,0)</f>
        <v>0</v>
      </c>
      <c r="BF195" s="195">
        <f>IF(N195="snížená",J195,0)</f>
        <v>0</v>
      </c>
      <c r="BG195" s="195">
        <f>IF(N195="zákl. přenesená",J195,0)</f>
        <v>0</v>
      </c>
      <c r="BH195" s="195">
        <f>IF(N195="sníž. přenesená",J195,0)</f>
        <v>0</v>
      </c>
      <c r="BI195" s="195">
        <f>IF(N195="nulová",J195,0)</f>
        <v>0</v>
      </c>
      <c r="BJ195" s="21" t="s">
        <v>86</v>
      </c>
      <c r="BK195" s="195">
        <f>ROUND(I195*H195,2)</f>
        <v>0</v>
      </c>
      <c r="BL195" s="21" t="s">
        <v>159</v>
      </c>
      <c r="BM195" s="194" t="s">
        <v>1107</v>
      </c>
    </row>
    <row r="196" spans="1:65" s="2" customFormat="1" ht="39">
      <c r="A196" s="39"/>
      <c r="B196" s="40"/>
      <c r="C196" s="41"/>
      <c r="D196" s="201" t="s">
        <v>163</v>
      </c>
      <c r="E196" s="41"/>
      <c r="F196" s="202" t="s">
        <v>3466</v>
      </c>
      <c r="G196" s="41"/>
      <c r="H196" s="41"/>
      <c r="I196" s="198"/>
      <c r="J196" s="41"/>
      <c r="K196" s="41"/>
      <c r="L196" s="44"/>
      <c r="M196" s="199"/>
      <c r="N196" s="200"/>
      <c r="O196" s="69"/>
      <c r="P196" s="69"/>
      <c r="Q196" s="69"/>
      <c r="R196" s="69"/>
      <c r="S196" s="69"/>
      <c r="T196" s="70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21" t="s">
        <v>163</v>
      </c>
      <c r="AU196" s="21" t="s">
        <v>170</v>
      </c>
    </row>
    <row r="197" spans="1:65" s="2" customFormat="1" ht="16.5" customHeight="1">
      <c r="A197" s="39"/>
      <c r="B197" s="40"/>
      <c r="C197" s="183" t="s">
        <v>721</v>
      </c>
      <c r="D197" s="183" t="s">
        <v>154</v>
      </c>
      <c r="E197" s="184" t="s">
        <v>3471</v>
      </c>
      <c r="F197" s="185" t="s">
        <v>3472</v>
      </c>
      <c r="G197" s="186" t="s">
        <v>3101</v>
      </c>
      <c r="H197" s="187">
        <v>0</v>
      </c>
      <c r="I197" s="188"/>
      <c r="J197" s="189">
        <f>ROUND(I197*H197,2)</f>
        <v>0</v>
      </c>
      <c r="K197" s="185" t="s">
        <v>32</v>
      </c>
      <c r="L197" s="44"/>
      <c r="M197" s="190" t="s">
        <v>32</v>
      </c>
      <c r="N197" s="191" t="s">
        <v>49</v>
      </c>
      <c r="O197" s="69"/>
      <c r="P197" s="192">
        <f>O197*H197</f>
        <v>0</v>
      </c>
      <c r="Q197" s="192">
        <v>0</v>
      </c>
      <c r="R197" s="192">
        <f>Q197*H197</f>
        <v>0</v>
      </c>
      <c r="S197" s="192">
        <v>0</v>
      </c>
      <c r="T197" s="193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194" t="s">
        <v>159</v>
      </c>
      <c r="AT197" s="194" t="s">
        <v>154</v>
      </c>
      <c r="AU197" s="194" t="s">
        <v>170</v>
      </c>
      <c r="AY197" s="21" t="s">
        <v>151</v>
      </c>
      <c r="BE197" s="195">
        <f>IF(N197="základní",J197,0)</f>
        <v>0</v>
      </c>
      <c r="BF197" s="195">
        <f>IF(N197="snížená",J197,0)</f>
        <v>0</v>
      </c>
      <c r="BG197" s="195">
        <f>IF(N197="zákl. přenesená",J197,0)</f>
        <v>0</v>
      </c>
      <c r="BH197" s="195">
        <f>IF(N197="sníž. přenesená",J197,0)</f>
        <v>0</v>
      </c>
      <c r="BI197" s="195">
        <f>IF(N197="nulová",J197,0)</f>
        <v>0</v>
      </c>
      <c r="BJ197" s="21" t="s">
        <v>86</v>
      </c>
      <c r="BK197" s="195">
        <f>ROUND(I197*H197,2)</f>
        <v>0</v>
      </c>
      <c r="BL197" s="21" t="s">
        <v>159</v>
      </c>
      <c r="BM197" s="194" t="s">
        <v>1121</v>
      </c>
    </row>
    <row r="198" spans="1:65" s="2" customFormat="1" ht="39">
      <c r="A198" s="39"/>
      <c r="B198" s="40"/>
      <c r="C198" s="41"/>
      <c r="D198" s="201" t="s">
        <v>163</v>
      </c>
      <c r="E198" s="41"/>
      <c r="F198" s="202" t="s">
        <v>3466</v>
      </c>
      <c r="G198" s="41"/>
      <c r="H198" s="41"/>
      <c r="I198" s="198"/>
      <c r="J198" s="41"/>
      <c r="K198" s="41"/>
      <c r="L198" s="44"/>
      <c r="M198" s="199"/>
      <c r="N198" s="200"/>
      <c r="O198" s="69"/>
      <c r="P198" s="69"/>
      <c r="Q198" s="69"/>
      <c r="R198" s="69"/>
      <c r="S198" s="69"/>
      <c r="T198" s="70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21" t="s">
        <v>163</v>
      </c>
      <c r="AU198" s="21" t="s">
        <v>170</v>
      </c>
    </row>
    <row r="199" spans="1:65" s="2" customFormat="1" ht="16.5" customHeight="1">
      <c r="A199" s="39"/>
      <c r="B199" s="40"/>
      <c r="C199" s="183" t="s">
        <v>729</v>
      </c>
      <c r="D199" s="183" t="s">
        <v>154</v>
      </c>
      <c r="E199" s="184" t="s">
        <v>3473</v>
      </c>
      <c r="F199" s="185" t="s">
        <v>3474</v>
      </c>
      <c r="G199" s="186" t="s">
        <v>3101</v>
      </c>
      <c r="H199" s="187">
        <v>0</v>
      </c>
      <c r="I199" s="188"/>
      <c r="J199" s="189">
        <f>ROUND(I199*H199,2)</f>
        <v>0</v>
      </c>
      <c r="K199" s="185" t="s">
        <v>32</v>
      </c>
      <c r="L199" s="44"/>
      <c r="M199" s="190" t="s">
        <v>32</v>
      </c>
      <c r="N199" s="191" t="s">
        <v>49</v>
      </c>
      <c r="O199" s="69"/>
      <c r="P199" s="192">
        <f>O199*H199</f>
        <v>0</v>
      </c>
      <c r="Q199" s="192">
        <v>0</v>
      </c>
      <c r="R199" s="192">
        <f>Q199*H199</f>
        <v>0</v>
      </c>
      <c r="S199" s="192">
        <v>0</v>
      </c>
      <c r="T199" s="193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194" t="s">
        <v>159</v>
      </c>
      <c r="AT199" s="194" t="s">
        <v>154</v>
      </c>
      <c r="AU199" s="194" t="s">
        <v>170</v>
      </c>
      <c r="AY199" s="21" t="s">
        <v>151</v>
      </c>
      <c r="BE199" s="195">
        <f>IF(N199="základní",J199,0)</f>
        <v>0</v>
      </c>
      <c r="BF199" s="195">
        <f>IF(N199="snížená",J199,0)</f>
        <v>0</v>
      </c>
      <c r="BG199" s="195">
        <f>IF(N199="zákl. přenesená",J199,0)</f>
        <v>0</v>
      </c>
      <c r="BH199" s="195">
        <f>IF(N199="sníž. přenesená",J199,0)</f>
        <v>0</v>
      </c>
      <c r="BI199" s="195">
        <f>IF(N199="nulová",J199,0)</f>
        <v>0</v>
      </c>
      <c r="BJ199" s="21" t="s">
        <v>86</v>
      </c>
      <c r="BK199" s="195">
        <f>ROUND(I199*H199,2)</f>
        <v>0</v>
      </c>
      <c r="BL199" s="21" t="s">
        <v>159</v>
      </c>
      <c r="BM199" s="194" t="s">
        <v>1137</v>
      </c>
    </row>
    <row r="200" spans="1:65" s="2" customFormat="1" ht="39">
      <c r="A200" s="39"/>
      <c r="B200" s="40"/>
      <c r="C200" s="41"/>
      <c r="D200" s="201" t="s">
        <v>163</v>
      </c>
      <c r="E200" s="41"/>
      <c r="F200" s="202" t="s">
        <v>3466</v>
      </c>
      <c r="G200" s="41"/>
      <c r="H200" s="41"/>
      <c r="I200" s="198"/>
      <c r="J200" s="41"/>
      <c r="K200" s="41"/>
      <c r="L200" s="44"/>
      <c r="M200" s="199"/>
      <c r="N200" s="200"/>
      <c r="O200" s="69"/>
      <c r="P200" s="69"/>
      <c r="Q200" s="69"/>
      <c r="R200" s="69"/>
      <c r="S200" s="69"/>
      <c r="T200" s="70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21" t="s">
        <v>163</v>
      </c>
      <c r="AU200" s="21" t="s">
        <v>170</v>
      </c>
    </row>
    <row r="201" spans="1:65" s="2" customFormat="1" ht="21.75" customHeight="1">
      <c r="A201" s="39"/>
      <c r="B201" s="40"/>
      <c r="C201" s="183" t="s">
        <v>735</v>
      </c>
      <c r="D201" s="183" t="s">
        <v>154</v>
      </c>
      <c r="E201" s="184" t="s">
        <v>3475</v>
      </c>
      <c r="F201" s="185" t="s">
        <v>3476</v>
      </c>
      <c r="G201" s="186" t="s">
        <v>3101</v>
      </c>
      <c r="H201" s="187">
        <v>2</v>
      </c>
      <c r="I201" s="188"/>
      <c r="J201" s="189">
        <f>ROUND(I201*H201,2)</f>
        <v>0</v>
      </c>
      <c r="K201" s="185" t="s">
        <v>32</v>
      </c>
      <c r="L201" s="44"/>
      <c r="M201" s="190" t="s">
        <v>32</v>
      </c>
      <c r="N201" s="191" t="s">
        <v>49</v>
      </c>
      <c r="O201" s="69"/>
      <c r="P201" s="192">
        <f>O201*H201</f>
        <v>0</v>
      </c>
      <c r="Q201" s="192">
        <v>0</v>
      </c>
      <c r="R201" s="192">
        <f>Q201*H201</f>
        <v>0</v>
      </c>
      <c r="S201" s="192">
        <v>0</v>
      </c>
      <c r="T201" s="193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194" t="s">
        <v>159</v>
      </c>
      <c r="AT201" s="194" t="s">
        <v>154</v>
      </c>
      <c r="AU201" s="194" t="s">
        <v>170</v>
      </c>
      <c r="AY201" s="21" t="s">
        <v>151</v>
      </c>
      <c r="BE201" s="195">
        <f>IF(N201="základní",J201,0)</f>
        <v>0</v>
      </c>
      <c r="BF201" s="195">
        <f>IF(N201="snížená",J201,0)</f>
        <v>0</v>
      </c>
      <c r="BG201" s="195">
        <f>IF(N201="zákl. přenesená",J201,0)</f>
        <v>0</v>
      </c>
      <c r="BH201" s="195">
        <f>IF(N201="sníž. přenesená",J201,0)</f>
        <v>0</v>
      </c>
      <c r="BI201" s="195">
        <f>IF(N201="nulová",J201,0)</f>
        <v>0</v>
      </c>
      <c r="BJ201" s="21" t="s">
        <v>86</v>
      </c>
      <c r="BK201" s="195">
        <f>ROUND(I201*H201,2)</f>
        <v>0</v>
      </c>
      <c r="BL201" s="21" t="s">
        <v>159</v>
      </c>
      <c r="BM201" s="194" t="s">
        <v>1156</v>
      </c>
    </row>
    <row r="202" spans="1:65" s="2" customFormat="1" ht="39">
      <c r="A202" s="39"/>
      <c r="B202" s="40"/>
      <c r="C202" s="41"/>
      <c r="D202" s="201" t="s">
        <v>163</v>
      </c>
      <c r="E202" s="41"/>
      <c r="F202" s="202" t="s">
        <v>3477</v>
      </c>
      <c r="G202" s="41"/>
      <c r="H202" s="41"/>
      <c r="I202" s="198"/>
      <c r="J202" s="41"/>
      <c r="K202" s="41"/>
      <c r="L202" s="44"/>
      <c r="M202" s="199"/>
      <c r="N202" s="200"/>
      <c r="O202" s="69"/>
      <c r="P202" s="69"/>
      <c r="Q202" s="69"/>
      <c r="R202" s="69"/>
      <c r="S202" s="69"/>
      <c r="T202" s="70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21" t="s">
        <v>163</v>
      </c>
      <c r="AU202" s="21" t="s">
        <v>170</v>
      </c>
    </row>
    <row r="203" spans="1:65" s="2" customFormat="1" ht="16.5" customHeight="1">
      <c r="A203" s="39"/>
      <c r="B203" s="40"/>
      <c r="C203" s="183" t="s">
        <v>742</v>
      </c>
      <c r="D203" s="183" t="s">
        <v>154</v>
      </c>
      <c r="E203" s="184" t="s">
        <v>3478</v>
      </c>
      <c r="F203" s="185" t="s">
        <v>3479</v>
      </c>
      <c r="G203" s="186" t="s">
        <v>3101</v>
      </c>
      <c r="H203" s="187">
        <v>0</v>
      </c>
      <c r="I203" s="188"/>
      <c r="J203" s="189">
        <f>ROUND(I203*H203,2)</f>
        <v>0</v>
      </c>
      <c r="K203" s="185" t="s">
        <v>32</v>
      </c>
      <c r="L203" s="44"/>
      <c r="M203" s="190" t="s">
        <v>32</v>
      </c>
      <c r="N203" s="191" t="s">
        <v>49</v>
      </c>
      <c r="O203" s="69"/>
      <c r="P203" s="192">
        <f>O203*H203</f>
        <v>0</v>
      </c>
      <c r="Q203" s="192">
        <v>0</v>
      </c>
      <c r="R203" s="192">
        <f>Q203*H203</f>
        <v>0</v>
      </c>
      <c r="S203" s="192">
        <v>0</v>
      </c>
      <c r="T203" s="193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194" t="s">
        <v>159</v>
      </c>
      <c r="AT203" s="194" t="s">
        <v>154</v>
      </c>
      <c r="AU203" s="194" t="s">
        <v>170</v>
      </c>
      <c r="AY203" s="21" t="s">
        <v>151</v>
      </c>
      <c r="BE203" s="195">
        <f>IF(N203="základní",J203,0)</f>
        <v>0</v>
      </c>
      <c r="BF203" s="195">
        <f>IF(N203="snížená",J203,0)</f>
        <v>0</v>
      </c>
      <c r="BG203" s="195">
        <f>IF(N203="zákl. přenesená",J203,0)</f>
        <v>0</v>
      </c>
      <c r="BH203" s="195">
        <f>IF(N203="sníž. přenesená",J203,0)</f>
        <v>0</v>
      </c>
      <c r="BI203" s="195">
        <f>IF(N203="nulová",J203,0)</f>
        <v>0</v>
      </c>
      <c r="BJ203" s="21" t="s">
        <v>86</v>
      </c>
      <c r="BK203" s="195">
        <f>ROUND(I203*H203,2)</f>
        <v>0</v>
      </c>
      <c r="BL203" s="21" t="s">
        <v>159</v>
      </c>
      <c r="BM203" s="194" t="s">
        <v>1169</v>
      </c>
    </row>
    <row r="204" spans="1:65" s="2" customFormat="1" ht="39">
      <c r="A204" s="39"/>
      <c r="B204" s="40"/>
      <c r="C204" s="41"/>
      <c r="D204" s="201" t="s">
        <v>163</v>
      </c>
      <c r="E204" s="41"/>
      <c r="F204" s="202" t="s">
        <v>3466</v>
      </c>
      <c r="G204" s="41"/>
      <c r="H204" s="41"/>
      <c r="I204" s="198"/>
      <c r="J204" s="41"/>
      <c r="K204" s="41"/>
      <c r="L204" s="44"/>
      <c r="M204" s="199"/>
      <c r="N204" s="200"/>
      <c r="O204" s="69"/>
      <c r="P204" s="69"/>
      <c r="Q204" s="69"/>
      <c r="R204" s="69"/>
      <c r="S204" s="69"/>
      <c r="T204" s="70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21" t="s">
        <v>163</v>
      </c>
      <c r="AU204" s="21" t="s">
        <v>170</v>
      </c>
    </row>
    <row r="205" spans="1:65" s="2" customFormat="1" ht="16.5" customHeight="1">
      <c r="A205" s="39"/>
      <c r="B205" s="40"/>
      <c r="C205" s="183" t="s">
        <v>750</v>
      </c>
      <c r="D205" s="183" t="s">
        <v>154</v>
      </c>
      <c r="E205" s="184" t="s">
        <v>3480</v>
      </c>
      <c r="F205" s="185" t="s">
        <v>3481</v>
      </c>
      <c r="G205" s="186" t="s">
        <v>3101</v>
      </c>
      <c r="H205" s="187">
        <v>0</v>
      </c>
      <c r="I205" s="188"/>
      <c r="J205" s="189">
        <f>ROUND(I205*H205,2)</f>
        <v>0</v>
      </c>
      <c r="K205" s="185" t="s">
        <v>32</v>
      </c>
      <c r="L205" s="44"/>
      <c r="M205" s="190" t="s">
        <v>32</v>
      </c>
      <c r="N205" s="191" t="s">
        <v>49</v>
      </c>
      <c r="O205" s="69"/>
      <c r="P205" s="192">
        <f>O205*H205</f>
        <v>0</v>
      </c>
      <c r="Q205" s="192">
        <v>0</v>
      </c>
      <c r="R205" s="192">
        <f>Q205*H205</f>
        <v>0</v>
      </c>
      <c r="S205" s="192">
        <v>0</v>
      </c>
      <c r="T205" s="193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194" t="s">
        <v>159</v>
      </c>
      <c r="AT205" s="194" t="s">
        <v>154</v>
      </c>
      <c r="AU205" s="194" t="s">
        <v>170</v>
      </c>
      <c r="AY205" s="21" t="s">
        <v>151</v>
      </c>
      <c r="BE205" s="195">
        <f>IF(N205="základní",J205,0)</f>
        <v>0</v>
      </c>
      <c r="BF205" s="195">
        <f>IF(N205="snížená",J205,0)</f>
        <v>0</v>
      </c>
      <c r="BG205" s="195">
        <f>IF(N205="zákl. přenesená",J205,0)</f>
        <v>0</v>
      </c>
      <c r="BH205" s="195">
        <f>IF(N205="sníž. přenesená",J205,0)</f>
        <v>0</v>
      </c>
      <c r="BI205" s="195">
        <f>IF(N205="nulová",J205,0)</f>
        <v>0</v>
      </c>
      <c r="BJ205" s="21" t="s">
        <v>86</v>
      </c>
      <c r="BK205" s="195">
        <f>ROUND(I205*H205,2)</f>
        <v>0</v>
      </c>
      <c r="BL205" s="21" t="s">
        <v>159</v>
      </c>
      <c r="BM205" s="194" t="s">
        <v>1180</v>
      </c>
    </row>
    <row r="206" spans="1:65" s="2" customFormat="1" ht="39">
      <c r="A206" s="39"/>
      <c r="B206" s="40"/>
      <c r="C206" s="41"/>
      <c r="D206" s="201" t="s">
        <v>163</v>
      </c>
      <c r="E206" s="41"/>
      <c r="F206" s="202" t="s">
        <v>3466</v>
      </c>
      <c r="G206" s="41"/>
      <c r="H206" s="41"/>
      <c r="I206" s="198"/>
      <c r="J206" s="41"/>
      <c r="K206" s="41"/>
      <c r="L206" s="44"/>
      <c r="M206" s="199"/>
      <c r="N206" s="200"/>
      <c r="O206" s="69"/>
      <c r="P206" s="69"/>
      <c r="Q206" s="69"/>
      <c r="R206" s="69"/>
      <c r="S206" s="69"/>
      <c r="T206" s="70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21" t="s">
        <v>163</v>
      </c>
      <c r="AU206" s="21" t="s">
        <v>170</v>
      </c>
    </row>
    <row r="207" spans="1:65" s="2" customFormat="1" ht="16.5" customHeight="1">
      <c r="A207" s="39"/>
      <c r="B207" s="40"/>
      <c r="C207" s="183" t="s">
        <v>757</v>
      </c>
      <c r="D207" s="183" t="s">
        <v>154</v>
      </c>
      <c r="E207" s="184" t="s">
        <v>3482</v>
      </c>
      <c r="F207" s="185" t="s">
        <v>3483</v>
      </c>
      <c r="G207" s="186" t="s">
        <v>3101</v>
      </c>
      <c r="H207" s="187">
        <v>0</v>
      </c>
      <c r="I207" s="188"/>
      <c r="J207" s="189">
        <f>ROUND(I207*H207,2)</f>
        <v>0</v>
      </c>
      <c r="K207" s="185" t="s">
        <v>32</v>
      </c>
      <c r="L207" s="44"/>
      <c r="M207" s="190" t="s">
        <v>32</v>
      </c>
      <c r="N207" s="191" t="s">
        <v>49</v>
      </c>
      <c r="O207" s="69"/>
      <c r="P207" s="192">
        <f>O207*H207</f>
        <v>0</v>
      </c>
      <c r="Q207" s="192">
        <v>0</v>
      </c>
      <c r="R207" s="192">
        <f>Q207*H207</f>
        <v>0</v>
      </c>
      <c r="S207" s="192">
        <v>0</v>
      </c>
      <c r="T207" s="193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194" t="s">
        <v>159</v>
      </c>
      <c r="AT207" s="194" t="s">
        <v>154</v>
      </c>
      <c r="AU207" s="194" t="s">
        <v>170</v>
      </c>
      <c r="AY207" s="21" t="s">
        <v>151</v>
      </c>
      <c r="BE207" s="195">
        <f>IF(N207="základní",J207,0)</f>
        <v>0</v>
      </c>
      <c r="BF207" s="195">
        <f>IF(N207="snížená",J207,0)</f>
        <v>0</v>
      </c>
      <c r="BG207" s="195">
        <f>IF(N207="zákl. přenesená",J207,0)</f>
        <v>0</v>
      </c>
      <c r="BH207" s="195">
        <f>IF(N207="sníž. přenesená",J207,0)</f>
        <v>0</v>
      </c>
      <c r="BI207" s="195">
        <f>IF(N207="nulová",J207,0)</f>
        <v>0</v>
      </c>
      <c r="BJ207" s="21" t="s">
        <v>86</v>
      </c>
      <c r="BK207" s="195">
        <f>ROUND(I207*H207,2)</f>
        <v>0</v>
      </c>
      <c r="BL207" s="21" t="s">
        <v>159</v>
      </c>
      <c r="BM207" s="194" t="s">
        <v>1191</v>
      </c>
    </row>
    <row r="208" spans="1:65" s="2" customFormat="1" ht="39">
      <c r="A208" s="39"/>
      <c r="B208" s="40"/>
      <c r="C208" s="41"/>
      <c r="D208" s="201" t="s">
        <v>163</v>
      </c>
      <c r="E208" s="41"/>
      <c r="F208" s="202" t="s">
        <v>3466</v>
      </c>
      <c r="G208" s="41"/>
      <c r="H208" s="41"/>
      <c r="I208" s="198"/>
      <c r="J208" s="41"/>
      <c r="K208" s="41"/>
      <c r="L208" s="44"/>
      <c r="M208" s="199"/>
      <c r="N208" s="200"/>
      <c r="O208" s="69"/>
      <c r="P208" s="69"/>
      <c r="Q208" s="69"/>
      <c r="R208" s="69"/>
      <c r="S208" s="69"/>
      <c r="T208" s="70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21" t="s">
        <v>163</v>
      </c>
      <c r="AU208" s="21" t="s">
        <v>170</v>
      </c>
    </row>
    <row r="209" spans="1:65" s="2" customFormat="1" ht="16.5" customHeight="1">
      <c r="A209" s="39"/>
      <c r="B209" s="40"/>
      <c r="C209" s="183" t="s">
        <v>765</v>
      </c>
      <c r="D209" s="183" t="s">
        <v>154</v>
      </c>
      <c r="E209" s="184" t="s">
        <v>3484</v>
      </c>
      <c r="F209" s="185" t="s">
        <v>3485</v>
      </c>
      <c r="G209" s="186" t="s">
        <v>3101</v>
      </c>
      <c r="H209" s="187">
        <v>0</v>
      </c>
      <c r="I209" s="188"/>
      <c r="J209" s="189">
        <f>ROUND(I209*H209,2)</f>
        <v>0</v>
      </c>
      <c r="K209" s="185" t="s">
        <v>32</v>
      </c>
      <c r="L209" s="44"/>
      <c r="M209" s="190" t="s">
        <v>32</v>
      </c>
      <c r="N209" s="191" t="s">
        <v>49</v>
      </c>
      <c r="O209" s="69"/>
      <c r="P209" s="192">
        <f>O209*H209</f>
        <v>0</v>
      </c>
      <c r="Q209" s="192">
        <v>0</v>
      </c>
      <c r="R209" s="192">
        <f>Q209*H209</f>
        <v>0</v>
      </c>
      <c r="S209" s="192">
        <v>0</v>
      </c>
      <c r="T209" s="193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194" t="s">
        <v>159</v>
      </c>
      <c r="AT209" s="194" t="s">
        <v>154</v>
      </c>
      <c r="AU209" s="194" t="s">
        <v>170</v>
      </c>
      <c r="AY209" s="21" t="s">
        <v>151</v>
      </c>
      <c r="BE209" s="195">
        <f>IF(N209="základní",J209,0)</f>
        <v>0</v>
      </c>
      <c r="BF209" s="195">
        <f>IF(N209="snížená",J209,0)</f>
        <v>0</v>
      </c>
      <c r="BG209" s="195">
        <f>IF(N209="zákl. přenesená",J209,0)</f>
        <v>0</v>
      </c>
      <c r="BH209" s="195">
        <f>IF(N209="sníž. přenesená",J209,0)</f>
        <v>0</v>
      </c>
      <c r="BI209" s="195">
        <f>IF(N209="nulová",J209,0)</f>
        <v>0</v>
      </c>
      <c r="BJ209" s="21" t="s">
        <v>86</v>
      </c>
      <c r="BK209" s="195">
        <f>ROUND(I209*H209,2)</f>
        <v>0</v>
      </c>
      <c r="BL209" s="21" t="s">
        <v>159</v>
      </c>
      <c r="BM209" s="194" t="s">
        <v>21</v>
      </c>
    </row>
    <row r="210" spans="1:65" s="2" customFormat="1" ht="39">
      <c r="A210" s="39"/>
      <c r="B210" s="40"/>
      <c r="C210" s="41"/>
      <c r="D210" s="201" t="s">
        <v>163</v>
      </c>
      <c r="E210" s="41"/>
      <c r="F210" s="202" t="s">
        <v>3466</v>
      </c>
      <c r="G210" s="41"/>
      <c r="H210" s="41"/>
      <c r="I210" s="198"/>
      <c r="J210" s="41"/>
      <c r="K210" s="41"/>
      <c r="L210" s="44"/>
      <c r="M210" s="199"/>
      <c r="N210" s="200"/>
      <c r="O210" s="69"/>
      <c r="P210" s="69"/>
      <c r="Q210" s="69"/>
      <c r="R210" s="69"/>
      <c r="S210" s="69"/>
      <c r="T210" s="70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21" t="s">
        <v>163</v>
      </c>
      <c r="AU210" s="21" t="s">
        <v>170</v>
      </c>
    </row>
    <row r="211" spans="1:65" s="2" customFormat="1" ht="16.5" customHeight="1">
      <c r="A211" s="39"/>
      <c r="B211" s="40"/>
      <c r="C211" s="183" t="s">
        <v>770</v>
      </c>
      <c r="D211" s="183" t="s">
        <v>154</v>
      </c>
      <c r="E211" s="184" t="s">
        <v>3486</v>
      </c>
      <c r="F211" s="185" t="s">
        <v>3487</v>
      </c>
      <c r="G211" s="186" t="s">
        <v>3101</v>
      </c>
      <c r="H211" s="187">
        <v>1</v>
      </c>
      <c r="I211" s="188"/>
      <c r="J211" s="189">
        <f>ROUND(I211*H211,2)</f>
        <v>0</v>
      </c>
      <c r="K211" s="185" t="s">
        <v>32</v>
      </c>
      <c r="L211" s="44"/>
      <c r="M211" s="190" t="s">
        <v>32</v>
      </c>
      <c r="N211" s="191" t="s">
        <v>49</v>
      </c>
      <c r="O211" s="69"/>
      <c r="P211" s="192">
        <f>O211*H211</f>
        <v>0</v>
      </c>
      <c r="Q211" s="192">
        <v>0</v>
      </c>
      <c r="R211" s="192">
        <f>Q211*H211</f>
        <v>0</v>
      </c>
      <c r="S211" s="192">
        <v>0</v>
      </c>
      <c r="T211" s="193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194" t="s">
        <v>159</v>
      </c>
      <c r="AT211" s="194" t="s">
        <v>154</v>
      </c>
      <c r="AU211" s="194" t="s">
        <v>170</v>
      </c>
      <c r="AY211" s="21" t="s">
        <v>151</v>
      </c>
      <c r="BE211" s="195">
        <f>IF(N211="základní",J211,0)</f>
        <v>0</v>
      </c>
      <c r="BF211" s="195">
        <f>IF(N211="snížená",J211,0)</f>
        <v>0</v>
      </c>
      <c r="BG211" s="195">
        <f>IF(N211="zákl. přenesená",J211,0)</f>
        <v>0</v>
      </c>
      <c r="BH211" s="195">
        <f>IF(N211="sníž. přenesená",J211,0)</f>
        <v>0</v>
      </c>
      <c r="BI211" s="195">
        <f>IF(N211="nulová",J211,0)</f>
        <v>0</v>
      </c>
      <c r="BJ211" s="21" t="s">
        <v>86</v>
      </c>
      <c r="BK211" s="195">
        <f>ROUND(I211*H211,2)</f>
        <v>0</v>
      </c>
      <c r="BL211" s="21" t="s">
        <v>159</v>
      </c>
      <c r="BM211" s="194" t="s">
        <v>1215</v>
      </c>
    </row>
    <row r="212" spans="1:65" s="2" customFormat="1" ht="39">
      <c r="A212" s="39"/>
      <c r="B212" s="40"/>
      <c r="C212" s="41"/>
      <c r="D212" s="201" t="s">
        <v>163</v>
      </c>
      <c r="E212" s="41"/>
      <c r="F212" s="202" t="s">
        <v>3477</v>
      </c>
      <c r="G212" s="41"/>
      <c r="H212" s="41"/>
      <c r="I212" s="198"/>
      <c r="J212" s="41"/>
      <c r="K212" s="41"/>
      <c r="L212" s="44"/>
      <c r="M212" s="199"/>
      <c r="N212" s="200"/>
      <c r="O212" s="69"/>
      <c r="P212" s="69"/>
      <c r="Q212" s="69"/>
      <c r="R212" s="69"/>
      <c r="S212" s="69"/>
      <c r="T212" s="70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21" t="s">
        <v>163</v>
      </c>
      <c r="AU212" s="21" t="s">
        <v>170</v>
      </c>
    </row>
    <row r="213" spans="1:65" s="12" customFormat="1" ht="20.85" customHeight="1">
      <c r="B213" s="167"/>
      <c r="C213" s="168"/>
      <c r="D213" s="169" t="s">
        <v>77</v>
      </c>
      <c r="E213" s="181" t="s">
        <v>370</v>
      </c>
      <c r="F213" s="181" t="s">
        <v>3488</v>
      </c>
      <c r="G213" s="168"/>
      <c r="H213" s="168"/>
      <c r="I213" s="171"/>
      <c r="J213" s="182">
        <f>BK213</f>
        <v>0</v>
      </c>
      <c r="K213" s="168"/>
      <c r="L213" s="173"/>
      <c r="M213" s="174"/>
      <c r="N213" s="175"/>
      <c r="O213" s="175"/>
      <c r="P213" s="176">
        <f>SUM(P214:P225)</f>
        <v>0</v>
      </c>
      <c r="Q213" s="175"/>
      <c r="R213" s="176">
        <f>SUM(R214:R225)</f>
        <v>0</v>
      </c>
      <c r="S213" s="175"/>
      <c r="T213" s="177">
        <f>SUM(T214:T225)</f>
        <v>0</v>
      </c>
      <c r="AR213" s="178" t="s">
        <v>86</v>
      </c>
      <c r="AT213" s="179" t="s">
        <v>77</v>
      </c>
      <c r="AU213" s="179" t="s">
        <v>88</v>
      </c>
      <c r="AY213" s="178" t="s">
        <v>151</v>
      </c>
      <c r="BK213" s="180">
        <f>SUM(BK214:BK225)</f>
        <v>0</v>
      </c>
    </row>
    <row r="214" spans="1:65" s="2" customFormat="1" ht="16.5" customHeight="1">
      <c r="A214" s="39"/>
      <c r="B214" s="40"/>
      <c r="C214" s="183" t="s">
        <v>785</v>
      </c>
      <c r="D214" s="183" t="s">
        <v>154</v>
      </c>
      <c r="E214" s="184" t="s">
        <v>3489</v>
      </c>
      <c r="F214" s="185" t="s">
        <v>3490</v>
      </c>
      <c r="G214" s="186" t="s">
        <v>213</v>
      </c>
      <c r="H214" s="187">
        <v>6</v>
      </c>
      <c r="I214" s="188"/>
      <c r="J214" s="189">
        <f t="shared" ref="J214:J225" si="30">ROUND(I214*H214,2)</f>
        <v>0</v>
      </c>
      <c r="K214" s="185" t="s">
        <v>32</v>
      </c>
      <c r="L214" s="44"/>
      <c r="M214" s="190" t="s">
        <v>32</v>
      </c>
      <c r="N214" s="191" t="s">
        <v>49</v>
      </c>
      <c r="O214" s="69"/>
      <c r="P214" s="192">
        <f t="shared" ref="P214:P225" si="31">O214*H214</f>
        <v>0</v>
      </c>
      <c r="Q214" s="192">
        <v>0</v>
      </c>
      <c r="R214" s="192">
        <f t="shared" ref="R214:R225" si="32">Q214*H214</f>
        <v>0</v>
      </c>
      <c r="S214" s="192">
        <v>0</v>
      </c>
      <c r="T214" s="193">
        <f t="shared" ref="T214:T225" si="33"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194" t="s">
        <v>159</v>
      </c>
      <c r="AT214" s="194" t="s">
        <v>154</v>
      </c>
      <c r="AU214" s="194" t="s">
        <v>170</v>
      </c>
      <c r="AY214" s="21" t="s">
        <v>151</v>
      </c>
      <c r="BE214" s="195">
        <f t="shared" ref="BE214:BE225" si="34">IF(N214="základní",J214,0)</f>
        <v>0</v>
      </c>
      <c r="BF214" s="195">
        <f t="shared" ref="BF214:BF225" si="35">IF(N214="snížená",J214,0)</f>
        <v>0</v>
      </c>
      <c r="BG214" s="195">
        <f t="shared" ref="BG214:BG225" si="36">IF(N214="zákl. přenesená",J214,0)</f>
        <v>0</v>
      </c>
      <c r="BH214" s="195">
        <f t="shared" ref="BH214:BH225" si="37">IF(N214="sníž. přenesená",J214,0)</f>
        <v>0</v>
      </c>
      <c r="BI214" s="195">
        <f t="shared" ref="BI214:BI225" si="38">IF(N214="nulová",J214,0)</f>
        <v>0</v>
      </c>
      <c r="BJ214" s="21" t="s">
        <v>86</v>
      </c>
      <c r="BK214" s="195">
        <f t="shared" ref="BK214:BK225" si="39">ROUND(I214*H214,2)</f>
        <v>0</v>
      </c>
      <c r="BL214" s="21" t="s">
        <v>159</v>
      </c>
      <c r="BM214" s="194" t="s">
        <v>1228</v>
      </c>
    </row>
    <row r="215" spans="1:65" s="2" customFormat="1" ht="16.5" customHeight="1">
      <c r="A215" s="39"/>
      <c r="B215" s="40"/>
      <c r="C215" s="183" t="s">
        <v>795</v>
      </c>
      <c r="D215" s="183" t="s">
        <v>154</v>
      </c>
      <c r="E215" s="184" t="s">
        <v>3491</v>
      </c>
      <c r="F215" s="185" t="s">
        <v>3492</v>
      </c>
      <c r="G215" s="186" t="s">
        <v>213</v>
      </c>
      <c r="H215" s="187">
        <v>23</v>
      </c>
      <c r="I215" s="188"/>
      <c r="J215" s="189">
        <f t="shared" si="30"/>
        <v>0</v>
      </c>
      <c r="K215" s="185" t="s">
        <v>32</v>
      </c>
      <c r="L215" s="44"/>
      <c r="M215" s="190" t="s">
        <v>32</v>
      </c>
      <c r="N215" s="191" t="s">
        <v>49</v>
      </c>
      <c r="O215" s="69"/>
      <c r="P215" s="192">
        <f t="shared" si="31"/>
        <v>0</v>
      </c>
      <c r="Q215" s="192">
        <v>0</v>
      </c>
      <c r="R215" s="192">
        <f t="shared" si="32"/>
        <v>0</v>
      </c>
      <c r="S215" s="192">
        <v>0</v>
      </c>
      <c r="T215" s="193">
        <f t="shared" si="33"/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194" t="s">
        <v>159</v>
      </c>
      <c r="AT215" s="194" t="s">
        <v>154</v>
      </c>
      <c r="AU215" s="194" t="s">
        <v>170</v>
      </c>
      <c r="AY215" s="21" t="s">
        <v>151</v>
      </c>
      <c r="BE215" s="195">
        <f t="shared" si="34"/>
        <v>0</v>
      </c>
      <c r="BF215" s="195">
        <f t="shared" si="35"/>
        <v>0</v>
      </c>
      <c r="BG215" s="195">
        <f t="shared" si="36"/>
        <v>0</v>
      </c>
      <c r="BH215" s="195">
        <f t="shared" si="37"/>
        <v>0</v>
      </c>
      <c r="BI215" s="195">
        <f t="shared" si="38"/>
        <v>0</v>
      </c>
      <c r="BJ215" s="21" t="s">
        <v>86</v>
      </c>
      <c r="BK215" s="195">
        <f t="shared" si="39"/>
        <v>0</v>
      </c>
      <c r="BL215" s="21" t="s">
        <v>159</v>
      </c>
      <c r="BM215" s="194" t="s">
        <v>1243</v>
      </c>
    </row>
    <row r="216" spans="1:65" s="2" customFormat="1" ht="16.5" customHeight="1">
      <c r="A216" s="39"/>
      <c r="B216" s="40"/>
      <c r="C216" s="183" t="s">
        <v>800</v>
      </c>
      <c r="D216" s="183" t="s">
        <v>154</v>
      </c>
      <c r="E216" s="184" t="s">
        <v>3493</v>
      </c>
      <c r="F216" s="185" t="s">
        <v>3494</v>
      </c>
      <c r="G216" s="186" t="s">
        <v>213</v>
      </c>
      <c r="H216" s="187">
        <v>274</v>
      </c>
      <c r="I216" s="188"/>
      <c r="J216" s="189">
        <f t="shared" si="30"/>
        <v>0</v>
      </c>
      <c r="K216" s="185" t="s">
        <v>32</v>
      </c>
      <c r="L216" s="44"/>
      <c r="M216" s="190" t="s">
        <v>32</v>
      </c>
      <c r="N216" s="191" t="s">
        <v>49</v>
      </c>
      <c r="O216" s="69"/>
      <c r="P216" s="192">
        <f t="shared" si="31"/>
        <v>0</v>
      </c>
      <c r="Q216" s="192">
        <v>0</v>
      </c>
      <c r="R216" s="192">
        <f t="shared" si="32"/>
        <v>0</v>
      </c>
      <c r="S216" s="192">
        <v>0</v>
      </c>
      <c r="T216" s="193">
        <f t="shared" si="33"/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194" t="s">
        <v>159</v>
      </c>
      <c r="AT216" s="194" t="s">
        <v>154</v>
      </c>
      <c r="AU216" s="194" t="s">
        <v>170</v>
      </c>
      <c r="AY216" s="21" t="s">
        <v>151</v>
      </c>
      <c r="BE216" s="195">
        <f t="shared" si="34"/>
        <v>0</v>
      </c>
      <c r="BF216" s="195">
        <f t="shared" si="35"/>
        <v>0</v>
      </c>
      <c r="BG216" s="195">
        <f t="shared" si="36"/>
        <v>0</v>
      </c>
      <c r="BH216" s="195">
        <f t="shared" si="37"/>
        <v>0</v>
      </c>
      <c r="BI216" s="195">
        <f t="shared" si="38"/>
        <v>0</v>
      </c>
      <c r="BJ216" s="21" t="s">
        <v>86</v>
      </c>
      <c r="BK216" s="195">
        <f t="shared" si="39"/>
        <v>0</v>
      </c>
      <c r="BL216" s="21" t="s">
        <v>159</v>
      </c>
      <c r="BM216" s="194" t="s">
        <v>1255</v>
      </c>
    </row>
    <row r="217" spans="1:65" s="2" customFormat="1" ht="16.5" customHeight="1">
      <c r="A217" s="39"/>
      <c r="B217" s="40"/>
      <c r="C217" s="183" t="s">
        <v>807</v>
      </c>
      <c r="D217" s="183" t="s">
        <v>154</v>
      </c>
      <c r="E217" s="184" t="s">
        <v>3495</v>
      </c>
      <c r="F217" s="185" t="s">
        <v>3496</v>
      </c>
      <c r="G217" s="186" t="s">
        <v>213</v>
      </c>
      <c r="H217" s="187">
        <v>74</v>
      </c>
      <c r="I217" s="188"/>
      <c r="J217" s="189">
        <f t="shared" si="30"/>
        <v>0</v>
      </c>
      <c r="K217" s="185" t="s">
        <v>32</v>
      </c>
      <c r="L217" s="44"/>
      <c r="M217" s="190" t="s">
        <v>32</v>
      </c>
      <c r="N217" s="191" t="s">
        <v>49</v>
      </c>
      <c r="O217" s="69"/>
      <c r="P217" s="192">
        <f t="shared" si="31"/>
        <v>0</v>
      </c>
      <c r="Q217" s="192">
        <v>0</v>
      </c>
      <c r="R217" s="192">
        <f t="shared" si="32"/>
        <v>0</v>
      </c>
      <c r="S217" s="192">
        <v>0</v>
      </c>
      <c r="T217" s="193">
        <f t="shared" si="33"/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194" t="s">
        <v>159</v>
      </c>
      <c r="AT217" s="194" t="s">
        <v>154</v>
      </c>
      <c r="AU217" s="194" t="s">
        <v>170</v>
      </c>
      <c r="AY217" s="21" t="s">
        <v>151</v>
      </c>
      <c r="BE217" s="195">
        <f t="shared" si="34"/>
        <v>0</v>
      </c>
      <c r="BF217" s="195">
        <f t="shared" si="35"/>
        <v>0</v>
      </c>
      <c r="BG217" s="195">
        <f t="shared" si="36"/>
        <v>0</v>
      </c>
      <c r="BH217" s="195">
        <f t="shared" si="37"/>
        <v>0</v>
      </c>
      <c r="BI217" s="195">
        <f t="shared" si="38"/>
        <v>0</v>
      </c>
      <c r="BJ217" s="21" t="s">
        <v>86</v>
      </c>
      <c r="BK217" s="195">
        <f t="shared" si="39"/>
        <v>0</v>
      </c>
      <c r="BL217" s="21" t="s">
        <v>159</v>
      </c>
      <c r="BM217" s="194" t="s">
        <v>1265</v>
      </c>
    </row>
    <row r="218" spans="1:65" s="2" customFormat="1" ht="16.5" customHeight="1">
      <c r="A218" s="39"/>
      <c r="B218" s="40"/>
      <c r="C218" s="183" t="s">
        <v>812</v>
      </c>
      <c r="D218" s="183" t="s">
        <v>154</v>
      </c>
      <c r="E218" s="184" t="s">
        <v>3497</v>
      </c>
      <c r="F218" s="185" t="s">
        <v>3498</v>
      </c>
      <c r="G218" s="186" t="s">
        <v>213</v>
      </c>
      <c r="H218" s="187">
        <v>573</v>
      </c>
      <c r="I218" s="188"/>
      <c r="J218" s="189">
        <f t="shared" si="30"/>
        <v>0</v>
      </c>
      <c r="K218" s="185" t="s">
        <v>32</v>
      </c>
      <c r="L218" s="44"/>
      <c r="M218" s="190" t="s">
        <v>32</v>
      </c>
      <c r="N218" s="191" t="s">
        <v>49</v>
      </c>
      <c r="O218" s="69"/>
      <c r="P218" s="192">
        <f t="shared" si="31"/>
        <v>0</v>
      </c>
      <c r="Q218" s="192">
        <v>0</v>
      </c>
      <c r="R218" s="192">
        <f t="shared" si="32"/>
        <v>0</v>
      </c>
      <c r="S218" s="192">
        <v>0</v>
      </c>
      <c r="T218" s="193">
        <f t="shared" si="33"/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194" t="s">
        <v>159</v>
      </c>
      <c r="AT218" s="194" t="s">
        <v>154</v>
      </c>
      <c r="AU218" s="194" t="s">
        <v>170</v>
      </c>
      <c r="AY218" s="21" t="s">
        <v>151</v>
      </c>
      <c r="BE218" s="195">
        <f t="shared" si="34"/>
        <v>0</v>
      </c>
      <c r="BF218" s="195">
        <f t="shared" si="35"/>
        <v>0</v>
      </c>
      <c r="BG218" s="195">
        <f t="shared" si="36"/>
        <v>0</v>
      </c>
      <c r="BH218" s="195">
        <f t="shared" si="37"/>
        <v>0</v>
      </c>
      <c r="BI218" s="195">
        <f t="shared" si="38"/>
        <v>0</v>
      </c>
      <c r="BJ218" s="21" t="s">
        <v>86</v>
      </c>
      <c r="BK218" s="195">
        <f t="shared" si="39"/>
        <v>0</v>
      </c>
      <c r="BL218" s="21" t="s">
        <v>159</v>
      </c>
      <c r="BM218" s="194" t="s">
        <v>1276</v>
      </c>
    </row>
    <row r="219" spans="1:65" s="2" customFormat="1" ht="16.5" customHeight="1">
      <c r="A219" s="39"/>
      <c r="B219" s="40"/>
      <c r="C219" s="183" t="s">
        <v>819</v>
      </c>
      <c r="D219" s="183" t="s">
        <v>154</v>
      </c>
      <c r="E219" s="184" t="s">
        <v>3499</v>
      </c>
      <c r="F219" s="185" t="s">
        <v>3500</v>
      </c>
      <c r="G219" s="186" t="s">
        <v>213</v>
      </c>
      <c r="H219" s="187">
        <v>20</v>
      </c>
      <c r="I219" s="188"/>
      <c r="J219" s="189">
        <f t="shared" si="30"/>
        <v>0</v>
      </c>
      <c r="K219" s="185" t="s">
        <v>32</v>
      </c>
      <c r="L219" s="44"/>
      <c r="M219" s="190" t="s">
        <v>32</v>
      </c>
      <c r="N219" s="191" t="s">
        <v>49</v>
      </c>
      <c r="O219" s="69"/>
      <c r="P219" s="192">
        <f t="shared" si="31"/>
        <v>0</v>
      </c>
      <c r="Q219" s="192">
        <v>0</v>
      </c>
      <c r="R219" s="192">
        <f t="shared" si="32"/>
        <v>0</v>
      </c>
      <c r="S219" s="192">
        <v>0</v>
      </c>
      <c r="T219" s="193">
        <f t="shared" si="33"/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194" t="s">
        <v>159</v>
      </c>
      <c r="AT219" s="194" t="s">
        <v>154</v>
      </c>
      <c r="AU219" s="194" t="s">
        <v>170</v>
      </c>
      <c r="AY219" s="21" t="s">
        <v>151</v>
      </c>
      <c r="BE219" s="195">
        <f t="shared" si="34"/>
        <v>0</v>
      </c>
      <c r="BF219" s="195">
        <f t="shared" si="35"/>
        <v>0</v>
      </c>
      <c r="BG219" s="195">
        <f t="shared" si="36"/>
        <v>0</v>
      </c>
      <c r="BH219" s="195">
        <f t="shared" si="37"/>
        <v>0</v>
      </c>
      <c r="BI219" s="195">
        <f t="shared" si="38"/>
        <v>0</v>
      </c>
      <c r="BJ219" s="21" t="s">
        <v>86</v>
      </c>
      <c r="BK219" s="195">
        <f t="shared" si="39"/>
        <v>0</v>
      </c>
      <c r="BL219" s="21" t="s">
        <v>159</v>
      </c>
      <c r="BM219" s="194" t="s">
        <v>1286</v>
      </c>
    </row>
    <row r="220" spans="1:65" s="2" customFormat="1" ht="16.5" customHeight="1">
      <c r="A220" s="39"/>
      <c r="B220" s="40"/>
      <c r="C220" s="183" t="s">
        <v>826</v>
      </c>
      <c r="D220" s="183" t="s">
        <v>154</v>
      </c>
      <c r="E220" s="184" t="s">
        <v>3501</v>
      </c>
      <c r="F220" s="185" t="s">
        <v>3502</v>
      </c>
      <c r="G220" s="186" t="s">
        <v>213</v>
      </c>
      <c r="H220" s="187">
        <v>98</v>
      </c>
      <c r="I220" s="188"/>
      <c r="J220" s="189">
        <f t="shared" si="30"/>
        <v>0</v>
      </c>
      <c r="K220" s="185" t="s">
        <v>32</v>
      </c>
      <c r="L220" s="44"/>
      <c r="M220" s="190" t="s">
        <v>32</v>
      </c>
      <c r="N220" s="191" t="s">
        <v>49</v>
      </c>
      <c r="O220" s="69"/>
      <c r="P220" s="192">
        <f t="shared" si="31"/>
        <v>0</v>
      </c>
      <c r="Q220" s="192">
        <v>0</v>
      </c>
      <c r="R220" s="192">
        <f t="shared" si="32"/>
        <v>0</v>
      </c>
      <c r="S220" s="192">
        <v>0</v>
      </c>
      <c r="T220" s="193">
        <f t="shared" si="33"/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194" t="s">
        <v>159</v>
      </c>
      <c r="AT220" s="194" t="s">
        <v>154</v>
      </c>
      <c r="AU220" s="194" t="s">
        <v>170</v>
      </c>
      <c r="AY220" s="21" t="s">
        <v>151</v>
      </c>
      <c r="BE220" s="195">
        <f t="shared" si="34"/>
        <v>0</v>
      </c>
      <c r="BF220" s="195">
        <f t="shared" si="35"/>
        <v>0</v>
      </c>
      <c r="BG220" s="195">
        <f t="shared" si="36"/>
        <v>0</v>
      </c>
      <c r="BH220" s="195">
        <f t="shared" si="37"/>
        <v>0</v>
      </c>
      <c r="BI220" s="195">
        <f t="shared" si="38"/>
        <v>0</v>
      </c>
      <c r="BJ220" s="21" t="s">
        <v>86</v>
      </c>
      <c r="BK220" s="195">
        <f t="shared" si="39"/>
        <v>0</v>
      </c>
      <c r="BL220" s="21" t="s">
        <v>159</v>
      </c>
      <c r="BM220" s="194" t="s">
        <v>1300</v>
      </c>
    </row>
    <row r="221" spans="1:65" s="2" customFormat="1" ht="16.5" customHeight="1">
      <c r="A221" s="39"/>
      <c r="B221" s="40"/>
      <c r="C221" s="183" t="s">
        <v>835</v>
      </c>
      <c r="D221" s="183" t="s">
        <v>154</v>
      </c>
      <c r="E221" s="184" t="s">
        <v>3503</v>
      </c>
      <c r="F221" s="185" t="s">
        <v>3504</v>
      </c>
      <c r="G221" s="186" t="s">
        <v>213</v>
      </c>
      <c r="H221" s="187">
        <v>7</v>
      </c>
      <c r="I221" s="188"/>
      <c r="J221" s="189">
        <f t="shared" si="30"/>
        <v>0</v>
      </c>
      <c r="K221" s="185" t="s">
        <v>32</v>
      </c>
      <c r="L221" s="44"/>
      <c r="M221" s="190" t="s">
        <v>32</v>
      </c>
      <c r="N221" s="191" t="s">
        <v>49</v>
      </c>
      <c r="O221" s="69"/>
      <c r="P221" s="192">
        <f t="shared" si="31"/>
        <v>0</v>
      </c>
      <c r="Q221" s="192">
        <v>0</v>
      </c>
      <c r="R221" s="192">
        <f t="shared" si="32"/>
        <v>0</v>
      </c>
      <c r="S221" s="192">
        <v>0</v>
      </c>
      <c r="T221" s="193">
        <f t="shared" si="33"/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194" t="s">
        <v>159</v>
      </c>
      <c r="AT221" s="194" t="s">
        <v>154</v>
      </c>
      <c r="AU221" s="194" t="s">
        <v>170</v>
      </c>
      <c r="AY221" s="21" t="s">
        <v>151</v>
      </c>
      <c r="BE221" s="195">
        <f t="shared" si="34"/>
        <v>0</v>
      </c>
      <c r="BF221" s="195">
        <f t="shared" si="35"/>
        <v>0</v>
      </c>
      <c r="BG221" s="195">
        <f t="shared" si="36"/>
        <v>0</v>
      </c>
      <c r="BH221" s="195">
        <f t="shared" si="37"/>
        <v>0</v>
      </c>
      <c r="BI221" s="195">
        <f t="shared" si="38"/>
        <v>0</v>
      </c>
      <c r="BJ221" s="21" t="s">
        <v>86</v>
      </c>
      <c r="BK221" s="195">
        <f t="shared" si="39"/>
        <v>0</v>
      </c>
      <c r="BL221" s="21" t="s">
        <v>159</v>
      </c>
      <c r="BM221" s="194" t="s">
        <v>1315</v>
      </c>
    </row>
    <row r="222" spans="1:65" s="2" customFormat="1" ht="16.5" customHeight="1">
      <c r="A222" s="39"/>
      <c r="B222" s="40"/>
      <c r="C222" s="183" t="s">
        <v>843</v>
      </c>
      <c r="D222" s="183" t="s">
        <v>154</v>
      </c>
      <c r="E222" s="184" t="s">
        <v>3505</v>
      </c>
      <c r="F222" s="185" t="s">
        <v>3506</v>
      </c>
      <c r="G222" s="186" t="s">
        <v>213</v>
      </c>
      <c r="H222" s="187">
        <v>23</v>
      </c>
      <c r="I222" s="188"/>
      <c r="J222" s="189">
        <f t="shared" si="30"/>
        <v>0</v>
      </c>
      <c r="K222" s="185" t="s">
        <v>32</v>
      </c>
      <c r="L222" s="44"/>
      <c r="M222" s="190" t="s">
        <v>32</v>
      </c>
      <c r="N222" s="191" t="s">
        <v>49</v>
      </c>
      <c r="O222" s="69"/>
      <c r="P222" s="192">
        <f t="shared" si="31"/>
        <v>0</v>
      </c>
      <c r="Q222" s="192">
        <v>0</v>
      </c>
      <c r="R222" s="192">
        <f t="shared" si="32"/>
        <v>0</v>
      </c>
      <c r="S222" s="192">
        <v>0</v>
      </c>
      <c r="T222" s="193">
        <f t="shared" si="33"/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194" t="s">
        <v>159</v>
      </c>
      <c r="AT222" s="194" t="s">
        <v>154</v>
      </c>
      <c r="AU222" s="194" t="s">
        <v>170</v>
      </c>
      <c r="AY222" s="21" t="s">
        <v>151</v>
      </c>
      <c r="BE222" s="195">
        <f t="shared" si="34"/>
        <v>0</v>
      </c>
      <c r="BF222" s="195">
        <f t="shared" si="35"/>
        <v>0</v>
      </c>
      <c r="BG222" s="195">
        <f t="shared" si="36"/>
        <v>0</v>
      </c>
      <c r="BH222" s="195">
        <f t="shared" si="37"/>
        <v>0</v>
      </c>
      <c r="BI222" s="195">
        <f t="shared" si="38"/>
        <v>0</v>
      </c>
      <c r="BJ222" s="21" t="s">
        <v>86</v>
      </c>
      <c r="BK222" s="195">
        <f t="shared" si="39"/>
        <v>0</v>
      </c>
      <c r="BL222" s="21" t="s">
        <v>159</v>
      </c>
      <c r="BM222" s="194" t="s">
        <v>1339</v>
      </c>
    </row>
    <row r="223" spans="1:65" s="2" customFormat="1" ht="16.5" customHeight="1">
      <c r="A223" s="39"/>
      <c r="B223" s="40"/>
      <c r="C223" s="183" t="s">
        <v>850</v>
      </c>
      <c r="D223" s="183" t="s">
        <v>154</v>
      </c>
      <c r="E223" s="184" t="s">
        <v>3507</v>
      </c>
      <c r="F223" s="185" t="s">
        <v>3508</v>
      </c>
      <c r="G223" s="186" t="s">
        <v>213</v>
      </c>
      <c r="H223" s="187">
        <v>3</v>
      </c>
      <c r="I223" s="188"/>
      <c r="J223" s="189">
        <f t="shared" si="30"/>
        <v>0</v>
      </c>
      <c r="K223" s="185" t="s">
        <v>32</v>
      </c>
      <c r="L223" s="44"/>
      <c r="M223" s="190" t="s">
        <v>32</v>
      </c>
      <c r="N223" s="191" t="s">
        <v>49</v>
      </c>
      <c r="O223" s="69"/>
      <c r="P223" s="192">
        <f t="shared" si="31"/>
        <v>0</v>
      </c>
      <c r="Q223" s="192">
        <v>0</v>
      </c>
      <c r="R223" s="192">
        <f t="shared" si="32"/>
        <v>0</v>
      </c>
      <c r="S223" s="192">
        <v>0</v>
      </c>
      <c r="T223" s="193">
        <f t="shared" si="33"/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194" t="s">
        <v>159</v>
      </c>
      <c r="AT223" s="194" t="s">
        <v>154</v>
      </c>
      <c r="AU223" s="194" t="s">
        <v>170</v>
      </c>
      <c r="AY223" s="21" t="s">
        <v>151</v>
      </c>
      <c r="BE223" s="195">
        <f t="shared" si="34"/>
        <v>0</v>
      </c>
      <c r="BF223" s="195">
        <f t="shared" si="35"/>
        <v>0</v>
      </c>
      <c r="BG223" s="195">
        <f t="shared" si="36"/>
        <v>0</v>
      </c>
      <c r="BH223" s="195">
        <f t="shared" si="37"/>
        <v>0</v>
      </c>
      <c r="BI223" s="195">
        <f t="shared" si="38"/>
        <v>0</v>
      </c>
      <c r="BJ223" s="21" t="s">
        <v>86</v>
      </c>
      <c r="BK223" s="195">
        <f t="shared" si="39"/>
        <v>0</v>
      </c>
      <c r="BL223" s="21" t="s">
        <v>159</v>
      </c>
      <c r="BM223" s="194" t="s">
        <v>1359</v>
      </c>
    </row>
    <row r="224" spans="1:65" s="2" customFormat="1" ht="16.5" customHeight="1">
      <c r="A224" s="39"/>
      <c r="B224" s="40"/>
      <c r="C224" s="183" t="s">
        <v>857</v>
      </c>
      <c r="D224" s="183" t="s">
        <v>154</v>
      </c>
      <c r="E224" s="184" t="s">
        <v>3509</v>
      </c>
      <c r="F224" s="185" t="s">
        <v>3510</v>
      </c>
      <c r="G224" s="186" t="s">
        <v>213</v>
      </c>
      <c r="H224" s="187">
        <v>5</v>
      </c>
      <c r="I224" s="188"/>
      <c r="J224" s="189">
        <f t="shared" si="30"/>
        <v>0</v>
      </c>
      <c r="K224" s="185" t="s">
        <v>32</v>
      </c>
      <c r="L224" s="44"/>
      <c r="M224" s="190" t="s">
        <v>32</v>
      </c>
      <c r="N224" s="191" t="s">
        <v>49</v>
      </c>
      <c r="O224" s="69"/>
      <c r="P224" s="192">
        <f t="shared" si="31"/>
        <v>0</v>
      </c>
      <c r="Q224" s="192">
        <v>0</v>
      </c>
      <c r="R224" s="192">
        <f t="shared" si="32"/>
        <v>0</v>
      </c>
      <c r="S224" s="192">
        <v>0</v>
      </c>
      <c r="T224" s="193">
        <f t="shared" si="33"/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194" t="s">
        <v>159</v>
      </c>
      <c r="AT224" s="194" t="s">
        <v>154</v>
      </c>
      <c r="AU224" s="194" t="s">
        <v>170</v>
      </c>
      <c r="AY224" s="21" t="s">
        <v>151</v>
      </c>
      <c r="BE224" s="195">
        <f t="shared" si="34"/>
        <v>0</v>
      </c>
      <c r="BF224" s="195">
        <f t="shared" si="35"/>
        <v>0</v>
      </c>
      <c r="BG224" s="195">
        <f t="shared" si="36"/>
        <v>0</v>
      </c>
      <c r="BH224" s="195">
        <f t="shared" si="37"/>
        <v>0</v>
      </c>
      <c r="BI224" s="195">
        <f t="shared" si="38"/>
        <v>0</v>
      </c>
      <c r="BJ224" s="21" t="s">
        <v>86</v>
      </c>
      <c r="BK224" s="195">
        <f t="shared" si="39"/>
        <v>0</v>
      </c>
      <c r="BL224" s="21" t="s">
        <v>159</v>
      </c>
      <c r="BM224" s="194" t="s">
        <v>1379</v>
      </c>
    </row>
    <row r="225" spans="1:65" s="2" customFormat="1" ht="16.5" customHeight="1">
      <c r="A225" s="39"/>
      <c r="B225" s="40"/>
      <c r="C225" s="183" t="s">
        <v>863</v>
      </c>
      <c r="D225" s="183" t="s">
        <v>154</v>
      </c>
      <c r="E225" s="184" t="s">
        <v>8</v>
      </c>
      <c r="F225" s="185" t="s">
        <v>3511</v>
      </c>
      <c r="G225" s="186" t="s">
        <v>213</v>
      </c>
      <c r="H225" s="187">
        <v>20</v>
      </c>
      <c r="I225" s="188"/>
      <c r="J225" s="189">
        <f t="shared" si="30"/>
        <v>0</v>
      </c>
      <c r="K225" s="185" t="s">
        <v>32</v>
      </c>
      <c r="L225" s="44"/>
      <c r="M225" s="190" t="s">
        <v>32</v>
      </c>
      <c r="N225" s="191" t="s">
        <v>49</v>
      </c>
      <c r="O225" s="69"/>
      <c r="P225" s="192">
        <f t="shared" si="31"/>
        <v>0</v>
      </c>
      <c r="Q225" s="192">
        <v>0</v>
      </c>
      <c r="R225" s="192">
        <f t="shared" si="32"/>
        <v>0</v>
      </c>
      <c r="S225" s="192">
        <v>0</v>
      </c>
      <c r="T225" s="193">
        <f t="shared" si="33"/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194" t="s">
        <v>159</v>
      </c>
      <c r="AT225" s="194" t="s">
        <v>154</v>
      </c>
      <c r="AU225" s="194" t="s">
        <v>170</v>
      </c>
      <c r="AY225" s="21" t="s">
        <v>151</v>
      </c>
      <c r="BE225" s="195">
        <f t="shared" si="34"/>
        <v>0</v>
      </c>
      <c r="BF225" s="195">
        <f t="shared" si="35"/>
        <v>0</v>
      </c>
      <c r="BG225" s="195">
        <f t="shared" si="36"/>
        <v>0</v>
      </c>
      <c r="BH225" s="195">
        <f t="shared" si="37"/>
        <v>0</v>
      </c>
      <c r="BI225" s="195">
        <f t="shared" si="38"/>
        <v>0</v>
      </c>
      <c r="BJ225" s="21" t="s">
        <v>86</v>
      </c>
      <c r="BK225" s="195">
        <f t="shared" si="39"/>
        <v>0</v>
      </c>
      <c r="BL225" s="21" t="s">
        <v>159</v>
      </c>
      <c r="BM225" s="194" t="s">
        <v>1395</v>
      </c>
    </row>
    <row r="226" spans="1:65" s="12" customFormat="1" ht="20.85" customHeight="1">
      <c r="B226" s="167"/>
      <c r="C226" s="168"/>
      <c r="D226" s="169" t="s">
        <v>77</v>
      </c>
      <c r="E226" s="181" t="s">
        <v>377</v>
      </c>
      <c r="F226" s="181" t="s">
        <v>3512</v>
      </c>
      <c r="G226" s="168"/>
      <c r="H226" s="168"/>
      <c r="I226" s="171"/>
      <c r="J226" s="182">
        <f>BK226</f>
        <v>0</v>
      </c>
      <c r="K226" s="168"/>
      <c r="L226" s="173"/>
      <c r="M226" s="174"/>
      <c r="N226" s="175"/>
      <c r="O226" s="175"/>
      <c r="P226" s="176">
        <f>P227+P229+P232</f>
        <v>0</v>
      </c>
      <c r="Q226" s="175"/>
      <c r="R226" s="176">
        <f>R227+R229+R232</f>
        <v>0</v>
      </c>
      <c r="S226" s="175"/>
      <c r="T226" s="177">
        <f>T227+T229+T232</f>
        <v>0</v>
      </c>
      <c r="AR226" s="178" t="s">
        <v>86</v>
      </c>
      <c r="AT226" s="179" t="s">
        <v>77</v>
      </c>
      <c r="AU226" s="179" t="s">
        <v>88</v>
      </c>
      <c r="AY226" s="178" t="s">
        <v>151</v>
      </c>
      <c r="BK226" s="180">
        <f>BK227+BK229+BK232</f>
        <v>0</v>
      </c>
    </row>
    <row r="227" spans="1:65" s="17" customFormat="1" ht="20.85" customHeight="1">
      <c r="B227" s="265"/>
      <c r="C227" s="266"/>
      <c r="D227" s="267" t="s">
        <v>77</v>
      </c>
      <c r="E227" s="267" t="s">
        <v>3256</v>
      </c>
      <c r="F227" s="267" t="s">
        <v>3513</v>
      </c>
      <c r="G227" s="266"/>
      <c r="H227" s="266"/>
      <c r="I227" s="268"/>
      <c r="J227" s="269">
        <f>BK227</f>
        <v>0</v>
      </c>
      <c r="K227" s="266"/>
      <c r="L227" s="270"/>
      <c r="M227" s="271"/>
      <c r="N227" s="272"/>
      <c r="O227" s="272"/>
      <c r="P227" s="273">
        <f>P228</f>
        <v>0</v>
      </c>
      <c r="Q227" s="272"/>
      <c r="R227" s="273">
        <f>R228</f>
        <v>0</v>
      </c>
      <c r="S227" s="272"/>
      <c r="T227" s="274">
        <f>T228</f>
        <v>0</v>
      </c>
      <c r="AR227" s="275" t="s">
        <v>86</v>
      </c>
      <c r="AT227" s="276" t="s">
        <v>77</v>
      </c>
      <c r="AU227" s="276" t="s">
        <v>170</v>
      </c>
      <c r="AY227" s="275" t="s">
        <v>151</v>
      </c>
      <c r="BK227" s="277">
        <f>BK228</f>
        <v>0</v>
      </c>
    </row>
    <row r="228" spans="1:65" s="2" customFormat="1" ht="16.5" customHeight="1">
      <c r="A228" s="39"/>
      <c r="B228" s="40"/>
      <c r="C228" s="183" t="s">
        <v>870</v>
      </c>
      <c r="D228" s="183" t="s">
        <v>154</v>
      </c>
      <c r="E228" s="184" t="s">
        <v>3514</v>
      </c>
      <c r="F228" s="185" t="s">
        <v>3515</v>
      </c>
      <c r="G228" s="186" t="s">
        <v>3101</v>
      </c>
      <c r="H228" s="187">
        <v>1</v>
      </c>
      <c r="I228" s="188"/>
      <c r="J228" s="189">
        <f>ROUND(I228*H228,2)</f>
        <v>0</v>
      </c>
      <c r="K228" s="185" t="s">
        <v>32</v>
      </c>
      <c r="L228" s="44"/>
      <c r="M228" s="190" t="s">
        <v>32</v>
      </c>
      <c r="N228" s="191" t="s">
        <v>49</v>
      </c>
      <c r="O228" s="69"/>
      <c r="P228" s="192">
        <f>O228*H228</f>
        <v>0</v>
      </c>
      <c r="Q228" s="192">
        <v>0</v>
      </c>
      <c r="R228" s="192">
        <f>Q228*H228</f>
        <v>0</v>
      </c>
      <c r="S228" s="192">
        <v>0</v>
      </c>
      <c r="T228" s="193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194" t="s">
        <v>159</v>
      </c>
      <c r="AT228" s="194" t="s">
        <v>154</v>
      </c>
      <c r="AU228" s="194" t="s">
        <v>159</v>
      </c>
      <c r="AY228" s="21" t="s">
        <v>151</v>
      </c>
      <c r="BE228" s="195">
        <f>IF(N228="základní",J228,0)</f>
        <v>0</v>
      </c>
      <c r="BF228" s="195">
        <f>IF(N228="snížená",J228,0)</f>
        <v>0</v>
      </c>
      <c r="BG228" s="195">
        <f>IF(N228="zákl. přenesená",J228,0)</f>
        <v>0</v>
      </c>
      <c r="BH228" s="195">
        <f>IF(N228="sníž. přenesená",J228,0)</f>
        <v>0</v>
      </c>
      <c r="BI228" s="195">
        <f>IF(N228="nulová",J228,0)</f>
        <v>0</v>
      </c>
      <c r="BJ228" s="21" t="s">
        <v>86</v>
      </c>
      <c r="BK228" s="195">
        <f>ROUND(I228*H228,2)</f>
        <v>0</v>
      </c>
      <c r="BL228" s="21" t="s">
        <v>159</v>
      </c>
      <c r="BM228" s="194" t="s">
        <v>1409</v>
      </c>
    </row>
    <row r="229" spans="1:65" s="17" customFormat="1" ht="20.85" customHeight="1">
      <c r="B229" s="265"/>
      <c r="C229" s="266"/>
      <c r="D229" s="267" t="s">
        <v>77</v>
      </c>
      <c r="E229" s="267" t="s">
        <v>3284</v>
      </c>
      <c r="F229" s="267" t="s">
        <v>3516</v>
      </c>
      <c r="G229" s="266"/>
      <c r="H229" s="266"/>
      <c r="I229" s="268"/>
      <c r="J229" s="269">
        <f>BK229</f>
        <v>0</v>
      </c>
      <c r="K229" s="266"/>
      <c r="L229" s="270"/>
      <c r="M229" s="271"/>
      <c r="N229" s="272"/>
      <c r="O229" s="272"/>
      <c r="P229" s="273">
        <f>SUM(P230:P231)</f>
        <v>0</v>
      </c>
      <c r="Q229" s="272"/>
      <c r="R229" s="273">
        <f>SUM(R230:R231)</f>
        <v>0</v>
      </c>
      <c r="S229" s="272"/>
      <c r="T229" s="274">
        <f>SUM(T230:T231)</f>
        <v>0</v>
      </c>
      <c r="AR229" s="275" t="s">
        <v>86</v>
      </c>
      <c r="AT229" s="276" t="s">
        <v>77</v>
      </c>
      <c r="AU229" s="276" t="s">
        <v>170</v>
      </c>
      <c r="AY229" s="275" t="s">
        <v>151</v>
      </c>
      <c r="BK229" s="277">
        <f>SUM(BK230:BK231)</f>
        <v>0</v>
      </c>
    </row>
    <row r="230" spans="1:65" s="2" customFormat="1" ht="24.2" customHeight="1">
      <c r="A230" s="39"/>
      <c r="B230" s="40"/>
      <c r="C230" s="183" t="s">
        <v>876</v>
      </c>
      <c r="D230" s="183" t="s">
        <v>154</v>
      </c>
      <c r="E230" s="184" t="s">
        <v>3517</v>
      </c>
      <c r="F230" s="185" t="s">
        <v>3518</v>
      </c>
      <c r="G230" s="186" t="s">
        <v>657</v>
      </c>
      <c r="H230" s="187">
        <v>1</v>
      </c>
      <c r="I230" s="188"/>
      <c r="J230" s="189">
        <f>ROUND(I230*H230,2)</f>
        <v>0</v>
      </c>
      <c r="K230" s="185" t="s">
        <v>32</v>
      </c>
      <c r="L230" s="44"/>
      <c r="M230" s="190" t="s">
        <v>32</v>
      </c>
      <c r="N230" s="191" t="s">
        <v>49</v>
      </c>
      <c r="O230" s="69"/>
      <c r="P230" s="192">
        <f>O230*H230</f>
        <v>0</v>
      </c>
      <c r="Q230" s="192">
        <v>0</v>
      </c>
      <c r="R230" s="192">
        <f>Q230*H230</f>
        <v>0</v>
      </c>
      <c r="S230" s="192">
        <v>0</v>
      </c>
      <c r="T230" s="193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194" t="s">
        <v>159</v>
      </c>
      <c r="AT230" s="194" t="s">
        <v>154</v>
      </c>
      <c r="AU230" s="194" t="s">
        <v>159</v>
      </c>
      <c r="AY230" s="21" t="s">
        <v>151</v>
      </c>
      <c r="BE230" s="195">
        <f>IF(N230="základní",J230,0)</f>
        <v>0</v>
      </c>
      <c r="BF230" s="195">
        <f>IF(N230="snížená",J230,0)</f>
        <v>0</v>
      </c>
      <c r="BG230" s="195">
        <f>IF(N230="zákl. přenesená",J230,0)</f>
        <v>0</v>
      </c>
      <c r="BH230" s="195">
        <f>IF(N230="sníž. přenesená",J230,0)</f>
        <v>0</v>
      </c>
      <c r="BI230" s="195">
        <f>IF(N230="nulová",J230,0)</f>
        <v>0</v>
      </c>
      <c r="BJ230" s="21" t="s">
        <v>86</v>
      </c>
      <c r="BK230" s="195">
        <f>ROUND(I230*H230,2)</f>
        <v>0</v>
      </c>
      <c r="BL230" s="21" t="s">
        <v>159</v>
      </c>
      <c r="BM230" s="194" t="s">
        <v>1421</v>
      </c>
    </row>
    <row r="231" spans="1:65" s="2" customFormat="1" ht="19.5">
      <c r="A231" s="39"/>
      <c r="B231" s="40"/>
      <c r="C231" s="41"/>
      <c r="D231" s="201" t="s">
        <v>163</v>
      </c>
      <c r="E231" s="41"/>
      <c r="F231" s="202" t="s">
        <v>3519</v>
      </c>
      <c r="G231" s="41"/>
      <c r="H231" s="41"/>
      <c r="I231" s="198"/>
      <c r="J231" s="41"/>
      <c r="K231" s="41"/>
      <c r="L231" s="44"/>
      <c r="M231" s="199"/>
      <c r="N231" s="200"/>
      <c r="O231" s="69"/>
      <c r="P231" s="69"/>
      <c r="Q231" s="69"/>
      <c r="R231" s="69"/>
      <c r="S231" s="69"/>
      <c r="T231" s="70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21" t="s">
        <v>163</v>
      </c>
      <c r="AU231" s="21" t="s">
        <v>159</v>
      </c>
    </row>
    <row r="232" spans="1:65" s="17" customFormat="1" ht="20.85" customHeight="1">
      <c r="B232" s="265"/>
      <c r="C232" s="266"/>
      <c r="D232" s="267" t="s">
        <v>77</v>
      </c>
      <c r="E232" s="267" t="s">
        <v>3520</v>
      </c>
      <c r="F232" s="267" t="s">
        <v>3521</v>
      </c>
      <c r="G232" s="266"/>
      <c r="H232" s="266"/>
      <c r="I232" s="268"/>
      <c r="J232" s="269">
        <f>BK232</f>
        <v>0</v>
      </c>
      <c r="K232" s="266"/>
      <c r="L232" s="270"/>
      <c r="M232" s="271"/>
      <c r="N232" s="272"/>
      <c r="O232" s="272"/>
      <c r="P232" s="273">
        <f>SUM(P233:P234)</f>
        <v>0</v>
      </c>
      <c r="Q232" s="272"/>
      <c r="R232" s="273">
        <f>SUM(R233:R234)</f>
        <v>0</v>
      </c>
      <c r="S232" s="272"/>
      <c r="T232" s="274">
        <f>SUM(T233:T234)</f>
        <v>0</v>
      </c>
      <c r="AR232" s="275" t="s">
        <v>86</v>
      </c>
      <c r="AT232" s="276" t="s">
        <v>77</v>
      </c>
      <c r="AU232" s="276" t="s">
        <v>170</v>
      </c>
      <c r="AY232" s="275" t="s">
        <v>151</v>
      </c>
      <c r="BK232" s="277">
        <f>SUM(BK233:BK234)</f>
        <v>0</v>
      </c>
    </row>
    <row r="233" spans="1:65" s="2" customFormat="1" ht="33" customHeight="1">
      <c r="A233" s="39"/>
      <c r="B233" s="40"/>
      <c r="C233" s="183" t="s">
        <v>882</v>
      </c>
      <c r="D233" s="183" t="s">
        <v>154</v>
      </c>
      <c r="E233" s="184" t="s">
        <v>3522</v>
      </c>
      <c r="F233" s="185" t="s">
        <v>3523</v>
      </c>
      <c r="G233" s="186" t="s">
        <v>3101</v>
      </c>
      <c r="H233" s="187">
        <v>1</v>
      </c>
      <c r="I233" s="188"/>
      <c r="J233" s="189">
        <f>ROUND(I233*H233,2)</f>
        <v>0</v>
      </c>
      <c r="K233" s="185" t="s">
        <v>32</v>
      </c>
      <c r="L233" s="44"/>
      <c r="M233" s="190" t="s">
        <v>32</v>
      </c>
      <c r="N233" s="191" t="s">
        <v>49</v>
      </c>
      <c r="O233" s="69"/>
      <c r="P233" s="192">
        <f>O233*H233</f>
        <v>0</v>
      </c>
      <c r="Q233" s="192">
        <v>0</v>
      </c>
      <c r="R233" s="192">
        <f>Q233*H233</f>
        <v>0</v>
      </c>
      <c r="S233" s="192">
        <v>0</v>
      </c>
      <c r="T233" s="193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194" t="s">
        <v>159</v>
      </c>
      <c r="AT233" s="194" t="s">
        <v>154</v>
      </c>
      <c r="AU233" s="194" t="s">
        <v>159</v>
      </c>
      <c r="AY233" s="21" t="s">
        <v>151</v>
      </c>
      <c r="BE233" s="195">
        <f>IF(N233="základní",J233,0)</f>
        <v>0</v>
      </c>
      <c r="BF233" s="195">
        <f>IF(N233="snížená",J233,0)</f>
        <v>0</v>
      </c>
      <c r="BG233" s="195">
        <f>IF(N233="zákl. přenesená",J233,0)</f>
        <v>0</v>
      </c>
      <c r="BH233" s="195">
        <f>IF(N233="sníž. přenesená",J233,0)</f>
        <v>0</v>
      </c>
      <c r="BI233" s="195">
        <f>IF(N233="nulová",J233,0)</f>
        <v>0</v>
      </c>
      <c r="BJ233" s="21" t="s">
        <v>86</v>
      </c>
      <c r="BK233" s="195">
        <f>ROUND(I233*H233,2)</f>
        <v>0</v>
      </c>
      <c r="BL233" s="21" t="s">
        <v>159</v>
      </c>
      <c r="BM233" s="194" t="s">
        <v>1437</v>
      </c>
    </row>
    <row r="234" spans="1:65" s="2" customFormat="1" ht="19.5">
      <c r="A234" s="39"/>
      <c r="B234" s="40"/>
      <c r="C234" s="41"/>
      <c r="D234" s="201" t="s">
        <v>163</v>
      </c>
      <c r="E234" s="41"/>
      <c r="F234" s="202" t="s">
        <v>3519</v>
      </c>
      <c r="G234" s="41"/>
      <c r="H234" s="41"/>
      <c r="I234" s="198"/>
      <c r="J234" s="41"/>
      <c r="K234" s="41"/>
      <c r="L234" s="44"/>
      <c r="M234" s="199"/>
      <c r="N234" s="200"/>
      <c r="O234" s="69"/>
      <c r="P234" s="69"/>
      <c r="Q234" s="69"/>
      <c r="R234" s="69"/>
      <c r="S234" s="69"/>
      <c r="T234" s="70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21" t="s">
        <v>163</v>
      </c>
      <c r="AU234" s="21" t="s">
        <v>159</v>
      </c>
    </row>
    <row r="235" spans="1:65" s="12" customFormat="1" ht="22.9" customHeight="1">
      <c r="B235" s="167"/>
      <c r="C235" s="168"/>
      <c r="D235" s="169" t="s">
        <v>77</v>
      </c>
      <c r="E235" s="181" t="s">
        <v>3524</v>
      </c>
      <c r="F235" s="181" t="s">
        <v>3525</v>
      </c>
      <c r="G235" s="168"/>
      <c r="H235" s="168"/>
      <c r="I235" s="171"/>
      <c r="J235" s="182">
        <f>BK235</f>
        <v>0</v>
      </c>
      <c r="K235" s="168"/>
      <c r="L235" s="173"/>
      <c r="M235" s="174"/>
      <c r="N235" s="175"/>
      <c r="O235" s="175"/>
      <c r="P235" s="176">
        <f>P236</f>
        <v>0</v>
      </c>
      <c r="Q235" s="175"/>
      <c r="R235" s="176">
        <f>R236</f>
        <v>0</v>
      </c>
      <c r="S235" s="175"/>
      <c r="T235" s="177">
        <f>T236</f>
        <v>0</v>
      </c>
      <c r="AR235" s="178" t="s">
        <v>86</v>
      </c>
      <c r="AT235" s="179" t="s">
        <v>77</v>
      </c>
      <c r="AU235" s="179" t="s">
        <v>86</v>
      </c>
      <c r="AY235" s="178" t="s">
        <v>151</v>
      </c>
      <c r="BK235" s="180">
        <f>BK236</f>
        <v>0</v>
      </c>
    </row>
    <row r="236" spans="1:65" s="12" customFormat="1" ht="20.85" customHeight="1">
      <c r="B236" s="167"/>
      <c r="C236" s="168"/>
      <c r="D236" s="169" t="s">
        <v>77</v>
      </c>
      <c r="E236" s="181" t="s">
        <v>3526</v>
      </c>
      <c r="F236" s="181" t="s">
        <v>3527</v>
      </c>
      <c r="G236" s="168"/>
      <c r="H236" s="168"/>
      <c r="I236" s="171"/>
      <c r="J236" s="182">
        <f>BK236</f>
        <v>0</v>
      </c>
      <c r="K236" s="168"/>
      <c r="L236" s="173"/>
      <c r="M236" s="174"/>
      <c r="N236" s="175"/>
      <c r="O236" s="175"/>
      <c r="P236" s="176">
        <f>SUM(P237:P245)</f>
        <v>0</v>
      </c>
      <c r="Q236" s="175"/>
      <c r="R236" s="176">
        <f>SUM(R237:R245)</f>
        <v>0</v>
      </c>
      <c r="S236" s="175"/>
      <c r="T236" s="177">
        <f>SUM(T237:T245)</f>
        <v>0</v>
      </c>
      <c r="AR236" s="178" t="s">
        <v>86</v>
      </c>
      <c r="AT236" s="179" t="s">
        <v>77</v>
      </c>
      <c r="AU236" s="179" t="s">
        <v>88</v>
      </c>
      <c r="AY236" s="178" t="s">
        <v>151</v>
      </c>
      <c r="BK236" s="180">
        <f>SUM(BK237:BK245)</f>
        <v>0</v>
      </c>
    </row>
    <row r="237" spans="1:65" s="2" customFormat="1" ht="16.5" customHeight="1">
      <c r="A237" s="39"/>
      <c r="B237" s="40"/>
      <c r="C237" s="183" t="s">
        <v>890</v>
      </c>
      <c r="D237" s="183" t="s">
        <v>154</v>
      </c>
      <c r="E237" s="184" t="s">
        <v>3528</v>
      </c>
      <c r="F237" s="185" t="s">
        <v>3529</v>
      </c>
      <c r="G237" s="186" t="s">
        <v>213</v>
      </c>
      <c r="H237" s="187">
        <v>220</v>
      </c>
      <c r="I237" s="188"/>
      <c r="J237" s="189">
        <f t="shared" ref="J237:J244" si="40">ROUND(I237*H237,2)</f>
        <v>0</v>
      </c>
      <c r="K237" s="185" t="s">
        <v>32</v>
      </c>
      <c r="L237" s="44"/>
      <c r="M237" s="190" t="s">
        <v>32</v>
      </c>
      <c r="N237" s="191" t="s">
        <v>49</v>
      </c>
      <c r="O237" s="69"/>
      <c r="P237" s="192">
        <f t="shared" ref="P237:P244" si="41">O237*H237</f>
        <v>0</v>
      </c>
      <c r="Q237" s="192">
        <v>0</v>
      </c>
      <c r="R237" s="192">
        <f t="shared" ref="R237:R244" si="42">Q237*H237</f>
        <v>0</v>
      </c>
      <c r="S237" s="192">
        <v>0</v>
      </c>
      <c r="T237" s="193">
        <f t="shared" ref="T237:T244" si="43"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194" t="s">
        <v>159</v>
      </c>
      <c r="AT237" s="194" t="s">
        <v>154</v>
      </c>
      <c r="AU237" s="194" t="s">
        <v>170</v>
      </c>
      <c r="AY237" s="21" t="s">
        <v>151</v>
      </c>
      <c r="BE237" s="195">
        <f t="shared" ref="BE237:BE244" si="44">IF(N237="základní",J237,0)</f>
        <v>0</v>
      </c>
      <c r="BF237" s="195">
        <f t="shared" ref="BF237:BF244" si="45">IF(N237="snížená",J237,0)</f>
        <v>0</v>
      </c>
      <c r="BG237" s="195">
        <f t="shared" ref="BG237:BG244" si="46">IF(N237="zákl. přenesená",J237,0)</f>
        <v>0</v>
      </c>
      <c r="BH237" s="195">
        <f t="shared" ref="BH237:BH244" si="47">IF(N237="sníž. přenesená",J237,0)</f>
        <v>0</v>
      </c>
      <c r="BI237" s="195">
        <f t="shared" ref="BI237:BI244" si="48">IF(N237="nulová",J237,0)</f>
        <v>0</v>
      </c>
      <c r="BJ237" s="21" t="s">
        <v>86</v>
      </c>
      <c r="BK237" s="195">
        <f t="shared" ref="BK237:BK244" si="49">ROUND(I237*H237,2)</f>
        <v>0</v>
      </c>
      <c r="BL237" s="21" t="s">
        <v>159</v>
      </c>
      <c r="BM237" s="194" t="s">
        <v>1452</v>
      </c>
    </row>
    <row r="238" spans="1:65" s="2" customFormat="1" ht="16.5" customHeight="1">
      <c r="A238" s="39"/>
      <c r="B238" s="40"/>
      <c r="C238" s="183" t="s">
        <v>896</v>
      </c>
      <c r="D238" s="183" t="s">
        <v>154</v>
      </c>
      <c r="E238" s="184" t="s">
        <v>3530</v>
      </c>
      <c r="F238" s="185" t="s">
        <v>3531</v>
      </c>
      <c r="G238" s="186" t="s">
        <v>213</v>
      </c>
      <c r="H238" s="187">
        <v>45</v>
      </c>
      <c r="I238" s="188"/>
      <c r="J238" s="189">
        <f t="shared" si="40"/>
        <v>0</v>
      </c>
      <c r="K238" s="185" t="s">
        <v>32</v>
      </c>
      <c r="L238" s="44"/>
      <c r="M238" s="190" t="s">
        <v>32</v>
      </c>
      <c r="N238" s="191" t="s">
        <v>49</v>
      </c>
      <c r="O238" s="69"/>
      <c r="P238" s="192">
        <f t="shared" si="41"/>
        <v>0</v>
      </c>
      <c r="Q238" s="192">
        <v>0</v>
      </c>
      <c r="R238" s="192">
        <f t="shared" si="42"/>
        <v>0</v>
      </c>
      <c r="S238" s="192">
        <v>0</v>
      </c>
      <c r="T238" s="193">
        <f t="shared" si="43"/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194" t="s">
        <v>159</v>
      </c>
      <c r="AT238" s="194" t="s">
        <v>154</v>
      </c>
      <c r="AU238" s="194" t="s">
        <v>170</v>
      </c>
      <c r="AY238" s="21" t="s">
        <v>151</v>
      </c>
      <c r="BE238" s="195">
        <f t="shared" si="44"/>
        <v>0</v>
      </c>
      <c r="BF238" s="195">
        <f t="shared" si="45"/>
        <v>0</v>
      </c>
      <c r="BG238" s="195">
        <f t="shared" si="46"/>
        <v>0</v>
      </c>
      <c r="BH238" s="195">
        <f t="shared" si="47"/>
        <v>0</v>
      </c>
      <c r="BI238" s="195">
        <f t="shared" si="48"/>
        <v>0</v>
      </c>
      <c r="BJ238" s="21" t="s">
        <v>86</v>
      </c>
      <c r="BK238" s="195">
        <f t="shared" si="49"/>
        <v>0</v>
      </c>
      <c r="BL238" s="21" t="s">
        <v>159</v>
      </c>
      <c r="BM238" s="194" t="s">
        <v>1467</v>
      </c>
    </row>
    <row r="239" spans="1:65" s="2" customFormat="1" ht="16.5" customHeight="1">
      <c r="A239" s="39"/>
      <c r="B239" s="40"/>
      <c r="C239" s="183" t="s">
        <v>901</v>
      </c>
      <c r="D239" s="183" t="s">
        <v>154</v>
      </c>
      <c r="E239" s="184" t="s">
        <v>3532</v>
      </c>
      <c r="F239" s="185" t="s">
        <v>3533</v>
      </c>
      <c r="G239" s="186" t="s">
        <v>3101</v>
      </c>
      <c r="H239" s="187">
        <v>6</v>
      </c>
      <c r="I239" s="188"/>
      <c r="J239" s="189">
        <f t="shared" si="40"/>
        <v>0</v>
      </c>
      <c r="K239" s="185" t="s">
        <v>32</v>
      </c>
      <c r="L239" s="44"/>
      <c r="M239" s="190" t="s">
        <v>32</v>
      </c>
      <c r="N239" s="191" t="s">
        <v>49</v>
      </c>
      <c r="O239" s="69"/>
      <c r="P239" s="192">
        <f t="shared" si="41"/>
        <v>0</v>
      </c>
      <c r="Q239" s="192">
        <v>0</v>
      </c>
      <c r="R239" s="192">
        <f t="shared" si="42"/>
        <v>0</v>
      </c>
      <c r="S239" s="192">
        <v>0</v>
      </c>
      <c r="T239" s="193">
        <f t="shared" si="43"/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194" t="s">
        <v>159</v>
      </c>
      <c r="AT239" s="194" t="s">
        <v>154</v>
      </c>
      <c r="AU239" s="194" t="s">
        <v>170</v>
      </c>
      <c r="AY239" s="21" t="s">
        <v>151</v>
      </c>
      <c r="BE239" s="195">
        <f t="shared" si="44"/>
        <v>0</v>
      </c>
      <c r="BF239" s="195">
        <f t="shared" si="45"/>
        <v>0</v>
      </c>
      <c r="BG239" s="195">
        <f t="shared" si="46"/>
        <v>0</v>
      </c>
      <c r="BH239" s="195">
        <f t="shared" si="47"/>
        <v>0</v>
      </c>
      <c r="BI239" s="195">
        <f t="shared" si="48"/>
        <v>0</v>
      </c>
      <c r="BJ239" s="21" t="s">
        <v>86</v>
      </c>
      <c r="BK239" s="195">
        <f t="shared" si="49"/>
        <v>0</v>
      </c>
      <c r="BL239" s="21" t="s">
        <v>159</v>
      </c>
      <c r="BM239" s="194" t="s">
        <v>1480</v>
      </c>
    </row>
    <row r="240" spans="1:65" s="2" customFormat="1" ht="16.5" customHeight="1">
      <c r="A240" s="39"/>
      <c r="B240" s="40"/>
      <c r="C240" s="183" t="s">
        <v>906</v>
      </c>
      <c r="D240" s="183" t="s">
        <v>154</v>
      </c>
      <c r="E240" s="184" t="s">
        <v>3534</v>
      </c>
      <c r="F240" s="185" t="s">
        <v>3535</v>
      </c>
      <c r="G240" s="186" t="s">
        <v>3101</v>
      </c>
      <c r="H240" s="187">
        <v>3</v>
      </c>
      <c r="I240" s="188"/>
      <c r="J240" s="189">
        <f t="shared" si="40"/>
        <v>0</v>
      </c>
      <c r="K240" s="185" t="s">
        <v>32</v>
      </c>
      <c r="L240" s="44"/>
      <c r="M240" s="190" t="s">
        <v>32</v>
      </c>
      <c r="N240" s="191" t="s">
        <v>49</v>
      </c>
      <c r="O240" s="69"/>
      <c r="P240" s="192">
        <f t="shared" si="41"/>
        <v>0</v>
      </c>
      <c r="Q240" s="192">
        <v>0</v>
      </c>
      <c r="R240" s="192">
        <f t="shared" si="42"/>
        <v>0</v>
      </c>
      <c r="S240" s="192">
        <v>0</v>
      </c>
      <c r="T240" s="193">
        <f t="shared" si="43"/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194" t="s">
        <v>159</v>
      </c>
      <c r="AT240" s="194" t="s">
        <v>154</v>
      </c>
      <c r="AU240" s="194" t="s">
        <v>170</v>
      </c>
      <c r="AY240" s="21" t="s">
        <v>151</v>
      </c>
      <c r="BE240" s="195">
        <f t="shared" si="44"/>
        <v>0</v>
      </c>
      <c r="BF240" s="195">
        <f t="shared" si="45"/>
        <v>0</v>
      </c>
      <c r="BG240" s="195">
        <f t="shared" si="46"/>
        <v>0</v>
      </c>
      <c r="BH240" s="195">
        <f t="shared" si="47"/>
        <v>0</v>
      </c>
      <c r="BI240" s="195">
        <f t="shared" si="48"/>
        <v>0</v>
      </c>
      <c r="BJ240" s="21" t="s">
        <v>86</v>
      </c>
      <c r="BK240" s="195">
        <f t="shared" si="49"/>
        <v>0</v>
      </c>
      <c r="BL240" s="21" t="s">
        <v>159</v>
      </c>
      <c r="BM240" s="194" t="s">
        <v>1493</v>
      </c>
    </row>
    <row r="241" spans="1:65" s="2" customFormat="1" ht="16.5" customHeight="1">
      <c r="A241" s="39"/>
      <c r="B241" s="40"/>
      <c r="C241" s="183" t="s">
        <v>912</v>
      </c>
      <c r="D241" s="183" t="s">
        <v>154</v>
      </c>
      <c r="E241" s="184" t="s">
        <v>3536</v>
      </c>
      <c r="F241" s="185" t="s">
        <v>3537</v>
      </c>
      <c r="G241" s="186" t="s">
        <v>428</v>
      </c>
      <c r="H241" s="187">
        <v>1</v>
      </c>
      <c r="I241" s="188"/>
      <c r="J241" s="189">
        <f t="shared" si="40"/>
        <v>0</v>
      </c>
      <c r="K241" s="185" t="s">
        <v>32</v>
      </c>
      <c r="L241" s="44"/>
      <c r="M241" s="190" t="s">
        <v>32</v>
      </c>
      <c r="N241" s="191" t="s">
        <v>49</v>
      </c>
      <c r="O241" s="69"/>
      <c r="P241" s="192">
        <f t="shared" si="41"/>
        <v>0</v>
      </c>
      <c r="Q241" s="192">
        <v>0</v>
      </c>
      <c r="R241" s="192">
        <f t="shared" si="42"/>
        <v>0</v>
      </c>
      <c r="S241" s="192">
        <v>0</v>
      </c>
      <c r="T241" s="193">
        <f t="shared" si="43"/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194" t="s">
        <v>159</v>
      </c>
      <c r="AT241" s="194" t="s">
        <v>154</v>
      </c>
      <c r="AU241" s="194" t="s">
        <v>170</v>
      </c>
      <c r="AY241" s="21" t="s">
        <v>151</v>
      </c>
      <c r="BE241" s="195">
        <f t="shared" si="44"/>
        <v>0</v>
      </c>
      <c r="BF241" s="195">
        <f t="shared" si="45"/>
        <v>0</v>
      </c>
      <c r="BG241" s="195">
        <f t="shared" si="46"/>
        <v>0</v>
      </c>
      <c r="BH241" s="195">
        <f t="shared" si="47"/>
        <v>0</v>
      </c>
      <c r="BI241" s="195">
        <f t="shared" si="48"/>
        <v>0</v>
      </c>
      <c r="BJ241" s="21" t="s">
        <v>86</v>
      </c>
      <c r="BK241" s="195">
        <f t="shared" si="49"/>
        <v>0</v>
      </c>
      <c r="BL241" s="21" t="s">
        <v>159</v>
      </c>
      <c r="BM241" s="194" t="s">
        <v>1507</v>
      </c>
    </row>
    <row r="242" spans="1:65" s="2" customFormat="1" ht="16.5" customHeight="1">
      <c r="A242" s="39"/>
      <c r="B242" s="40"/>
      <c r="C242" s="183" t="s">
        <v>929</v>
      </c>
      <c r="D242" s="183" t="s">
        <v>154</v>
      </c>
      <c r="E242" s="184" t="s">
        <v>3538</v>
      </c>
      <c r="F242" s="185" t="s">
        <v>3539</v>
      </c>
      <c r="G242" s="186" t="s">
        <v>3540</v>
      </c>
      <c r="H242" s="187">
        <v>20</v>
      </c>
      <c r="I242" s="188"/>
      <c r="J242" s="189">
        <f t="shared" si="40"/>
        <v>0</v>
      </c>
      <c r="K242" s="185" t="s">
        <v>32</v>
      </c>
      <c r="L242" s="44"/>
      <c r="M242" s="190" t="s">
        <v>32</v>
      </c>
      <c r="N242" s="191" t="s">
        <v>49</v>
      </c>
      <c r="O242" s="69"/>
      <c r="P242" s="192">
        <f t="shared" si="41"/>
        <v>0</v>
      </c>
      <c r="Q242" s="192">
        <v>0</v>
      </c>
      <c r="R242" s="192">
        <f t="shared" si="42"/>
        <v>0</v>
      </c>
      <c r="S242" s="192">
        <v>0</v>
      </c>
      <c r="T242" s="193">
        <f t="shared" si="43"/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194" t="s">
        <v>159</v>
      </c>
      <c r="AT242" s="194" t="s">
        <v>154</v>
      </c>
      <c r="AU242" s="194" t="s">
        <v>170</v>
      </c>
      <c r="AY242" s="21" t="s">
        <v>151</v>
      </c>
      <c r="BE242" s="195">
        <f t="shared" si="44"/>
        <v>0</v>
      </c>
      <c r="BF242" s="195">
        <f t="shared" si="45"/>
        <v>0</v>
      </c>
      <c r="BG242" s="195">
        <f t="shared" si="46"/>
        <v>0</v>
      </c>
      <c r="BH242" s="195">
        <f t="shared" si="47"/>
        <v>0</v>
      </c>
      <c r="BI242" s="195">
        <f t="shared" si="48"/>
        <v>0</v>
      </c>
      <c r="BJ242" s="21" t="s">
        <v>86</v>
      </c>
      <c r="BK242" s="195">
        <f t="shared" si="49"/>
        <v>0</v>
      </c>
      <c r="BL242" s="21" t="s">
        <v>159</v>
      </c>
      <c r="BM242" s="194" t="s">
        <v>1519</v>
      </c>
    </row>
    <row r="243" spans="1:65" s="2" customFormat="1" ht="16.5" customHeight="1">
      <c r="A243" s="39"/>
      <c r="B243" s="40"/>
      <c r="C243" s="183" t="s">
        <v>935</v>
      </c>
      <c r="D243" s="183" t="s">
        <v>154</v>
      </c>
      <c r="E243" s="184" t="s">
        <v>3541</v>
      </c>
      <c r="F243" s="185" t="s">
        <v>3542</v>
      </c>
      <c r="G243" s="186" t="s">
        <v>213</v>
      </c>
      <c r="H243" s="187">
        <v>50</v>
      </c>
      <c r="I243" s="188"/>
      <c r="J243" s="189">
        <f t="shared" si="40"/>
        <v>0</v>
      </c>
      <c r="K243" s="185" t="s">
        <v>32</v>
      </c>
      <c r="L243" s="44"/>
      <c r="M243" s="190" t="s">
        <v>32</v>
      </c>
      <c r="N243" s="191" t="s">
        <v>49</v>
      </c>
      <c r="O243" s="69"/>
      <c r="P243" s="192">
        <f t="shared" si="41"/>
        <v>0</v>
      </c>
      <c r="Q243" s="192">
        <v>0</v>
      </c>
      <c r="R243" s="192">
        <f t="shared" si="42"/>
        <v>0</v>
      </c>
      <c r="S243" s="192">
        <v>0</v>
      </c>
      <c r="T243" s="193">
        <f t="shared" si="43"/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194" t="s">
        <v>159</v>
      </c>
      <c r="AT243" s="194" t="s">
        <v>154</v>
      </c>
      <c r="AU243" s="194" t="s">
        <v>170</v>
      </c>
      <c r="AY243" s="21" t="s">
        <v>151</v>
      </c>
      <c r="BE243" s="195">
        <f t="shared" si="44"/>
        <v>0</v>
      </c>
      <c r="BF243" s="195">
        <f t="shared" si="45"/>
        <v>0</v>
      </c>
      <c r="BG243" s="195">
        <f t="shared" si="46"/>
        <v>0</v>
      </c>
      <c r="BH243" s="195">
        <f t="shared" si="47"/>
        <v>0</v>
      </c>
      <c r="BI243" s="195">
        <f t="shared" si="48"/>
        <v>0</v>
      </c>
      <c r="BJ243" s="21" t="s">
        <v>86</v>
      </c>
      <c r="BK243" s="195">
        <f t="shared" si="49"/>
        <v>0</v>
      </c>
      <c r="BL243" s="21" t="s">
        <v>159</v>
      </c>
      <c r="BM243" s="194" t="s">
        <v>1529</v>
      </c>
    </row>
    <row r="244" spans="1:65" s="2" customFormat="1" ht="16.5" customHeight="1">
      <c r="A244" s="39"/>
      <c r="B244" s="40"/>
      <c r="C244" s="183" t="s">
        <v>942</v>
      </c>
      <c r="D244" s="183" t="s">
        <v>154</v>
      </c>
      <c r="E244" s="184" t="s">
        <v>3543</v>
      </c>
      <c r="F244" s="185" t="s">
        <v>3544</v>
      </c>
      <c r="G244" s="186" t="s">
        <v>3101</v>
      </c>
      <c r="H244" s="187">
        <v>1</v>
      </c>
      <c r="I244" s="188"/>
      <c r="J244" s="189">
        <f t="shared" si="40"/>
        <v>0</v>
      </c>
      <c r="K244" s="185" t="s">
        <v>32</v>
      </c>
      <c r="L244" s="44"/>
      <c r="M244" s="190" t="s">
        <v>32</v>
      </c>
      <c r="N244" s="191" t="s">
        <v>49</v>
      </c>
      <c r="O244" s="69"/>
      <c r="P244" s="192">
        <f t="shared" si="41"/>
        <v>0</v>
      </c>
      <c r="Q244" s="192">
        <v>0</v>
      </c>
      <c r="R244" s="192">
        <f t="shared" si="42"/>
        <v>0</v>
      </c>
      <c r="S244" s="192">
        <v>0</v>
      </c>
      <c r="T244" s="193">
        <f t="shared" si="43"/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194" t="s">
        <v>159</v>
      </c>
      <c r="AT244" s="194" t="s">
        <v>154</v>
      </c>
      <c r="AU244" s="194" t="s">
        <v>170</v>
      </c>
      <c r="AY244" s="21" t="s">
        <v>151</v>
      </c>
      <c r="BE244" s="195">
        <f t="shared" si="44"/>
        <v>0</v>
      </c>
      <c r="BF244" s="195">
        <f t="shared" si="45"/>
        <v>0</v>
      </c>
      <c r="BG244" s="195">
        <f t="shared" si="46"/>
        <v>0</v>
      </c>
      <c r="BH244" s="195">
        <f t="shared" si="47"/>
        <v>0</v>
      </c>
      <c r="BI244" s="195">
        <f t="shared" si="48"/>
        <v>0</v>
      </c>
      <c r="BJ244" s="21" t="s">
        <v>86</v>
      </c>
      <c r="BK244" s="195">
        <f t="shared" si="49"/>
        <v>0</v>
      </c>
      <c r="BL244" s="21" t="s">
        <v>159</v>
      </c>
      <c r="BM244" s="194" t="s">
        <v>1541</v>
      </c>
    </row>
    <row r="245" spans="1:65" s="2" customFormat="1" ht="19.5">
      <c r="A245" s="39"/>
      <c r="B245" s="40"/>
      <c r="C245" s="41"/>
      <c r="D245" s="201" t="s">
        <v>163</v>
      </c>
      <c r="E245" s="41"/>
      <c r="F245" s="202" t="s">
        <v>3545</v>
      </c>
      <c r="G245" s="41"/>
      <c r="H245" s="41"/>
      <c r="I245" s="198"/>
      <c r="J245" s="41"/>
      <c r="K245" s="41"/>
      <c r="L245" s="44"/>
      <c r="M245" s="199"/>
      <c r="N245" s="200"/>
      <c r="O245" s="69"/>
      <c r="P245" s="69"/>
      <c r="Q245" s="69"/>
      <c r="R245" s="69"/>
      <c r="S245" s="69"/>
      <c r="T245" s="70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21" t="s">
        <v>163</v>
      </c>
      <c r="AU245" s="21" t="s">
        <v>170</v>
      </c>
    </row>
    <row r="246" spans="1:65" s="12" customFormat="1" ht="22.9" customHeight="1">
      <c r="B246" s="167"/>
      <c r="C246" s="168"/>
      <c r="D246" s="169" t="s">
        <v>77</v>
      </c>
      <c r="E246" s="181" t="s">
        <v>3546</v>
      </c>
      <c r="F246" s="181" t="s">
        <v>3547</v>
      </c>
      <c r="G246" s="168"/>
      <c r="H246" s="168"/>
      <c r="I246" s="171"/>
      <c r="J246" s="182">
        <f>BK246</f>
        <v>0</v>
      </c>
      <c r="K246" s="168"/>
      <c r="L246" s="173"/>
      <c r="M246" s="174"/>
      <c r="N246" s="175"/>
      <c r="O246" s="175"/>
      <c r="P246" s="176">
        <f>P247</f>
        <v>0</v>
      </c>
      <c r="Q246" s="175"/>
      <c r="R246" s="176">
        <f>R247</f>
        <v>0</v>
      </c>
      <c r="S246" s="175"/>
      <c r="T246" s="177">
        <f>T247</f>
        <v>0</v>
      </c>
      <c r="AR246" s="178" t="s">
        <v>86</v>
      </c>
      <c r="AT246" s="179" t="s">
        <v>77</v>
      </c>
      <c r="AU246" s="179" t="s">
        <v>86</v>
      </c>
      <c r="AY246" s="178" t="s">
        <v>151</v>
      </c>
      <c r="BK246" s="180">
        <f>BK247</f>
        <v>0</v>
      </c>
    </row>
    <row r="247" spans="1:65" s="12" customFormat="1" ht="20.85" customHeight="1">
      <c r="B247" s="167"/>
      <c r="C247" s="168"/>
      <c r="D247" s="169" t="s">
        <v>77</v>
      </c>
      <c r="E247" s="181" t="s">
        <v>3548</v>
      </c>
      <c r="F247" s="181" t="s">
        <v>3549</v>
      </c>
      <c r="G247" s="168"/>
      <c r="H247" s="168"/>
      <c r="I247" s="171"/>
      <c r="J247" s="182">
        <f>BK247</f>
        <v>0</v>
      </c>
      <c r="K247" s="168"/>
      <c r="L247" s="173"/>
      <c r="M247" s="174"/>
      <c r="N247" s="175"/>
      <c r="O247" s="175"/>
      <c r="P247" s="176">
        <f>SUM(P248:P267)</f>
        <v>0</v>
      </c>
      <c r="Q247" s="175"/>
      <c r="R247" s="176">
        <f>SUM(R248:R267)</f>
        <v>0</v>
      </c>
      <c r="S247" s="175"/>
      <c r="T247" s="177">
        <f>SUM(T248:T267)</f>
        <v>0</v>
      </c>
      <c r="AR247" s="178" t="s">
        <v>86</v>
      </c>
      <c r="AT247" s="179" t="s">
        <v>77</v>
      </c>
      <c r="AU247" s="179" t="s">
        <v>88</v>
      </c>
      <c r="AY247" s="178" t="s">
        <v>151</v>
      </c>
      <c r="BK247" s="180">
        <f>SUM(BK248:BK267)</f>
        <v>0</v>
      </c>
    </row>
    <row r="248" spans="1:65" s="2" customFormat="1" ht="21.75" customHeight="1">
      <c r="A248" s="39"/>
      <c r="B248" s="40"/>
      <c r="C248" s="183" t="s">
        <v>949</v>
      </c>
      <c r="D248" s="183" t="s">
        <v>154</v>
      </c>
      <c r="E248" s="184" t="s">
        <v>3550</v>
      </c>
      <c r="F248" s="185" t="s">
        <v>3551</v>
      </c>
      <c r="G248" s="186" t="s">
        <v>3101</v>
      </c>
      <c r="H248" s="187">
        <v>46</v>
      </c>
      <c r="I248" s="188"/>
      <c r="J248" s="189">
        <f t="shared" ref="J248:J267" si="50">ROUND(I248*H248,2)</f>
        <v>0</v>
      </c>
      <c r="K248" s="185" t="s">
        <v>32</v>
      </c>
      <c r="L248" s="44"/>
      <c r="M248" s="190" t="s">
        <v>32</v>
      </c>
      <c r="N248" s="191" t="s">
        <v>49</v>
      </c>
      <c r="O248" s="69"/>
      <c r="P248" s="192">
        <f t="shared" ref="P248:P267" si="51">O248*H248</f>
        <v>0</v>
      </c>
      <c r="Q248" s="192">
        <v>0</v>
      </c>
      <c r="R248" s="192">
        <f t="shared" ref="R248:R267" si="52">Q248*H248</f>
        <v>0</v>
      </c>
      <c r="S248" s="192">
        <v>0</v>
      </c>
      <c r="T248" s="193">
        <f t="shared" ref="T248:T267" si="53"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194" t="s">
        <v>159</v>
      </c>
      <c r="AT248" s="194" t="s">
        <v>154</v>
      </c>
      <c r="AU248" s="194" t="s">
        <v>170</v>
      </c>
      <c r="AY248" s="21" t="s">
        <v>151</v>
      </c>
      <c r="BE248" s="195">
        <f t="shared" ref="BE248:BE267" si="54">IF(N248="základní",J248,0)</f>
        <v>0</v>
      </c>
      <c r="BF248" s="195">
        <f t="shared" ref="BF248:BF267" si="55">IF(N248="snížená",J248,0)</f>
        <v>0</v>
      </c>
      <c r="BG248" s="195">
        <f t="shared" ref="BG248:BG267" si="56">IF(N248="zákl. přenesená",J248,0)</f>
        <v>0</v>
      </c>
      <c r="BH248" s="195">
        <f t="shared" ref="BH248:BH267" si="57">IF(N248="sníž. přenesená",J248,0)</f>
        <v>0</v>
      </c>
      <c r="BI248" s="195">
        <f t="shared" ref="BI248:BI267" si="58">IF(N248="nulová",J248,0)</f>
        <v>0</v>
      </c>
      <c r="BJ248" s="21" t="s">
        <v>86</v>
      </c>
      <c r="BK248" s="195">
        <f t="shared" ref="BK248:BK267" si="59">ROUND(I248*H248,2)</f>
        <v>0</v>
      </c>
      <c r="BL248" s="21" t="s">
        <v>159</v>
      </c>
      <c r="BM248" s="194" t="s">
        <v>1559</v>
      </c>
    </row>
    <row r="249" spans="1:65" s="2" customFormat="1" ht="16.5" customHeight="1">
      <c r="A249" s="39"/>
      <c r="B249" s="40"/>
      <c r="C249" s="183" t="s">
        <v>957</v>
      </c>
      <c r="D249" s="183" t="s">
        <v>154</v>
      </c>
      <c r="E249" s="184" t="s">
        <v>3552</v>
      </c>
      <c r="F249" s="185" t="s">
        <v>3553</v>
      </c>
      <c r="G249" s="186" t="s">
        <v>213</v>
      </c>
      <c r="H249" s="187">
        <v>312</v>
      </c>
      <c r="I249" s="188"/>
      <c r="J249" s="189">
        <f t="shared" si="50"/>
        <v>0</v>
      </c>
      <c r="K249" s="185" t="s">
        <v>32</v>
      </c>
      <c r="L249" s="44"/>
      <c r="M249" s="190" t="s">
        <v>32</v>
      </c>
      <c r="N249" s="191" t="s">
        <v>49</v>
      </c>
      <c r="O249" s="69"/>
      <c r="P249" s="192">
        <f t="shared" si="51"/>
        <v>0</v>
      </c>
      <c r="Q249" s="192">
        <v>0</v>
      </c>
      <c r="R249" s="192">
        <f t="shared" si="52"/>
        <v>0</v>
      </c>
      <c r="S249" s="192">
        <v>0</v>
      </c>
      <c r="T249" s="193">
        <f t="shared" si="53"/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194" t="s">
        <v>159</v>
      </c>
      <c r="AT249" s="194" t="s">
        <v>154</v>
      </c>
      <c r="AU249" s="194" t="s">
        <v>170</v>
      </c>
      <c r="AY249" s="21" t="s">
        <v>151</v>
      </c>
      <c r="BE249" s="195">
        <f t="shared" si="54"/>
        <v>0</v>
      </c>
      <c r="BF249" s="195">
        <f t="shared" si="55"/>
        <v>0</v>
      </c>
      <c r="BG249" s="195">
        <f t="shared" si="56"/>
        <v>0</v>
      </c>
      <c r="BH249" s="195">
        <f t="shared" si="57"/>
        <v>0</v>
      </c>
      <c r="BI249" s="195">
        <f t="shared" si="58"/>
        <v>0</v>
      </c>
      <c r="BJ249" s="21" t="s">
        <v>86</v>
      </c>
      <c r="BK249" s="195">
        <f t="shared" si="59"/>
        <v>0</v>
      </c>
      <c r="BL249" s="21" t="s">
        <v>159</v>
      </c>
      <c r="BM249" s="194" t="s">
        <v>1574</v>
      </c>
    </row>
    <row r="250" spans="1:65" s="2" customFormat="1" ht="16.5" customHeight="1">
      <c r="A250" s="39"/>
      <c r="B250" s="40"/>
      <c r="C250" s="183" t="s">
        <v>962</v>
      </c>
      <c r="D250" s="183" t="s">
        <v>154</v>
      </c>
      <c r="E250" s="184" t="s">
        <v>3554</v>
      </c>
      <c r="F250" s="185" t="s">
        <v>3555</v>
      </c>
      <c r="G250" s="186" t="s">
        <v>213</v>
      </c>
      <c r="H250" s="187">
        <v>20</v>
      </c>
      <c r="I250" s="188"/>
      <c r="J250" s="189">
        <f t="shared" si="50"/>
        <v>0</v>
      </c>
      <c r="K250" s="185" t="s">
        <v>32</v>
      </c>
      <c r="L250" s="44"/>
      <c r="M250" s="190" t="s">
        <v>32</v>
      </c>
      <c r="N250" s="191" t="s">
        <v>49</v>
      </c>
      <c r="O250" s="69"/>
      <c r="P250" s="192">
        <f t="shared" si="51"/>
        <v>0</v>
      </c>
      <c r="Q250" s="192">
        <v>0</v>
      </c>
      <c r="R250" s="192">
        <f t="shared" si="52"/>
        <v>0</v>
      </c>
      <c r="S250" s="192">
        <v>0</v>
      </c>
      <c r="T250" s="193">
        <f t="shared" si="53"/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194" t="s">
        <v>159</v>
      </c>
      <c r="AT250" s="194" t="s">
        <v>154</v>
      </c>
      <c r="AU250" s="194" t="s">
        <v>170</v>
      </c>
      <c r="AY250" s="21" t="s">
        <v>151</v>
      </c>
      <c r="BE250" s="195">
        <f t="shared" si="54"/>
        <v>0</v>
      </c>
      <c r="BF250" s="195">
        <f t="shared" si="55"/>
        <v>0</v>
      </c>
      <c r="BG250" s="195">
        <f t="shared" si="56"/>
        <v>0</v>
      </c>
      <c r="BH250" s="195">
        <f t="shared" si="57"/>
        <v>0</v>
      </c>
      <c r="BI250" s="195">
        <f t="shared" si="58"/>
        <v>0</v>
      </c>
      <c r="BJ250" s="21" t="s">
        <v>86</v>
      </c>
      <c r="BK250" s="195">
        <f t="shared" si="59"/>
        <v>0</v>
      </c>
      <c r="BL250" s="21" t="s">
        <v>159</v>
      </c>
      <c r="BM250" s="194" t="s">
        <v>1588</v>
      </c>
    </row>
    <row r="251" spans="1:65" s="2" customFormat="1" ht="16.5" customHeight="1">
      <c r="A251" s="39"/>
      <c r="B251" s="40"/>
      <c r="C251" s="183" t="s">
        <v>967</v>
      </c>
      <c r="D251" s="183" t="s">
        <v>154</v>
      </c>
      <c r="E251" s="184" t="s">
        <v>3556</v>
      </c>
      <c r="F251" s="185" t="s">
        <v>3557</v>
      </c>
      <c r="G251" s="186" t="s">
        <v>3101</v>
      </c>
      <c r="H251" s="187">
        <v>76</v>
      </c>
      <c r="I251" s="188"/>
      <c r="J251" s="189">
        <f t="shared" si="50"/>
        <v>0</v>
      </c>
      <c r="K251" s="185" t="s">
        <v>32</v>
      </c>
      <c r="L251" s="44"/>
      <c r="M251" s="190" t="s">
        <v>32</v>
      </c>
      <c r="N251" s="191" t="s">
        <v>49</v>
      </c>
      <c r="O251" s="69"/>
      <c r="P251" s="192">
        <f t="shared" si="51"/>
        <v>0</v>
      </c>
      <c r="Q251" s="192">
        <v>0</v>
      </c>
      <c r="R251" s="192">
        <f t="shared" si="52"/>
        <v>0</v>
      </c>
      <c r="S251" s="192">
        <v>0</v>
      </c>
      <c r="T251" s="193">
        <f t="shared" si="53"/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194" t="s">
        <v>159</v>
      </c>
      <c r="AT251" s="194" t="s">
        <v>154</v>
      </c>
      <c r="AU251" s="194" t="s">
        <v>170</v>
      </c>
      <c r="AY251" s="21" t="s">
        <v>151</v>
      </c>
      <c r="BE251" s="195">
        <f t="shared" si="54"/>
        <v>0</v>
      </c>
      <c r="BF251" s="195">
        <f t="shared" si="55"/>
        <v>0</v>
      </c>
      <c r="BG251" s="195">
        <f t="shared" si="56"/>
        <v>0</v>
      </c>
      <c r="BH251" s="195">
        <f t="shared" si="57"/>
        <v>0</v>
      </c>
      <c r="BI251" s="195">
        <f t="shared" si="58"/>
        <v>0</v>
      </c>
      <c r="BJ251" s="21" t="s">
        <v>86</v>
      </c>
      <c r="BK251" s="195">
        <f t="shared" si="59"/>
        <v>0</v>
      </c>
      <c r="BL251" s="21" t="s">
        <v>159</v>
      </c>
      <c r="BM251" s="194" t="s">
        <v>1603</v>
      </c>
    </row>
    <row r="252" spans="1:65" s="2" customFormat="1" ht="16.5" customHeight="1">
      <c r="A252" s="39"/>
      <c r="B252" s="40"/>
      <c r="C252" s="183" t="s">
        <v>972</v>
      </c>
      <c r="D252" s="183" t="s">
        <v>154</v>
      </c>
      <c r="E252" s="184" t="s">
        <v>3558</v>
      </c>
      <c r="F252" s="185" t="s">
        <v>3559</v>
      </c>
      <c r="G252" s="186" t="s">
        <v>3101</v>
      </c>
      <c r="H252" s="187">
        <v>16</v>
      </c>
      <c r="I252" s="188"/>
      <c r="J252" s="189">
        <f t="shared" si="50"/>
        <v>0</v>
      </c>
      <c r="K252" s="185" t="s">
        <v>32</v>
      </c>
      <c r="L252" s="44"/>
      <c r="M252" s="190" t="s">
        <v>32</v>
      </c>
      <c r="N252" s="191" t="s">
        <v>49</v>
      </c>
      <c r="O252" s="69"/>
      <c r="P252" s="192">
        <f t="shared" si="51"/>
        <v>0</v>
      </c>
      <c r="Q252" s="192">
        <v>0</v>
      </c>
      <c r="R252" s="192">
        <f t="shared" si="52"/>
        <v>0</v>
      </c>
      <c r="S252" s="192">
        <v>0</v>
      </c>
      <c r="T252" s="193">
        <f t="shared" si="53"/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194" t="s">
        <v>159</v>
      </c>
      <c r="AT252" s="194" t="s">
        <v>154</v>
      </c>
      <c r="AU252" s="194" t="s">
        <v>170</v>
      </c>
      <c r="AY252" s="21" t="s">
        <v>151</v>
      </c>
      <c r="BE252" s="195">
        <f t="shared" si="54"/>
        <v>0</v>
      </c>
      <c r="BF252" s="195">
        <f t="shared" si="55"/>
        <v>0</v>
      </c>
      <c r="BG252" s="195">
        <f t="shared" si="56"/>
        <v>0</v>
      </c>
      <c r="BH252" s="195">
        <f t="shared" si="57"/>
        <v>0</v>
      </c>
      <c r="BI252" s="195">
        <f t="shared" si="58"/>
        <v>0</v>
      </c>
      <c r="BJ252" s="21" t="s">
        <v>86</v>
      </c>
      <c r="BK252" s="195">
        <f t="shared" si="59"/>
        <v>0</v>
      </c>
      <c r="BL252" s="21" t="s">
        <v>159</v>
      </c>
      <c r="BM252" s="194" t="s">
        <v>1615</v>
      </c>
    </row>
    <row r="253" spans="1:65" s="2" customFormat="1" ht="16.5" customHeight="1">
      <c r="A253" s="39"/>
      <c r="B253" s="40"/>
      <c r="C253" s="183" t="s">
        <v>978</v>
      </c>
      <c r="D253" s="183" t="s">
        <v>154</v>
      </c>
      <c r="E253" s="184" t="s">
        <v>3560</v>
      </c>
      <c r="F253" s="185" t="s">
        <v>3561</v>
      </c>
      <c r="G253" s="186" t="s">
        <v>3101</v>
      </c>
      <c r="H253" s="187">
        <v>2</v>
      </c>
      <c r="I253" s="188"/>
      <c r="J253" s="189">
        <f t="shared" si="50"/>
        <v>0</v>
      </c>
      <c r="K253" s="185" t="s">
        <v>32</v>
      </c>
      <c r="L253" s="44"/>
      <c r="M253" s="190" t="s">
        <v>32</v>
      </c>
      <c r="N253" s="191" t="s">
        <v>49</v>
      </c>
      <c r="O253" s="69"/>
      <c r="P253" s="192">
        <f t="shared" si="51"/>
        <v>0</v>
      </c>
      <c r="Q253" s="192">
        <v>0</v>
      </c>
      <c r="R253" s="192">
        <f t="shared" si="52"/>
        <v>0</v>
      </c>
      <c r="S253" s="192">
        <v>0</v>
      </c>
      <c r="T253" s="193">
        <f t="shared" si="53"/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194" t="s">
        <v>159</v>
      </c>
      <c r="AT253" s="194" t="s">
        <v>154</v>
      </c>
      <c r="AU253" s="194" t="s">
        <v>170</v>
      </c>
      <c r="AY253" s="21" t="s">
        <v>151</v>
      </c>
      <c r="BE253" s="195">
        <f t="shared" si="54"/>
        <v>0</v>
      </c>
      <c r="BF253" s="195">
        <f t="shared" si="55"/>
        <v>0</v>
      </c>
      <c r="BG253" s="195">
        <f t="shared" si="56"/>
        <v>0</v>
      </c>
      <c r="BH253" s="195">
        <f t="shared" si="57"/>
        <v>0</v>
      </c>
      <c r="BI253" s="195">
        <f t="shared" si="58"/>
        <v>0</v>
      </c>
      <c r="BJ253" s="21" t="s">
        <v>86</v>
      </c>
      <c r="BK253" s="195">
        <f t="shared" si="59"/>
        <v>0</v>
      </c>
      <c r="BL253" s="21" t="s">
        <v>159</v>
      </c>
      <c r="BM253" s="194" t="s">
        <v>1632</v>
      </c>
    </row>
    <row r="254" spans="1:65" s="2" customFormat="1" ht="16.5" customHeight="1">
      <c r="A254" s="39"/>
      <c r="B254" s="40"/>
      <c r="C254" s="183" t="s">
        <v>985</v>
      </c>
      <c r="D254" s="183" t="s">
        <v>154</v>
      </c>
      <c r="E254" s="184" t="s">
        <v>3562</v>
      </c>
      <c r="F254" s="185" t="s">
        <v>3563</v>
      </c>
      <c r="G254" s="186" t="s">
        <v>3101</v>
      </c>
      <c r="H254" s="187">
        <v>8</v>
      </c>
      <c r="I254" s="188"/>
      <c r="J254" s="189">
        <f t="shared" si="50"/>
        <v>0</v>
      </c>
      <c r="K254" s="185" t="s">
        <v>32</v>
      </c>
      <c r="L254" s="44"/>
      <c r="M254" s="190" t="s">
        <v>32</v>
      </c>
      <c r="N254" s="191" t="s">
        <v>49</v>
      </c>
      <c r="O254" s="69"/>
      <c r="P254" s="192">
        <f t="shared" si="51"/>
        <v>0</v>
      </c>
      <c r="Q254" s="192">
        <v>0</v>
      </c>
      <c r="R254" s="192">
        <f t="shared" si="52"/>
        <v>0</v>
      </c>
      <c r="S254" s="192">
        <v>0</v>
      </c>
      <c r="T254" s="193">
        <f t="shared" si="53"/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194" t="s">
        <v>159</v>
      </c>
      <c r="AT254" s="194" t="s">
        <v>154</v>
      </c>
      <c r="AU254" s="194" t="s">
        <v>170</v>
      </c>
      <c r="AY254" s="21" t="s">
        <v>151</v>
      </c>
      <c r="BE254" s="195">
        <f t="shared" si="54"/>
        <v>0</v>
      </c>
      <c r="BF254" s="195">
        <f t="shared" si="55"/>
        <v>0</v>
      </c>
      <c r="BG254" s="195">
        <f t="shared" si="56"/>
        <v>0</v>
      </c>
      <c r="BH254" s="195">
        <f t="shared" si="57"/>
        <v>0</v>
      </c>
      <c r="BI254" s="195">
        <f t="shared" si="58"/>
        <v>0</v>
      </c>
      <c r="BJ254" s="21" t="s">
        <v>86</v>
      </c>
      <c r="BK254" s="195">
        <f t="shared" si="59"/>
        <v>0</v>
      </c>
      <c r="BL254" s="21" t="s">
        <v>159</v>
      </c>
      <c r="BM254" s="194" t="s">
        <v>1643</v>
      </c>
    </row>
    <row r="255" spans="1:65" s="2" customFormat="1" ht="16.5" customHeight="1">
      <c r="A255" s="39"/>
      <c r="B255" s="40"/>
      <c r="C255" s="183" t="s">
        <v>992</v>
      </c>
      <c r="D255" s="183" t="s">
        <v>154</v>
      </c>
      <c r="E255" s="184" t="s">
        <v>3564</v>
      </c>
      <c r="F255" s="185" t="s">
        <v>3565</v>
      </c>
      <c r="G255" s="186" t="s">
        <v>213</v>
      </c>
      <c r="H255" s="187">
        <v>29</v>
      </c>
      <c r="I255" s="188"/>
      <c r="J255" s="189">
        <f t="shared" si="50"/>
        <v>0</v>
      </c>
      <c r="K255" s="185" t="s">
        <v>32</v>
      </c>
      <c r="L255" s="44"/>
      <c r="M255" s="190" t="s">
        <v>32</v>
      </c>
      <c r="N255" s="191" t="s">
        <v>49</v>
      </c>
      <c r="O255" s="69"/>
      <c r="P255" s="192">
        <f t="shared" si="51"/>
        <v>0</v>
      </c>
      <c r="Q255" s="192">
        <v>0</v>
      </c>
      <c r="R255" s="192">
        <f t="shared" si="52"/>
        <v>0</v>
      </c>
      <c r="S255" s="192">
        <v>0</v>
      </c>
      <c r="T255" s="193">
        <f t="shared" si="53"/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194" t="s">
        <v>159</v>
      </c>
      <c r="AT255" s="194" t="s">
        <v>154</v>
      </c>
      <c r="AU255" s="194" t="s">
        <v>170</v>
      </c>
      <c r="AY255" s="21" t="s">
        <v>151</v>
      </c>
      <c r="BE255" s="195">
        <f t="shared" si="54"/>
        <v>0</v>
      </c>
      <c r="BF255" s="195">
        <f t="shared" si="55"/>
        <v>0</v>
      </c>
      <c r="BG255" s="195">
        <f t="shared" si="56"/>
        <v>0</v>
      </c>
      <c r="BH255" s="195">
        <f t="shared" si="57"/>
        <v>0</v>
      </c>
      <c r="BI255" s="195">
        <f t="shared" si="58"/>
        <v>0</v>
      </c>
      <c r="BJ255" s="21" t="s">
        <v>86</v>
      </c>
      <c r="BK255" s="195">
        <f t="shared" si="59"/>
        <v>0</v>
      </c>
      <c r="BL255" s="21" t="s">
        <v>159</v>
      </c>
      <c r="BM255" s="194" t="s">
        <v>1653</v>
      </c>
    </row>
    <row r="256" spans="1:65" s="2" customFormat="1" ht="16.5" customHeight="1">
      <c r="A256" s="39"/>
      <c r="B256" s="40"/>
      <c r="C256" s="183" t="s">
        <v>997</v>
      </c>
      <c r="D256" s="183" t="s">
        <v>154</v>
      </c>
      <c r="E256" s="184" t="s">
        <v>3566</v>
      </c>
      <c r="F256" s="185" t="s">
        <v>3567</v>
      </c>
      <c r="G256" s="186" t="s">
        <v>213</v>
      </c>
      <c r="H256" s="187">
        <v>1069</v>
      </c>
      <c r="I256" s="188"/>
      <c r="J256" s="189">
        <f t="shared" si="50"/>
        <v>0</v>
      </c>
      <c r="K256" s="185" t="s">
        <v>32</v>
      </c>
      <c r="L256" s="44"/>
      <c r="M256" s="190" t="s">
        <v>32</v>
      </c>
      <c r="N256" s="191" t="s">
        <v>49</v>
      </c>
      <c r="O256" s="69"/>
      <c r="P256" s="192">
        <f t="shared" si="51"/>
        <v>0</v>
      </c>
      <c r="Q256" s="192">
        <v>0</v>
      </c>
      <c r="R256" s="192">
        <f t="shared" si="52"/>
        <v>0</v>
      </c>
      <c r="S256" s="192">
        <v>0</v>
      </c>
      <c r="T256" s="193">
        <f t="shared" si="53"/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194" t="s">
        <v>159</v>
      </c>
      <c r="AT256" s="194" t="s">
        <v>154</v>
      </c>
      <c r="AU256" s="194" t="s">
        <v>170</v>
      </c>
      <c r="AY256" s="21" t="s">
        <v>151</v>
      </c>
      <c r="BE256" s="195">
        <f t="shared" si="54"/>
        <v>0</v>
      </c>
      <c r="BF256" s="195">
        <f t="shared" si="55"/>
        <v>0</v>
      </c>
      <c r="BG256" s="195">
        <f t="shared" si="56"/>
        <v>0</v>
      </c>
      <c r="BH256" s="195">
        <f t="shared" si="57"/>
        <v>0</v>
      </c>
      <c r="BI256" s="195">
        <f t="shared" si="58"/>
        <v>0</v>
      </c>
      <c r="BJ256" s="21" t="s">
        <v>86</v>
      </c>
      <c r="BK256" s="195">
        <f t="shared" si="59"/>
        <v>0</v>
      </c>
      <c r="BL256" s="21" t="s">
        <v>159</v>
      </c>
      <c r="BM256" s="194" t="s">
        <v>1667</v>
      </c>
    </row>
    <row r="257" spans="1:65" s="2" customFormat="1" ht="16.5" customHeight="1">
      <c r="A257" s="39"/>
      <c r="B257" s="40"/>
      <c r="C257" s="183" t="s">
        <v>1007</v>
      </c>
      <c r="D257" s="183" t="s">
        <v>154</v>
      </c>
      <c r="E257" s="184" t="s">
        <v>3568</v>
      </c>
      <c r="F257" s="185" t="s">
        <v>3569</v>
      </c>
      <c r="G257" s="186" t="s">
        <v>213</v>
      </c>
      <c r="H257" s="187">
        <v>3</v>
      </c>
      <c r="I257" s="188"/>
      <c r="J257" s="189">
        <f t="shared" si="50"/>
        <v>0</v>
      </c>
      <c r="K257" s="185" t="s">
        <v>32</v>
      </c>
      <c r="L257" s="44"/>
      <c r="M257" s="190" t="s">
        <v>32</v>
      </c>
      <c r="N257" s="191" t="s">
        <v>49</v>
      </c>
      <c r="O257" s="69"/>
      <c r="P257" s="192">
        <f t="shared" si="51"/>
        <v>0</v>
      </c>
      <c r="Q257" s="192">
        <v>0</v>
      </c>
      <c r="R257" s="192">
        <f t="shared" si="52"/>
        <v>0</v>
      </c>
      <c r="S257" s="192">
        <v>0</v>
      </c>
      <c r="T257" s="193">
        <f t="shared" si="53"/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194" t="s">
        <v>159</v>
      </c>
      <c r="AT257" s="194" t="s">
        <v>154</v>
      </c>
      <c r="AU257" s="194" t="s">
        <v>170</v>
      </c>
      <c r="AY257" s="21" t="s">
        <v>151</v>
      </c>
      <c r="BE257" s="195">
        <f t="shared" si="54"/>
        <v>0</v>
      </c>
      <c r="BF257" s="195">
        <f t="shared" si="55"/>
        <v>0</v>
      </c>
      <c r="BG257" s="195">
        <f t="shared" si="56"/>
        <v>0</v>
      </c>
      <c r="BH257" s="195">
        <f t="shared" si="57"/>
        <v>0</v>
      </c>
      <c r="BI257" s="195">
        <f t="shared" si="58"/>
        <v>0</v>
      </c>
      <c r="BJ257" s="21" t="s">
        <v>86</v>
      </c>
      <c r="BK257" s="195">
        <f t="shared" si="59"/>
        <v>0</v>
      </c>
      <c r="BL257" s="21" t="s">
        <v>159</v>
      </c>
      <c r="BM257" s="194" t="s">
        <v>1681</v>
      </c>
    </row>
    <row r="258" spans="1:65" s="2" customFormat="1" ht="16.5" customHeight="1">
      <c r="A258" s="39"/>
      <c r="B258" s="40"/>
      <c r="C258" s="183" t="s">
        <v>1012</v>
      </c>
      <c r="D258" s="183" t="s">
        <v>154</v>
      </c>
      <c r="E258" s="184" t="s">
        <v>3570</v>
      </c>
      <c r="F258" s="185" t="s">
        <v>3571</v>
      </c>
      <c r="G258" s="186" t="s">
        <v>213</v>
      </c>
      <c r="H258" s="187">
        <v>25</v>
      </c>
      <c r="I258" s="188"/>
      <c r="J258" s="189">
        <f t="shared" si="50"/>
        <v>0</v>
      </c>
      <c r="K258" s="185" t="s">
        <v>32</v>
      </c>
      <c r="L258" s="44"/>
      <c r="M258" s="190" t="s">
        <v>32</v>
      </c>
      <c r="N258" s="191" t="s">
        <v>49</v>
      </c>
      <c r="O258" s="69"/>
      <c r="P258" s="192">
        <f t="shared" si="51"/>
        <v>0</v>
      </c>
      <c r="Q258" s="192">
        <v>0</v>
      </c>
      <c r="R258" s="192">
        <f t="shared" si="52"/>
        <v>0</v>
      </c>
      <c r="S258" s="192">
        <v>0</v>
      </c>
      <c r="T258" s="193">
        <f t="shared" si="53"/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194" t="s">
        <v>159</v>
      </c>
      <c r="AT258" s="194" t="s">
        <v>154</v>
      </c>
      <c r="AU258" s="194" t="s">
        <v>170</v>
      </c>
      <c r="AY258" s="21" t="s">
        <v>151</v>
      </c>
      <c r="BE258" s="195">
        <f t="shared" si="54"/>
        <v>0</v>
      </c>
      <c r="BF258" s="195">
        <f t="shared" si="55"/>
        <v>0</v>
      </c>
      <c r="BG258" s="195">
        <f t="shared" si="56"/>
        <v>0</v>
      </c>
      <c r="BH258" s="195">
        <f t="shared" si="57"/>
        <v>0</v>
      </c>
      <c r="BI258" s="195">
        <f t="shared" si="58"/>
        <v>0</v>
      </c>
      <c r="BJ258" s="21" t="s">
        <v>86</v>
      </c>
      <c r="BK258" s="195">
        <f t="shared" si="59"/>
        <v>0</v>
      </c>
      <c r="BL258" s="21" t="s">
        <v>159</v>
      </c>
      <c r="BM258" s="194" t="s">
        <v>1691</v>
      </c>
    </row>
    <row r="259" spans="1:65" s="2" customFormat="1" ht="16.5" customHeight="1">
      <c r="A259" s="39"/>
      <c r="B259" s="40"/>
      <c r="C259" s="183" t="s">
        <v>1017</v>
      </c>
      <c r="D259" s="183" t="s">
        <v>154</v>
      </c>
      <c r="E259" s="184" t="s">
        <v>3572</v>
      </c>
      <c r="F259" s="185" t="s">
        <v>3573</v>
      </c>
      <c r="G259" s="186" t="s">
        <v>3574</v>
      </c>
      <c r="H259" s="187">
        <v>32</v>
      </c>
      <c r="I259" s="188"/>
      <c r="J259" s="189">
        <f t="shared" si="50"/>
        <v>0</v>
      </c>
      <c r="K259" s="185" t="s">
        <v>32</v>
      </c>
      <c r="L259" s="44"/>
      <c r="M259" s="190" t="s">
        <v>32</v>
      </c>
      <c r="N259" s="191" t="s">
        <v>49</v>
      </c>
      <c r="O259" s="69"/>
      <c r="P259" s="192">
        <f t="shared" si="51"/>
        <v>0</v>
      </c>
      <c r="Q259" s="192">
        <v>0</v>
      </c>
      <c r="R259" s="192">
        <f t="shared" si="52"/>
        <v>0</v>
      </c>
      <c r="S259" s="192">
        <v>0</v>
      </c>
      <c r="T259" s="193">
        <f t="shared" si="53"/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194" t="s">
        <v>159</v>
      </c>
      <c r="AT259" s="194" t="s">
        <v>154</v>
      </c>
      <c r="AU259" s="194" t="s">
        <v>170</v>
      </c>
      <c r="AY259" s="21" t="s">
        <v>151</v>
      </c>
      <c r="BE259" s="195">
        <f t="shared" si="54"/>
        <v>0</v>
      </c>
      <c r="BF259" s="195">
        <f t="shared" si="55"/>
        <v>0</v>
      </c>
      <c r="BG259" s="195">
        <f t="shared" si="56"/>
        <v>0</v>
      </c>
      <c r="BH259" s="195">
        <f t="shared" si="57"/>
        <v>0</v>
      </c>
      <c r="BI259" s="195">
        <f t="shared" si="58"/>
        <v>0</v>
      </c>
      <c r="BJ259" s="21" t="s">
        <v>86</v>
      </c>
      <c r="BK259" s="195">
        <f t="shared" si="59"/>
        <v>0</v>
      </c>
      <c r="BL259" s="21" t="s">
        <v>159</v>
      </c>
      <c r="BM259" s="194" t="s">
        <v>1702</v>
      </c>
    </row>
    <row r="260" spans="1:65" s="2" customFormat="1" ht="16.5" customHeight="1">
      <c r="A260" s="39"/>
      <c r="B260" s="40"/>
      <c r="C260" s="183" t="s">
        <v>1030</v>
      </c>
      <c r="D260" s="183" t="s">
        <v>154</v>
      </c>
      <c r="E260" s="184" t="s">
        <v>401</v>
      </c>
      <c r="F260" s="185" t="s">
        <v>3575</v>
      </c>
      <c r="G260" s="186" t="s">
        <v>3574</v>
      </c>
      <c r="H260" s="187">
        <v>40</v>
      </c>
      <c r="I260" s="188"/>
      <c r="J260" s="189">
        <f t="shared" si="50"/>
        <v>0</v>
      </c>
      <c r="K260" s="185" t="s">
        <v>32</v>
      </c>
      <c r="L260" s="44"/>
      <c r="M260" s="190" t="s">
        <v>32</v>
      </c>
      <c r="N260" s="191" t="s">
        <v>49</v>
      </c>
      <c r="O260" s="69"/>
      <c r="P260" s="192">
        <f t="shared" si="51"/>
        <v>0</v>
      </c>
      <c r="Q260" s="192">
        <v>0</v>
      </c>
      <c r="R260" s="192">
        <f t="shared" si="52"/>
        <v>0</v>
      </c>
      <c r="S260" s="192">
        <v>0</v>
      </c>
      <c r="T260" s="193">
        <f t="shared" si="53"/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194" t="s">
        <v>159</v>
      </c>
      <c r="AT260" s="194" t="s">
        <v>154</v>
      </c>
      <c r="AU260" s="194" t="s">
        <v>170</v>
      </c>
      <c r="AY260" s="21" t="s">
        <v>151</v>
      </c>
      <c r="BE260" s="195">
        <f t="shared" si="54"/>
        <v>0</v>
      </c>
      <c r="BF260" s="195">
        <f t="shared" si="55"/>
        <v>0</v>
      </c>
      <c r="BG260" s="195">
        <f t="shared" si="56"/>
        <v>0</v>
      </c>
      <c r="BH260" s="195">
        <f t="shared" si="57"/>
        <v>0</v>
      </c>
      <c r="BI260" s="195">
        <f t="shared" si="58"/>
        <v>0</v>
      </c>
      <c r="BJ260" s="21" t="s">
        <v>86</v>
      </c>
      <c r="BK260" s="195">
        <f t="shared" si="59"/>
        <v>0</v>
      </c>
      <c r="BL260" s="21" t="s">
        <v>159</v>
      </c>
      <c r="BM260" s="194" t="s">
        <v>1714</v>
      </c>
    </row>
    <row r="261" spans="1:65" s="2" customFormat="1" ht="16.5" customHeight="1">
      <c r="A261" s="39"/>
      <c r="B261" s="40"/>
      <c r="C261" s="183" t="s">
        <v>1034</v>
      </c>
      <c r="D261" s="183" t="s">
        <v>154</v>
      </c>
      <c r="E261" s="184" t="s">
        <v>408</v>
      </c>
      <c r="F261" s="185" t="s">
        <v>3576</v>
      </c>
      <c r="G261" s="186" t="s">
        <v>3574</v>
      </c>
      <c r="H261" s="187">
        <v>45</v>
      </c>
      <c r="I261" s="188"/>
      <c r="J261" s="189">
        <f t="shared" si="50"/>
        <v>0</v>
      </c>
      <c r="K261" s="185" t="s">
        <v>32</v>
      </c>
      <c r="L261" s="44"/>
      <c r="M261" s="190" t="s">
        <v>32</v>
      </c>
      <c r="N261" s="191" t="s">
        <v>49</v>
      </c>
      <c r="O261" s="69"/>
      <c r="P261" s="192">
        <f t="shared" si="51"/>
        <v>0</v>
      </c>
      <c r="Q261" s="192">
        <v>0</v>
      </c>
      <c r="R261" s="192">
        <f t="shared" si="52"/>
        <v>0</v>
      </c>
      <c r="S261" s="192">
        <v>0</v>
      </c>
      <c r="T261" s="193">
        <f t="shared" si="53"/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194" t="s">
        <v>159</v>
      </c>
      <c r="AT261" s="194" t="s">
        <v>154</v>
      </c>
      <c r="AU261" s="194" t="s">
        <v>170</v>
      </c>
      <c r="AY261" s="21" t="s">
        <v>151</v>
      </c>
      <c r="BE261" s="195">
        <f t="shared" si="54"/>
        <v>0</v>
      </c>
      <c r="BF261" s="195">
        <f t="shared" si="55"/>
        <v>0</v>
      </c>
      <c r="BG261" s="195">
        <f t="shared" si="56"/>
        <v>0</v>
      </c>
      <c r="BH261" s="195">
        <f t="shared" si="57"/>
        <v>0</v>
      </c>
      <c r="BI261" s="195">
        <f t="shared" si="58"/>
        <v>0</v>
      </c>
      <c r="BJ261" s="21" t="s">
        <v>86</v>
      </c>
      <c r="BK261" s="195">
        <f t="shared" si="59"/>
        <v>0</v>
      </c>
      <c r="BL261" s="21" t="s">
        <v>159</v>
      </c>
      <c r="BM261" s="194" t="s">
        <v>1722</v>
      </c>
    </row>
    <row r="262" spans="1:65" s="2" customFormat="1" ht="16.5" customHeight="1">
      <c r="A262" s="39"/>
      <c r="B262" s="40"/>
      <c r="C262" s="183" t="s">
        <v>1039</v>
      </c>
      <c r="D262" s="183" t="s">
        <v>154</v>
      </c>
      <c r="E262" s="184" t="s">
        <v>417</v>
      </c>
      <c r="F262" s="185" t="s">
        <v>3577</v>
      </c>
      <c r="G262" s="186" t="s">
        <v>657</v>
      </c>
      <c r="H262" s="187">
        <v>1</v>
      </c>
      <c r="I262" s="188"/>
      <c r="J262" s="189">
        <f t="shared" si="50"/>
        <v>0</v>
      </c>
      <c r="K262" s="185" t="s">
        <v>32</v>
      </c>
      <c r="L262" s="44"/>
      <c r="M262" s="190" t="s">
        <v>32</v>
      </c>
      <c r="N262" s="191" t="s">
        <v>49</v>
      </c>
      <c r="O262" s="69"/>
      <c r="P262" s="192">
        <f t="shared" si="51"/>
        <v>0</v>
      </c>
      <c r="Q262" s="192">
        <v>0</v>
      </c>
      <c r="R262" s="192">
        <f t="shared" si="52"/>
        <v>0</v>
      </c>
      <c r="S262" s="192">
        <v>0</v>
      </c>
      <c r="T262" s="193">
        <f t="shared" si="53"/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194" t="s">
        <v>159</v>
      </c>
      <c r="AT262" s="194" t="s">
        <v>154</v>
      </c>
      <c r="AU262" s="194" t="s">
        <v>170</v>
      </c>
      <c r="AY262" s="21" t="s">
        <v>151</v>
      </c>
      <c r="BE262" s="195">
        <f t="shared" si="54"/>
        <v>0</v>
      </c>
      <c r="BF262" s="195">
        <f t="shared" si="55"/>
        <v>0</v>
      </c>
      <c r="BG262" s="195">
        <f t="shared" si="56"/>
        <v>0</v>
      </c>
      <c r="BH262" s="195">
        <f t="shared" si="57"/>
        <v>0</v>
      </c>
      <c r="BI262" s="195">
        <f t="shared" si="58"/>
        <v>0</v>
      </c>
      <c r="BJ262" s="21" t="s">
        <v>86</v>
      </c>
      <c r="BK262" s="195">
        <f t="shared" si="59"/>
        <v>0</v>
      </c>
      <c r="BL262" s="21" t="s">
        <v>159</v>
      </c>
      <c r="BM262" s="194" t="s">
        <v>1733</v>
      </c>
    </row>
    <row r="263" spans="1:65" s="2" customFormat="1" ht="16.5" customHeight="1">
      <c r="A263" s="39"/>
      <c r="B263" s="40"/>
      <c r="C263" s="183" t="s">
        <v>1046</v>
      </c>
      <c r="D263" s="183" t="s">
        <v>154</v>
      </c>
      <c r="E263" s="184" t="s">
        <v>373</v>
      </c>
      <c r="F263" s="185" t="s">
        <v>3578</v>
      </c>
      <c r="G263" s="186" t="s">
        <v>657</v>
      </c>
      <c r="H263" s="187">
        <v>1</v>
      </c>
      <c r="I263" s="188"/>
      <c r="J263" s="189">
        <f t="shared" si="50"/>
        <v>0</v>
      </c>
      <c r="K263" s="185" t="s">
        <v>32</v>
      </c>
      <c r="L263" s="44"/>
      <c r="M263" s="190" t="s">
        <v>32</v>
      </c>
      <c r="N263" s="191" t="s">
        <v>49</v>
      </c>
      <c r="O263" s="69"/>
      <c r="P263" s="192">
        <f t="shared" si="51"/>
        <v>0</v>
      </c>
      <c r="Q263" s="192">
        <v>0</v>
      </c>
      <c r="R263" s="192">
        <f t="shared" si="52"/>
        <v>0</v>
      </c>
      <c r="S263" s="192">
        <v>0</v>
      </c>
      <c r="T263" s="193">
        <f t="shared" si="53"/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194" t="s">
        <v>159</v>
      </c>
      <c r="AT263" s="194" t="s">
        <v>154</v>
      </c>
      <c r="AU263" s="194" t="s">
        <v>170</v>
      </c>
      <c r="AY263" s="21" t="s">
        <v>151</v>
      </c>
      <c r="BE263" s="195">
        <f t="shared" si="54"/>
        <v>0</v>
      </c>
      <c r="BF263" s="195">
        <f t="shared" si="55"/>
        <v>0</v>
      </c>
      <c r="BG263" s="195">
        <f t="shared" si="56"/>
        <v>0</v>
      </c>
      <c r="BH263" s="195">
        <f t="shared" si="57"/>
        <v>0</v>
      </c>
      <c r="BI263" s="195">
        <f t="shared" si="58"/>
        <v>0</v>
      </c>
      <c r="BJ263" s="21" t="s">
        <v>86</v>
      </c>
      <c r="BK263" s="195">
        <f t="shared" si="59"/>
        <v>0</v>
      </c>
      <c r="BL263" s="21" t="s">
        <v>159</v>
      </c>
      <c r="BM263" s="194" t="s">
        <v>1746</v>
      </c>
    </row>
    <row r="264" spans="1:65" s="2" customFormat="1" ht="16.5" customHeight="1">
      <c r="A264" s="39"/>
      <c r="B264" s="40"/>
      <c r="C264" s="183" t="s">
        <v>1053</v>
      </c>
      <c r="D264" s="183" t="s">
        <v>154</v>
      </c>
      <c r="E264" s="184" t="s">
        <v>433</v>
      </c>
      <c r="F264" s="185" t="s">
        <v>3579</v>
      </c>
      <c r="G264" s="186" t="s">
        <v>657</v>
      </c>
      <c r="H264" s="187">
        <v>1</v>
      </c>
      <c r="I264" s="188"/>
      <c r="J264" s="189">
        <f t="shared" si="50"/>
        <v>0</v>
      </c>
      <c r="K264" s="185" t="s">
        <v>32</v>
      </c>
      <c r="L264" s="44"/>
      <c r="M264" s="190" t="s">
        <v>32</v>
      </c>
      <c r="N264" s="191" t="s">
        <v>49</v>
      </c>
      <c r="O264" s="69"/>
      <c r="P264" s="192">
        <f t="shared" si="51"/>
        <v>0</v>
      </c>
      <c r="Q264" s="192">
        <v>0</v>
      </c>
      <c r="R264" s="192">
        <f t="shared" si="52"/>
        <v>0</v>
      </c>
      <c r="S264" s="192">
        <v>0</v>
      </c>
      <c r="T264" s="193">
        <f t="shared" si="53"/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194" t="s">
        <v>159</v>
      </c>
      <c r="AT264" s="194" t="s">
        <v>154</v>
      </c>
      <c r="AU264" s="194" t="s">
        <v>170</v>
      </c>
      <c r="AY264" s="21" t="s">
        <v>151</v>
      </c>
      <c r="BE264" s="195">
        <f t="shared" si="54"/>
        <v>0</v>
      </c>
      <c r="BF264" s="195">
        <f t="shared" si="55"/>
        <v>0</v>
      </c>
      <c r="BG264" s="195">
        <f t="shared" si="56"/>
        <v>0</v>
      </c>
      <c r="BH264" s="195">
        <f t="shared" si="57"/>
        <v>0</v>
      </c>
      <c r="BI264" s="195">
        <f t="shared" si="58"/>
        <v>0</v>
      </c>
      <c r="BJ264" s="21" t="s">
        <v>86</v>
      </c>
      <c r="BK264" s="195">
        <f t="shared" si="59"/>
        <v>0</v>
      </c>
      <c r="BL264" s="21" t="s">
        <v>159</v>
      </c>
      <c r="BM264" s="194" t="s">
        <v>1757</v>
      </c>
    </row>
    <row r="265" spans="1:65" s="2" customFormat="1" ht="16.5" customHeight="1">
      <c r="A265" s="39"/>
      <c r="B265" s="40"/>
      <c r="C265" s="183" t="s">
        <v>1058</v>
      </c>
      <c r="D265" s="183" t="s">
        <v>154</v>
      </c>
      <c r="E265" s="184" t="s">
        <v>444</v>
      </c>
      <c r="F265" s="185" t="s">
        <v>172</v>
      </c>
      <c r="G265" s="186" t="s">
        <v>657</v>
      </c>
      <c r="H265" s="187">
        <v>1</v>
      </c>
      <c r="I265" s="188"/>
      <c r="J265" s="189">
        <f t="shared" si="50"/>
        <v>0</v>
      </c>
      <c r="K265" s="185" t="s">
        <v>32</v>
      </c>
      <c r="L265" s="44"/>
      <c r="M265" s="190" t="s">
        <v>32</v>
      </c>
      <c r="N265" s="191" t="s">
        <v>49</v>
      </c>
      <c r="O265" s="69"/>
      <c r="P265" s="192">
        <f t="shared" si="51"/>
        <v>0</v>
      </c>
      <c r="Q265" s="192">
        <v>0</v>
      </c>
      <c r="R265" s="192">
        <f t="shared" si="52"/>
        <v>0</v>
      </c>
      <c r="S265" s="192">
        <v>0</v>
      </c>
      <c r="T265" s="193">
        <f t="shared" si="53"/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194" t="s">
        <v>159</v>
      </c>
      <c r="AT265" s="194" t="s">
        <v>154</v>
      </c>
      <c r="AU265" s="194" t="s">
        <v>170</v>
      </c>
      <c r="AY265" s="21" t="s">
        <v>151</v>
      </c>
      <c r="BE265" s="195">
        <f t="shared" si="54"/>
        <v>0</v>
      </c>
      <c r="BF265" s="195">
        <f t="shared" si="55"/>
        <v>0</v>
      </c>
      <c r="BG265" s="195">
        <f t="shared" si="56"/>
        <v>0</v>
      </c>
      <c r="BH265" s="195">
        <f t="shared" si="57"/>
        <v>0</v>
      </c>
      <c r="BI265" s="195">
        <f t="shared" si="58"/>
        <v>0</v>
      </c>
      <c r="BJ265" s="21" t="s">
        <v>86</v>
      </c>
      <c r="BK265" s="195">
        <f t="shared" si="59"/>
        <v>0</v>
      </c>
      <c r="BL265" s="21" t="s">
        <v>159</v>
      </c>
      <c r="BM265" s="194" t="s">
        <v>1765</v>
      </c>
    </row>
    <row r="266" spans="1:65" s="2" customFormat="1" ht="16.5" customHeight="1">
      <c r="A266" s="39"/>
      <c r="B266" s="40"/>
      <c r="C266" s="183" t="s">
        <v>1072</v>
      </c>
      <c r="D266" s="183" t="s">
        <v>154</v>
      </c>
      <c r="E266" s="184" t="s">
        <v>452</v>
      </c>
      <c r="F266" s="185" t="s">
        <v>3580</v>
      </c>
      <c r="G266" s="186" t="s">
        <v>657</v>
      </c>
      <c r="H266" s="187">
        <v>1</v>
      </c>
      <c r="I266" s="188"/>
      <c r="J266" s="189">
        <f t="shared" si="50"/>
        <v>0</v>
      </c>
      <c r="K266" s="185" t="s">
        <v>32</v>
      </c>
      <c r="L266" s="44"/>
      <c r="M266" s="190" t="s">
        <v>32</v>
      </c>
      <c r="N266" s="191" t="s">
        <v>49</v>
      </c>
      <c r="O266" s="69"/>
      <c r="P266" s="192">
        <f t="shared" si="51"/>
        <v>0</v>
      </c>
      <c r="Q266" s="192">
        <v>0</v>
      </c>
      <c r="R266" s="192">
        <f t="shared" si="52"/>
        <v>0</v>
      </c>
      <c r="S266" s="192">
        <v>0</v>
      </c>
      <c r="T266" s="193">
        <f t="shared" si="53"/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194" t="s">
        <v>159</v>
      </c>
      <c r="AT266" s="194" t="s">
        <v>154</v>
      </c>
      <c r="AU266" s="194" t="s">
        <v>170</v>
      </c>
      <c r="AY266" s="21" t="s">
        <v>151</v>
      </c>
      <c r="BE266" s="195">
        <f t="shared" si="54"/>
        <v>0</v>
      </c>
      <c r="BF266" s="195">
        <f t="shared" si="55"/>
        <v>0</v>
      </c>
      <c r="BG266" s="195">
        <f t="shared" si="56"/>
        <v>0</v>
      </c>
      <c r="BH266" s="195">
        <f t="shared" si="57"/>
        <v>0</v>
      </c>
      <c r="BI266" s="195">
        <f t="shared" si="58"/>
        <v>0</v>
      </c>
      <c r="BJ266" s="21" t="s">
        <v>86</v>
      </c>
      <c r="BK266" s="195">
        <f t="shared" si="59"/>
        <v>0</v>
      </c>
      <c r="BL266" s="21" t="s">
        <v>159</v>
      </c>
      <c r="BM266" s="194" t="s">
        <v>1775</v>
      </c>
    </row>
    <row r="267" spans="1:65" s="2" customFormat="1" ht="16.5" customHeight="1">
      <c r="A267" s="39"/>
      <c r="B267" s="40"/>
      <c r="C267" s="183" t="s">
        <v>1077</v>
      </c>
      <c r="D267" s="183" t="s">
        <v>154</v>
      </c>
      <c r="E267" s="184" t="s">
        <v>459</v>
      </c>
      <c r="F267" s="185" t="s">
        <v>3581</v>
      </c>
      <c r="G267" s="186" t="s">
        <v>657</v>
      </c>
      <c r="H267" s="187">
        <v>1</v>
      </c>
      <c r="I267" s="188"/>
      <c r="J267" s="189">
        <f t="shared" si="50"/>
        <v>0</v>
      </c>
      <c r="K267" s="185" t="s">
        <v>32</v>
      </c>
      <c r="L267" s="44"/>
      <c r="M267" s="190" t="s">
        <v>32</v>
      </c>
      <c r="N267" s="191" t="s">
        <v>49</v>
      </c>
      <c r="O267" s="69"/>
      <c r="P267" s="192">
        <f t="shared" si="51"/>
        <v>0</v>
      </c>
      <c r="Q267" s="192">
        <v>0</v>
      </c>
      <c r="R267" s="192">
        <f t="shared" si="52"/>
        <v>0</v>
      </c>
      <c r="S267" s="192">
        <v>0</v>
      </c>
      <c r="T267" s="193">
        <f t="shared" si="53"/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194" t="s">
        <v>159</v>
      </c>
      <c r="AT267" s="194" t="s">
        <v>154</v>
      </c>
      <c r="AU267" s="194" t="s">
        <v>170</v>
      </c>
      <c r="AY267" s="21" t="s">
        <v>151</v>
      </c>
      <c r="BE267" s="195">
        <f t="shared" si="54"/>
        <v>0</v>
      </c>
      <c r="BF267" s="195">
        <f t="shared" si="55"/>
        <v>0</v>
      </c>
      <c r="BG267" s="195">
        <f t="shared" si="56"/>
        <v>0</v>
      </c>
      <c r="BH267" s="195">
        <f t="shared" si="57"/>
        <v>0</v>
      </c>
      <c r="BI267" s="195">
        <f t="shared" si="58"/>
        <v>0</v>
      </c>
      <c r="BJ267" s="21" t="s">
        <v>86</v>
      </c>
      <c r="BK267" s="195">
        <f t="shared" si="59"/>
        <v>0</v>
      </c>
      <c r="BL267" s="21" t="s">
        <v>159</v>
      </c>
      <c r="BM267" s="194" t="s">
        <v>1787</v>
      </c>
    </row>
    <row r="268" spans="1:65" s="12" customFormat="1" ht="25.9" customHeight="1">
      <c r="B268" s="167"/>
      <c r="C268" s="168"/>
      <c r="D268" s="169" t="s">
        <v>77</v>
      </c>
      <c r="E268" s="170" t="s">
        <v>3582</v>
      </c>
      <c r="F268" s="170" t="s">
        <v>3583</v>
      </c>
      <c r="G268" s="168"/>
      <c r="H268" s="168"/>
      <c r="I268" s="171"/>
      <c r="J268" s="172">
        <f>BK268</f>
        <v>0</v>
      </c>
      <c r="K268" s="168"/>
      <c r="L268" s="173"/>
      <c r="M268" s="174"/>
      <c r="N268" s="175"/>
      <c r="O268" s="175"/>
      <c r="P268" s="176">
        <f>P269+P288</f>
        <v>0</v>
      </c>
      <c r="Q268" s="175"/>
      <c r="R268" s="176">
        <f>R269+R288</f>
        <v>0</v>
      </c>
      <c r="S268" s="175"/>
      <c r="T268" s="177">
        <f>T269+T288</f>
        <v>0</v>
      </c>
      <c r="AR268" s="178" t="s">
        <v>86</v>
      </c>
      <c r="AT268" s="179" t="s">
        <v>77</v>
      </c>
      <c r="AU268" s="179" t="s">
        <v>78</v>
      </c>
      <c r="AY268" s="178" t="s">
        <v>151</v>
      </c>
      <c r="BK268" s="180">
        <f>BK269+BK288</f>
        <v>0</v>
      </c>
    </row>
    <row r="269" spans="1:65" s="12" customFormat="1" ht="22.9" customHeight="1">
      <c r="B269" s="167"/>
      <c r="C269" s="168"/>
      <c r="D269" s="169" t="s">
        <v>77</v>
      </c>
      <c r="E269" s="181" t="s">
        <v>3584</v>
      </c>
      <c r="F269" s="181" t="s">
        <v>3585</v>
      </c>
      <c r="G269" s="168"/>
      <c r="H269" s="168"/>
      <c r="I269" s="171"/>
      <c r="J269" s="182">
        <f>BK269</f>
        <v>0</v>
      </c>
      <c r="K269" s="168"/>
      <c r="L269" s="173"/>
      <c r="M269" s="174"/>
      <c r="N269" s="175"/>
      <c r="O269" s="175"/>
      <c r="P269" s="176">
        <f>P270+P272+P277+P281+P285</f>
        <v>0</v>
      </c>
      <c r="Q269" s="175"/>
      <c r="R269" s="176">
        <f>R270+R272+R277+R281+R285</f>
        <v>0</v>
      </c>
      <c r="S269" s="175"/>
      <c r="T269" s="177">
        <f>T270+T272+T277+T281+T285</f>
        <v>0</v>
      </c>
      <c r="AR269" s="178" t="s">
        <v>86</v>
      </c>
      <c r="AT269" s="179" t="s">
        <v>77</v>
      </c>
      <c r="AU269" s="179" t="s">
        <v>86</v>
      </c>
      <c r="AY269" s="178" t="s">
        <v>151</v>
      </c>
      <c r="BK269" s="180">
        <f>BK270+BK272+BK277+BK281+BK285</f>
        <v>0</v>
      </c>
    </row>
    <row r="270" spans="1:65" s="12" customFormat="1" ht="20.85" customHeight="1">
      <c r="B270" s="167"/>
      <c r="C270" s="168"/>
      <c r="D270" s="169" t="s">
        <v>77</v>
      </c>
      <c r="E270" s="181" t="s">
        <v>3586</v>
      </c>
      <c r="F270" s="181" t="s">
        <v>3587</v>
      </c>
      <c r="G270" s="168"/>
      <c r="H270" s="168"/>
      <c r="I270" s="171"/>
      <c r="J270" s="182">
        <f>BK270</f>
        <v>0</v>
      </c>
      <c r="K270" s="168"/>
      <c r="L270" s="173"/>
      <c r="M270" s="174"/>
      <c r="N270" s="175"/>
      <c r="O270" s="175"/>
      <c r="P270" s="176">
        <f>P271</f>
        <v>0</v>
      </c>
      <c r="Q270" s="175"/>
      <c r="R270" s="176">
        <f>R271</f>
        <v>0</v>
      </c>
      <c r="S270" s="175"/>
      <c r="T270" s="177">
        <f>T271</f>
        <v>0</v>
      </c>
      <c r="AR270" s="178" t="s">
        <v>86</v>
      </c>
      <c r="AT270" s="179" t="s">
        <v>77</v>
      </c>
      <c r="AU270" s="179" t="s">
        <v>88</v>
      </c>
      <c r="AY270" s="178" t="s">
        <v>151</v>
      </c>
      <c r="BK270" s="180">
        <f>BK271</f>
        <v>0</v>
      </c>
    </row>
    <row r="271" spans="1:65" s="2" customFormat="1" ht="49.15" customHeight="1">
      <c r="A271" s="39"/>
      <c r="B271" s="40"/>
      <c r="C271" s="183" t="s">
        <v>1082</v>
      </c>
      <c r="D271" s="183" t="s">
        <v>154</v>
      </c>
      <c r="E271" s="184" t="s">
        <v>3588</v>
      </c>
      <c r="F271" s="185" t="s">
        <v>3589</v>
      </c>
      <c r="G271" s="186" t="s">
        <v>657</v>
      </c>
      <c r="H271" s="187">
        <v>1</v>
      </c>
      <c r="I271" s="188"/>
      <c r="J271" s="189">
        <f>ROUND(I271*H271,2)</f>
        <v>0</v>
      </c>
      <c r="K271" s="185" t="s">
        <v>32</v>
      </c>
      <c r="L271" s="44"/>
      <c r="M271" s="190" t="s">
        <v>32</v>
      </c>
      <c r="N271" s="191" t="s">
        <v>49</v>
      </c>
      <c r="O271" s="69"/>
      <c r="P271" s="192">
        <f>O271*H271</f>
        <v>0</v>
      </c>
      <c r="Q271" s="192">
        <v>0</v>
      </c>
      <c r="R271" s="192">
        <f>Q271*H271</f>
        <v>0</v>
      </c>
      <c r="S271" s="192">
        <v>0</v>
      </c>
      <c r="T271" s="193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194" t="s">
        <v>159</v>
      </c>
      <c r="AT271" s="194" t="s">
        <v>154</v>
      </c>
      <c r="AU271" s="194" t="s">
        <v>170</v>
      </c>
      <c r="AY271" s="21" t="s">
        <v>151</v>
      </c>
      <c r="BE271" s="195">
        <f>IF(N271="základní",J271,0)</f>
        <v>0</v>
      </c>
      <c r="BF271" s="195">
        <f>IF(N271="snížená",J271,0)</f>
        <v>0</v>
      </c>
      <c r="BG271" s="195">
        <f>IF(N271="zákl. přenesená",J271,0)</f>
        <v>0</v>
      </c>
      <c r="BH271" s="195">
        <f>IF(N271="sníž. přenesená",J271,0)</f>
        <v>0</v>
      </c>
      <c r="BI271" s="195">
        <f>IF(N271="nulová",J271,0)</f>
        <v>0</v>
      </c>
      <c r="BJ271" s="21" t="s">
        <v>86</v>
      </c>
      <c r="BK271" s="195">
        <f>ROUND(I271*H271,2)</f>
        <v>0</v>
      </c>
      <c r="BL271" s="21" t="s">
        <v>159</v>
      </c>
      <c r="BM271" s="194" t="s">
        <v>1798</v>
      </c>
    </row>
    <row r="272" spans="1:65" s="12" customFormat="1" ht="20.85" customHeight="1">
      <c r="B272" s="167"/>
      <c r="C272" s="168"/>
      <c r="D272" s="169" t="s">
        <v>77</v>
      </c>
      <c r="E272" s="181" t="s">
        <v>3590</v>
      </c>
      <c r="F272" s="181" t="s">
        <v>3591</v>
      </c>
      <c r="G272" s="168"/>
      <c r="H272" s="168"/>
      <c r="I272" s="171"/>
      <c r="J272" s="182">
        <f>BK272</f>
        <v>0</v>
      </c>
      <c r="K272" s="168"/>
      <c r="L272" s="173"/>
      <c r="M272" s="174"/>
      <c r="N272" s="175"/>
      <c r="O272" s="175"/>
      <c r="P272" s="176">
        <f>SUM(P273:P276)</f>
        <v>0</v>
      </c>
      <c r="Q272" s="175"/>
      <c r="R272" s="176">
        <f>SUM(R273:R276)</f>
        <v>0</v>
      </c>
      <c r="S272" s="175"/>
      <c r="T272" s="177">
        <f>SUM(T273:T276)</f>
        <v>0</v>
      </c>
      <c r="AR272" s="178" t="s">
        <v>86</v>
      </c>
      <c r="AT272" s="179" t="s">
        <v>77</v>
      </c>
      <c r="AU272" s="179" t="s">
        <v>88</v>
      </c>
      <c r="AY272" s="178" t="s">
        <v>151</v>
      </c>
      <c r="BK272" s="180">
        <f>SUM(BK273:BK276)</f>
        <v>0</v>
      </c>
    </row>
    <row r="273" spans="1:65" s="2" customFormat="1" ht="16.5" customHeight="1">
      <c r="A273" s="39"/>
      <c r="B273" s="40"/>
      <c r="C273" s="183" t="s">
        <v>1087</v>
      </c>
      <c r="D273" s="183" t="s">
        <v>154</v>
      </c>
      <c r="E273" s="184" t="s">
        <v>3592</v>
      </c>
      <c r="F273" s="185" t="s">
        <v>3593</v>
      </c>
      <c r="G273" s="186" t="s">
        <v>3101</v>
      </c>
      <c r="H273" s="187">
        <v>5</v>
      </c>
      <c r="I273" s="188"/>
      <c r="J273" s="189">
        <f>ROUND(I273*H273,2)</f>
        <v>0</v>
      </c>
      <c r="K273" s="185" t="s">
        <v>32</v>
      </c>
      <c r="L273" s="44"/>
      <c r="M273" s="190" t="s">
        <v>32</v>
      </c>
      <c r="N273" s="191" t="s">
        <v>49</v>
      </c>
      <c r="O273" s="69"/>
      <c r="P273" s="192">
        <f>O273*H273</f>
        <v>0</v>
      </c>
      <c r="Q273" s="192">
        <v>0</v>
      </c>
      <c r="R273" s="192">
        <f>Q273*H273</f>
        <v>0</v>
      </c>
      <c r="S273" s="192">
        <v>0</v>
      </c>
      <c r="T273" s="193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194" t="s">
        <v>159</v>
      </c>
      <c r="AT273" s="194" t="s">
        <v>154</v>
      </c>
      <c r="AU273" s="194" t="s">
        <v>170</v>
      </c>
      <c r="AY273" s="21" t="s">
        <v>151</v>
      </c>
      <c r="BE273" s="195">
        <f>IF(N273="základní",J273,0)</f>
        <v>0</v>
      </c>
      <c r="BF273" s="195">
        <f>IF(N273="snížená",J273,0)</f>
        <v>0</v>
      </c>
      <c r="BG273" s="195">
        <f>IF(N273="zákl. přenesená",J273,0)</f>
        <v>0</v>
      </c>
      <c r="BH273" s="195">
        <f>IF(N273="sníž. přenesená",J273,0)</f>
        <v>0</v>
      </c>
      <c r="BI273" s="195">
        <f>IF(N273="nulová",J273,0)</f>
        <v>0</v>
      </c>
      <c r="BJ273" s="21" t="s">
        <v>86</v>
      </c>
      <c r="BK273" s="195">
        <f>ROUND(I273*H273,2)</f>
        <v>0</v>
      </c>
      <c r="BL273" s="21" t="s">
        <v>159</v>
      </c>
      <c r="BM273" s="194" t="s">
        <v>1810</v>
      </c>
    </row>
    <row r="274" spans="1:65" s="2" customFormat="1" ht="19.5">
      <c r="A274" s="39"/>
      <c r="B274" s="40"/>
      <c r="C274" s="41"/>
      <c r="D274" s="201" t="s">
        <v>163</v>
      </c>
      <c r="E274" s="41"/>
      <c r="F274" s="202" t="s">
        <v>3594</v>
      </c>
      <c r="G274" s="41"/>
      <c r="H274" s="41"/>
      <c r="I274" s="198"/>
      <c r="J274" s="41"/>
      <c r="K274" s="41"/>
      <c r="L274" s="44"/>
      <c r="M274" s="199"/>
      <c r="N274" s="200"/>
      <c r="O274" s="69"/>
      <c r="P274" s="69"/>
      <c r="Q274" s="69"/>
      <c r="R274" s="69"/>
      <c r="S274" s="69"/>
      <c r="T274" s="70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21" t="s">
        <v>163</v>
      </c>
      <c r="AU274" s="21" t="s">
        <v>170</v>
      </c>
    </row>
    <row r="275" spans="1:65" s="2" customFormat="1" ht="16.5" customHeight="1">
      <c r="A275" s="39"/>
      <c r="B275" s="40"/>
      <c r="C275" s="183" t="s">
        <v>1093</v>
      </c>
      <c r="D275" s="183" t="s">
        <v>154</v>
      </c>
      <c r="E275" s="184" t="s">
        <v>3595</v>
      </c>
      <c r="F275" s="185" t="s">
        <v>3596</v>
      </c>
      <c r="G275" s="186" t="s">
        <v>3101</v>
      </c>
      <c r="H275" s="187">
        <v>2</v>
      </c>
      <c r="I275" s="188"/>
      <c r="J275" s="189">
        <f>ROUND(I275*H275,2)</f>
        <v>0</v>
      </c>
      <c r="K275" s="185" t="s">
        <v>32</v>
      </c>
      <c r="L275" s="44"/>
      <c r="M275" s="190" t="s">
        <v>32</v>
      </c>
      <c r="N275" s="191" t="s">
        <v>49</v>
      </c>
      <c r="O275" s="69"/>
      <c r="P275" s="192">
        <f>O275*H275</f>
        <v>0</v>
      </c>
      <c r="Q275" s="192">
        <v>0</v>
      </c>
      <c r="R275" s="192">
        <f>Q275*H275</f>
        <v>0</v>
      </c>
      <c r="S275" s="192">
        <v>0</v>
      </c>
      <c r="T275" s="193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194" t="s">
        <v>159</v>
      </c>
      <c r="AT275" s="194" t="s">
        <v>154</v>
      </c>
      <c r="AU275" s="194" t="s">
        <v>170</v>
      </c>
      <c r="AY275" s="21" t="s">
        <v>151</v>
      </c>
      <c r="BE275" s="195">
        <f>IF(N275="základní",J275,0)</f>
        <v>0</v>
      </c>
      <c r="BF275" s="195">
        <f>IF(N275="snížená",J275,0)</f>
        <v>0</v>
      </c>
      <c r="BG275" s="195">
        <f>IF(N275="zákl. přenesená",J275,0)</f>
        <v>0</v>
      </c>
      <c r="BH275" s="195">
        <f>IF(N275="sníž. přenesená",J275,0)</f>
        <v>0</v>
      </c>
      <c r="BI275" s="195">
        <f>IF(N275="nulová",J275,0)</f>
        <v>0</v>
      </c>
      <c r="BJ275" s="21" t="s">
        <v>86</v>
      </c>
      <c r="BK275" s="195">
        <f>ROUND(I275*H275,2)</f>
        <v>0</v>
      </c>
      <c r="BL275" s="21" t="s">
        <v>159</v>
      </c>
      <c r="BM275" s="194" t="s">
        <v>1820</v>
      </c>
    </row>
    <row r="276" spans="1:65" s="2" customFormat="1" ht="19.5">
      <c r="A276" s="39"/>
      <c r="B276" s="40"/>
      <c r="C276" s="41"/>
      <c r="D276" s="201" t="s">
        <v>163</v>
      </c>
      <c r="E276" s="41"/>
      <c r="F276" s="202" t="s">
        <v>3594</v>
      </c>
      <c r="G276" s="41"/>
      <c r="H276" s="41"/>
      <c r="I276" s="198"/>
      <c r="J276" s="41"/>
      <c r="K276" s="41"/>
      <c r="L276" s="44"/>
      <c r="M276" s="199"/>
      <c r="N276" s="200"/>
      <c r="O276" s="69"/>
      <c r="P276" s="69"/>
      <c r="Q276" s="69"/>
      <c r="R276" s="69"/>
      <c r="S276" s="69"/>
      <c r="T276" s="70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21" t="s">
        <v>163</v>
      </c>
      <c r="AU276" s="21" t="s">
        <v>170</v>
      </c>
    </row>
    <row r="277" spans="1:65" s="12" customFormat="1" ht="20.85" customHeight="1">
      <c r="B277" s="167"/>
      <c r="C277" s="168"/>
      <c r="D277" s="169" t="s">
        <v>77</v>
      </c>
      <c r="E277" s="181" t="s">
        <v>3597</v>
      </c>
      <c r="F277" s="181" t="s">
        <v>3598</v>
      </c>
      <c r="G277" s="168"/>
      <c r="H277" s="168"/>
      <c r="I277" s="171"/>
      <c r="J277" s="182">
        <f>BK277</f>
        <v>0</v>
      </c>
      <c r="K277" s="168"/>
      <c r="L277" s="173"/>
      <c r="M277" s="174"/>
      <c r="N277" s="175"/>
      <c r="O277" s="175"/>
      <c r="P277" s="176">
        <f>SUM(P278:P280)</f>
        <v>0</v>
      </c>
      <c r="Q277" s="175"/>
      <c r="R277" s="176">
        <f>SUM(R278:R280)</f>
        <v>0</v>
      </c>
      <c r="S277" s="175"/>
      <c r="T277" s="177">
        <f>SUM(T278:T280)</f>
        <v>0</v>
      </c>
      <c r="AR277" s="178" t="s">
        <v>86</v>
      </c>
      <c r="AT277" s="179" t="s">
        <v>77</v>
      </c>
      <c r="AU277" s="179" t="s">
        <v>88</v>
      </c>
      <c r="AY277" s="178" t="s">
        <v>151</v>
      </c>
      <c r="BK277" s="180">
        <f>SUM(BK278:BK280)</f>
        <v>0</v>
      </c>
    </row>
    <row r="278" spans="1:65" s="2" customFormat="1" ht="16.5" customHeight="1">
      <c r="A278" s="39"/>
      <c r="B278" s="40"/>
      <c r="C278" s="183" t="s">
        <v>1100</v>
      </c>
      <c r="D278" s="183" t="s">
        <v>154</v>
      </c>
      <c r="E278" s="184" t="s">
        <v>3599</v>
      </c>
      <c r="F278" s="185" t="s">
        <v>3600</v>
      </c>
      <c r="G278" s="186" t="s">
        <v>213</v>
      </c>
      <c r="H278" s="187">
        <v>14</v>
      </c>
      <c r="I278" s="188"/>
      <c r="J278" s="189">
        <f>ROUND(I278*H278,2)</f>
        <v>0</v>
      </c>
      <c r="K278" s="185" t="s">
        <v>32</v>
      </c>
      <c r="L278" s="44"/>
      <c r="M278" s="190" t="s">
        <v>32</v>
      </c>
      <c r="N278" s="191" t="s">
        <v>49</v>
      </c>
      <c r="O278" s="69"/>
      <c r="P278" s="192">
        <f>O278*H278</f>
        <v>0</v>
      </c>
      <c r="Q278" s="192">
        <v>0</v>
      </c>
      <c r="R278" s="192">
        <f>Q278*H278</f>
        <v>0</v>
      </c>
      <c r="S278" s="192">
        <v>0</v>
      </c>
      <c r="T278" s="193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194" t="s">
        <v>159</v>
      </c>
      <c r="AT278" s="194" t="s">
        <v>154</v>
      </c>
      <c r="AU278" s="194" t="s">
        <v>170</v>
      </c>
      <c r="AY278" s="21" t="s">
        <v>151</v>
      </c>
      <c r="BE278" s="195">
        <f>IF(N278="základní",J278,0)</f>
        <v>0</v>
      </c>
      <c r="BF278" s="195">
        <f>IF(N278="snížená",J278,0)</f>
        <v>0</v>
      </c>
      <c r="BG278" s="195">
        <f>IF(N278="zákl. přenesená",J278,0)</f>
        <v>0</v>
      </c>
      <c r="BH278" s="195">
        <f>IF(N278="sníž. přenesená",J278,0)</f>
        <v>0</v>
      </c>
      <c r="BI278" s="195">
        <f>IF(N278="nulová",J278,0)</f>
        <v>0</v>
      </c>
      <c r="BJ278" s="21" t="s">
        <v>86</v>
      </c>
      <c r="BK278" s="195">
        <f>ROUND(I278*H278,2)</f>
        <v>0</v>
      </c>
      <c r="BL278" s="21" t="s">
        <v>159</v>
      </c>
      <c r="BM278" s="194" t="s">
        <v>1829</v>
      </c>
    </row>
    <row r="279" spans="1:65" s="2" customFormat="1" ht="16.5" customHeight="1">
      <c r="A279" s="39"/>
      <c r="B279" s="40"/>
      <c r="C279" s="183" t="s">
        <v>1107</v>
      </c>
      <c r="D279" s="183" t="s">
        <v>154</v>
      </c>
      <c r="E279" s="184" t="s">
        <v>3601</v>
      </c>
      <c r="F279" s="185" t="s">
        <v>3384</v>
      </c>
      <c r="G279" s="186" t="s">
        <v>213</v>
      </c>
      <c r="H279" s="187">
        <v>75</v>
      </c>
      <c r="I279" s="188"/>
      <c r="J279" s="189">
        <f>ROUND(I279*H279,2)</f>
        <v>0</v>
      </c>
      <c r="K279" s="185" t="s">
        <v>32</v>
      </c>
      <c r="L279" s="44"/>
      <c r="M279" s="190" t="s">
        <v>32</v>
      </c>
      <c r="N279" s="191" t="s">
        <v>49</v>
      </c>
      <c r="O279" s="69"/>
      <c r="P279" s="192">
        <f>O279*H279</f>
        <v>0</v>
      </c>
      <c r="Q279" s="192">
        <v>0</v>
      </c>
      <c r="R279" s="192">
        <f>Q279*H279</f>
        <v>0</v>
      </c>
      <c r="S279" s="192">
        <v>0</v>
      </c>
      <c r="T279" s="193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194" t="s">
        <v>159</v>
      </c>
      <c r="AT279" s="194" t="s">
        <v>154</v>
      </c>
      <c r="AU279" s="194" t="s">
        <v>170</v>
      </c>
      <c r="AY279" s="21" t="s">
        <v>151</v>
      </c>
      <c r="BE279" s="195">
        <f>IF(N279="základní",J279,0)</f>
        <v>0</v>
      </c>
      <c r="BF279" s="195">
        <f>IF(N279="snížená",J279,0)</f>
        <v>0</v>
      </c>
      <c r="BG279" s="195">
        <f>IF(N279="zákl. přenesená",J279,0)</f>
        <v>0</v>
      </c>
      <c r="BH279" s="195">
        <f>IF(N279="sníž. přenesená",J279,0)</f>
        <v>0</v>
      </c>
      <c r="BI279" s="195">
        <f>IF(N279="nulová",J279,0)</f>
        <v>0</v>
      </c>
      <c r="BJ279" s="21" t="s">
        <v>86</v>
      </c>
      <c r="BK279" s="195">
        <f>ROUND(I279*H279,2)</f>
        <v>0</v>
      </c>
      <c r="BL279" s="21" t="s">
        <v>159</v>
      </c>
      <c r="BM279" s="194" t="s">
        <v>1839</v>
      </c>
    </row>
    <row r="280" spans="1:65" s="2" customFormat="1" ht="16.5" customHeight="1">
      <c r="A280" s="39"/>
      <c r="B280" s="40"/>
      <c r="C280" s="183" t="s">
        <v>1115</v>
      </c>
      <c r="D280" s="183" t="s">
        <v>154</v>
      </c>
      <c r="E280" s="184" t="s">
        <v>3602</v>
      </c>
      <c r="F280" s="185" t="s">
        <v>3386</v>
      </c>
      <c r="G280" s="186" t="s">
        <v>213</v>
      </c>
      <c r="H280" s="187">
        <v>20</v>
      </c>
      <c r="I280" s="188"/>
      <c r="J280" s="189">
        <f>ROUND(I280*H280,2)</f>
        <v>0</v>
      </c>
      <c r="K280" s="185" t="s">
        <v>32</v>
      </c>
      <c r="L280" s="44"/>
      <c r="M280" s="190" t="s">
        <v>32</v>
      </c>
      <c r="N280" s="191" t="s">
        <v>49</v>
      </c>
      <c r="O280" s="69"/>
      <c r="P280" s="192">
        <f>O280*H280</f>
        <v>0</v>
      </c>
      <c r="Q280" s="192">
        <v>0</v>
      </c>
      <c r="R280" s="192">
        <f>Q280*H280</f>
        <v>0</v>
      </c>
      <c r="S280" s="192">
        <v>0</v>
      </c>
      <c r="T280" s="193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194" t="s">
        <v>159</v>
      </c>
      <c r="AT280" s="194" t="s">
        <v>154</v>
      </c>
      <c r="AU280" s="194" t="s">
        <v>170</v>
      </c>
      <c r="AY280" s="21" t="s">
        <v>151</v>
      </c>
      <c r="BE280" s="195">
        <f>IF(N280="základní",J280,0)</f>
        <v>0</v>
      </c>
      <c r="BF280" s="195">
        <f>IF(N280="snížená",J280,0)</f>
        <v>0</v>
      </c>
      <c r="BG280" s="195">
        <f>IF(N280="zákl. přenesená",J280,0)</f>
        <v>0</v>
      </c>
      <c r="BH280" s="195">
        <f>IF(N280="sníž. přenesená",J280,0)</f>
        <v>0</v>
      </c>
      <c r="BI280" s="195">
        <f>IF(N280="nulová",J280,0)</f>
        <v>0</v>
      </c>
      <c r="BJ280" s="21" t="s">
        <v>86</v>
      </c>
      <c r="BK280" s="195">
        <f>ROUND(I280*H280,2)</f>
        <v>0</v>
      </c>
      <c r="BL280" s="21" t="s">
        <v>159</v>
      </c>
      <c r="BM280" s="194" t="s">
        <v>1849</v>
      </c>
    </row>
    <row r="281" spans="1:65" s="12" customFormat="1" ht="20.85" customHeight="1">
      <c r="B281" s="167"/>
      <c r="C281" s="168"/>
      <c r="D281" s="169" t="s">
        <v>77</v>
      </c>
      <c r="E281" s="181" t="s">
        <v>3603</v>
      </c>
      <c r="F281" s="181" t="s">
        <v>3604</v>
      </c>
      <c r="G281" s="168"/>
      <c r="H281" s="168"/>
      <c r="I281" s="171"/>
      <c r="J281" s="182">
        <f>BK281</f>
        <v>0</v>
      </c>
      <c r="K281" s="168"/>
      <c r="L281" s="173"/>
      <c r="M281" s="174"/>
      <c r="N281" s="175"/>
      <c r="O281" s="175"/>
      <c r="P281" s="176">
        <f>SUM(P282:P284)</f>
        <v>0</v>
      </c>
      <c r="Q281" s="175"/>
      <c r="R281" s="176">
        <f>SUM(R282:R284)</f>
        <v>0</v>
      </c>
      <c r="S281" s="175"/>
      <c r="T281" s="177">
        <f>SUM(T282:T284)</f>
        <v>0</v>
      </c>
      <c r="AR281" s="178" t="s">
        <v>86</v>
      </c>
      <c r="AT281" s="179" t="s">
        <v>77</v>
      </c>
      <c r="AU281" s="179" t="s">
        <v>88</v>
      </c>
      <c r="AY281" s="178" t="s">
        <v>151</v>
      </c>
      <c r="BK281" s="180">
        <f>SUM(BK282:BK284)</f>
        <v>0</v>
      </c>
    </row>
    <row r="282" spans="1:65" s="2" customFormat="1" ht="16.5" customHeight="1">
      <c r="A282" s="39"/>
      <c r="B282" s="40"/>
      <c r="C282" s="183" t="s">
        <v>1121</v>
      </c>
      <c r="D282" s="183" t="s">
        <v>154</v>
      </c>
      <c r="E282" s="184" t="s">
        <v>3605</v>
      </c>
      <c r="F282" s="185" t="s">
        <v>3606</v>
      </c>
      <c r="G282" s="186" t="s">
        <v>213</v>
      </c>
      <c r="H282" s="187">
        <v>143</v>
      </c>
      <c r="I282" s="188"/>
      <c r="J282" s="189">
        <f>ROUND(I282*H282,2)</f>
        <v>0</v>
      </c>
      <c r="K282" s="185" t="s">
        <v>32</v>
      </c>
      <c r="L282" s="44"/>
      <c r="M282" s="190" t="s">
        <v>32</v>
      </c>
      <c r="N282" s="191" t="s">
        <v>49</v>
      </c>
      <c r="O282" s="69"/>
      <c r="P282" s="192">
        <f>O282*H282</f>
        <v>0</v>
      </c>
      <c r="Q282" s="192">
        <v>0</v>
      </c>
      <c r="R282" s="192">
        <f>Q282*H282</f>
        <v>0</v>
      </c>
      <c r="S282" s="192">
        <v>0</v>
      </c>
      <c r="T282" s="193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194" t="s">
        <v>159</v>
      </c>
      <c r="AT282" s="194" t="s">
        <v>154</v>
      </c>
      <c r="AU282" s="194" t="s">
        <v>170</v>
      </c>
      <c r="AY282" s="21" t="s">
        <v>151</v>
      </c>
      <c r="BE282" s="195">
        <f>IF(N282="základní",J282,0)</f>
        <v>0</v>
      </c>
      <c r="BF282" s="195">
        <f>IF(N282="snížená",J282,0)</f>
        <v>0</v>
      </c>
      <c r="BG282" s="195">
        <f>IF(N282="zákl. přenesená",J282,0)</f>
        <v>0</v>
      </c>
      <c r="BH282" s="195">
        <f>IF(N282="sníž. přenesená",J282,0)</f>
        <v>0</v>
      </c>
      <c r="BI282" s="195">
        <f>IF(N282="nulová",J282,0)</f>
        <v>0</v>
      </c>
      <c r="BJ282" s="21" t="s">
        <v>86</v>
      </c>
      <c r="BK282" s="195">
        <f>ROUND(I282*H282,2)</f>
        <v>0</v>
      </c>
      <c r="BL282" s="21" t="s">
        <v>159</v>
      </c>
      <c r="BM282" s="194" t="s">
        <v>1860</v>
      </c>
    </row>
    <row r="283" spans="1:65" s="2" customFormat="1" ht="16.5" customHeight="1">
      <c r="A283" s="39"/>
      <c r="B283" s="40"/>
      <c r="C283" s="183" t="s">
        <v>1128</v>
      </c>
      <c r="D283" s="183" t="s">
        <v>154</v>
      </c>
      <c r="E283" s="184" t="s">
        <v>3607</v>
      </c>
      <c r="F283" s="185" t="s">
        <v>3608</v>
      </c>
      <c r="G283" s="186" t="s">
        <v>213</v>
      </c>
      <c r="H283" s="187">
        <v>15</v>
      </c>
      <c r="I283" s="188"/>
      <c r="J283" s="189">
        <f>ROUND(I283*H283,2)</f>
        <v>0</v>
      </c>
      <c r="K283" s="185" t="s">
        <v>32</v>
      </c>
      <c r="L283" s="44"/>
      <c r="M283" s="190" t="s">
        <v>32</v>
      </c>
      <c r="N283" s="191" t="s">
        <v>49</v>
      </c>
      <c r="O283" s="69"/>
      <c r="P283" s="192">
        <f>O283*H283</f>
        <v>0</v>
      </c>
      <c r="Q283" s="192">
        <v>0</v>
      </c>
      <c r="R283" s="192">
        <f>Q283*H283</f>
        <v>0</v>
      </c>
      <c r="S283" s="192">
        <v>0</v>
      </c>
      <c r="T283" s="193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194" t="s">
        <v>159</v>
      </c>
      <c r="AT283" s="194" t="s">
        <v>154</v>
      </c>
      <c r="AU283" s="194" t="s">
        <v>170</v>
      </c>
      <c r="AY283" s="21" t="s">
        <v>151</v>
      </c>
      <c r="BE283" s="195">
        <f>IF(N283="základní",J283,0)</f>
        <v>0</v>
      </c>
      <c r="BF283" s="195">
        <f>IF(N283="snížená",J283,0)</f>
        <v>0</v>
      </c>
      <c r="BG283" s="195">
        <f>IF(N283="zákl. přenesená",J283,0)</f>
        <v>0</v>
      </c>
      <c r="BH283" s="195">
        <f>IF(N283="sníž. přenesená",J283,0)</f>
        <v>0</v>
      </c>
      <c r="BI283" s="195">
        <f>IF(N283="nulová",J283,0)</f>
        <v>0</v>
      </c>
      <c r="BJ283" s="21" t="s">
        <v>86</v>
      </c>
      <c r="BK283" s="195">
        <f>ROUND(I283*H283,2)</f>
        <v>0</v>
      </c>
      <c r="BL283" s="21" t="s">
        <v>159</v>
      </c>
      <c r="BM283" s="194" t="s">
        <v>1871</v>
      </c>
    </row>
    <row r="284" spans="1:65" s="2" customFormat="1" ht="16.5" customHeight="1">
      <c r="A284" s="39"/>
      <c r="B284" s="40"/>
      <c r="C284" s="183" t="s">
        <v>1137</v>
      </c>
      <c r="D284" s="183" t="s">
        <v>154</v>
      </c>
      <c r="E284" s="184" t="s">
        <v>3609</v>
      </c>
      <c r="F284" s="185" t="s">
        <v>3610</v>
      </c>
      <c r="G284" s="186" t="s">
        <v>213</v>
      </c>
      <c r="H284" s="187">
        <v>15</v>
      </c>
      <c r="I284" s="188"/>
      <c r="J284" s="189">
        <f>ROUND(I284*H284,2)</f>
        <v>0</v>
      </c>
      <c r="K284" s="185" t="s">
        <v>32</v>
      </c>
      <c r="L284" s="44"/>
      <c r="M284" s="190" t="s">
        <v>32</v>
      </c>
      <c r="N284" s="191" t="s">
        <v>49</v>
      </c>
      <c r="O284" s="69"/>
      <c r="P284" s="192">
        <f>O284*H284</f>
        <v>0</v>
      </c>
      <c r="Q284" s="192">
        <v>0</v>
      </c>
      <c r="R284" s="192">
        <f>Q284*H284</f>
        <v>0</v>
      </c>
      <c r="S284" s="192">
        <v>0</v>
      </c>
      <c r="T284" s="193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194" t="s">
        <v>159</v>
      </c>
      <c r="AT284" s="194" t="s">
        <v>154</v>
      </c>
      <c r="AU284" s="194" t="s">
        <v>170</v>
      </c>
      <c r="AY284" s="21" t="s">
        <v>151</v>
      </c>
      <c r="BE284" s="195">
        <f>IF(N284="základní",J284,0)</f>
        <v>0</v>
      </c>
      <c r="BF284" s="195">
        <f>IF(N284="snížená",J284,0)</f>
        <v>0</v>
      </c>
      <c r="BG284" s="195">
        <f>IF(N284="zákl. přenesená",J284,0)</f>
        <v>0</v>
      </c>
      <c r="BH284" s="195">
        <f>IF(N284="sníž. přenesená",J284,0)</f>
        <v>0</v>
      </c>
      <c r="BI284" s="195">
        <f>IF(N284="nulová",J284,0)</f>
        <v>0</v>
      </c>
      <c r="BJ284" s="21" t="s">
        <v>86</v>
      </c>
      <c r="BK284" s="195">
        <f>ROUND(I284*H284,2)</f>
        <v>0</v>
      </c>
      <c r="BL284" s="21" t="s">
        <v>159</v>
      </c>
      <c r="BM284" s="194" t="s">
        <v>1884</v>
      </c>
    </row>
    <row r="285" spans="1:65" s="12" customFormat="1" ht="20.85" customHeight="1">
      <c r="B285" s="167"/>
      <c r="C285" s="168"/>
      <c r="D285" s="169" t="s">
        <v>77</v>
      </c>
      <c r="E285" s="181" t="s">
        <v>3611</v>
      </c>
      <c r="F285" s="181" t="s">
        <v>3549</v>
      </c>
      <c r="G285" s="168"/>
      <c r="H285" s="168"/>
      <c r="I285" s="171"/>
      <c r="J285" s="182">
        <f>BK285</f>
        <v>0</v>
      </c>
      <c r="K285" s="168"/>
      <c r="L285" s="173"/>
      <c r="M285" s="174"/>
      <c r="N285" s="175"/>
      <c r="O285" s="175"/>
      <c r="P285" s="176">
        <f>SUM(P286:P287)</f>
        <v>0</v>
      </c>
      <c r="Q285" s="175"/>
      <c r="R285" s="176">
        <f>SUM(R286:R287)</f>
        <v>0</v>
      </c>
      <c r="S285" s="175"/>
      <c r="T285" s="177">
        <f>SUM(T286:T287)</f>
        <v>0</v>
      </c>
      <c r="AR285" s="178" t="s">
        <v>86</v>
      </c>
      <c r="AT285" s="179" t="s">
        <v>77</v>
      </c>
      <c r="AU285" s="179" t="s">
        <v>88</v>
      </c>
      <c r="AY285" s="178" t="s">
        <v>151</v>
      </c>
      <c r="BK285" s="180">
        <f>SUM(BK286:BK287)</f>
        <v>0</v>
      </c>
    </row>
    <row r="286" spans="1:65" s="2" customFormat="1" ht="16.5" customHeight="1">
      <c r="A286" s="39"/>
      <c r="B286" s="40"/>
      <c r="C286" s="183" t="s">
        <v>1148</v>
      </c>
      <c r="D286" s="183" t="s">
        <v>154</v>
      </c>
      <c r="E286" s="184" t="s">
        <v>3612</v>
      </c>
      <c r="F286" s="185" t="s">
        <v>3613</v>
      </c>
      <c r="G286" s="186" t="s">
        <v>3574</v>
      </c>
      <c r="H286" s="187">
        <v>40</v>
      </c>
      <c r="I286" s="188"/>
      <c r="J286" s="189">
        <f>ROUND(I286*H286,2)</f>
        <v>0</v>
      </c>
      <c r="K286" s="185" t="s">
        <v>32</v>
      </c>
      <c r="L286" s="44"/>
      <c r="M286" s="190" t="s">
        <v>32</v>
      </c>
      <c r="N286" s="191" t="s">
        <v>49</v>
      </c>
      <c r="O286" s="69"/>
      <c r="P286" s="192">
        <f>O286*H286</f>
        <v>0</v>
      </c>
      <c r="Q286" s="192">
        <v>0</v>
      </c>
      <c r="R286" s="192">
        <f>Q286*H286</f>
        <v>0</v>
      </c>
      <c r="S286" s="192">
        <v>0</v>
      </c>
      <c r="T286" s="193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194" t="s">
        <v>159</v>
      </c>
      <c r="AT286" s="194" t="s">
        <v>154</v>
      </c>
      <c r="AU286" s="194" t="s">
        <v>170</v>
      </c>
      <c r="AY286" s="21" t="s">
        <v>151</v>
      </c>
      <c r="BE286" s="195">
        <f>IF(N286="základní",J286,0)</f>
        <v>0</v>
      </c>
      <c r="BF286" s="195">
        <f>IF(N286="snížená",J286,0)</f>
        <v>0</v>
      </c>
      <c r="BG286" s="195">
        <f>IF(N286="zákl. přenesená",J286,0)</f>
        <v>0</v>
      </c>
      <c r="BH286" s="195">
        <f>IF(N286="sníž. přenesená",J286,0)</f>
        <v>0</v>
      </c>
      <c r="BI286" s="195">
        <f>IF(N286="nulová",J286,0)</f>
        <v>0</v>
      </c>
      <c r="BJ286" s="21" t="s">
        <v>86</v>
      </c>
      <c r="BK286" s="195">
        <f>ROUND(I286*H286,2)</f>
        <v>0</v>
      </c>
      <c r="BL286" s="21" t="s">
        <v>159</v>
      </c>
      <c r="BM286" s="194" t="s">
        <v>1896</v>
      </c>
    </row>
    <row r="287" spans="1:65" s="2" customFormat="1" ht="49.15" customHeight="1">
      <c r="A287" s="39"/>
      <c r="B287" s="40"/>
      <c r="C287" s="183" t="s">
        <v>1156</v>
      </c>
      <c r="D287" s="183" t="s">
        <v>154</v>
      </c>
      <c r="E287" s="184" t="s">
        <v>3614</v>
      </c>
      <c r="F287" s="185" t="s">
        <v>3615</v>
      </c>
      <c r="G287" s="186" t="s">
        <v>3574</v>
      </c>
      <c r="H287" s="187">
        <v>16</v>
      </c>
      <c r="I287" s="188"/>
      <c r="J287" s="189">
        <f>ROUND(I287*H287,2)</f>
        <v>0</v>
      </c>
      <c r="K287" s="185" t="s">
        <v>32</v>
      </c>
      <c r="L287" s="44"/>
      <c r="M287" s="190" t="s">
        <v>32</v>
      </c>
      <c r="N287" s="191" t="s">
        <v>49</v>
      </c>
      <c r="O287" s="69"/>
      <c r="P287" s="192">
        <f>O287*H287</f>
        <v>0</v>
      </c>
      <c r="Q287" s="192">
        <v>0</v>
      </c>
      <c r="R287" s="192">
        <f>Q287*H287</f>
        <v>0</v>
      </c>
      <c r="S287" s="192">
        <v>0</v>
      </c>
      <c r="T287" s="193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194" t="s">
        <v>159</v>
      </c>
      <c r="AT287" s="194" t="s">
        <v>154</v>
      </c>
      <c r="AU287" s="194" t="s">
        <v>170</v>
      </c>
      <c r="AY287" s="21" t="s">
        <v>151</v>
      </c>
      <c r="BE287" s="195">
        <f>IF(N287="základní",J287,0)</f>
        <v>0</v>
      </c>
      <c r="BF287" s="195">
        <f>IF(N287="snížená",J287,0)</f>
        <v>0</v>
      </c>
      <c r="BG287" s="195">
        <f>IF(N287="zákl. přenesená",J287,0)</f>
        <v>0</v>
      </c>
      <c r="BH287" s="195">
        <f>IF(N287="sníž. přenesená",J287,0)</f>
        <v>0</v>
      </c>
      <c r="BI287" s="195">
        <f>IF(N287="nulová",J287,0)</f>
        <v>0</v>
      </c>
      <c r="BJ287" s="21" t="s">
        <v>86</v>
      </c>
      <c r="BK287" s="195">
        <f>ROUND(I287*H287,2)</f>
        <v>0</v>
      </c>
      <c r="BL287" s="21" t="s">
        <v>159</v>
      </c>
      <c r="BM287" s="194" t="s">
        <v>1907</v>
      </c>
    </row>
    <row r="288" spans="1:65" s="12" customFormat="1" ht="22.9" customHeight="1">
      <c r="B288" s="167"/>
      <c r="C288" s="168"/>
      <c r="D288" s="169" t="s">
        <v>77</v>
      </c>
      <c r="E288" s="181" t="s">
        <v>3616</v>
      </c>
      <c r="F288" s="181" t="s">
        <v>3617</v>
      </c>
      <c r="G288" s="168"/>
      <c r="H288" s="168"/>
      <c r="I288" s="171"/>
      <c r="J288" s="182">
        <f>BK288</f>
        <v>0</v>
      </c>
      <c r="K288" s="168"/>
      <c r="L288" s="173"/>
      <c r="M288" s="174"/>
      <c r="N288" s="175"/>
      <c r="O288" s="175"/>
      <c r="P288" s="176">
        <f>SUM(P289:P295)</f>
        <v>0</v>
      </c>
      <c r="Q288" s="175"/>
      <c r="R288" s="176">
        <f>SUM(R289:R295)</f>
        <v>0</v>
      </c>
      <c r="S288" s="175"/>
      <c r="T288" s="177">
        <f>SUM(T289:T295)</f>
        <v>0</v>
      </c>
      <c r="AR288" s="178" t="s">
        <v>86</v>
      </c>
      <c r="AT288" s="179" t="s">
        <v>77</v>
      </c>
      <c r="AU288" s="179" t="s">
        <v>86</v>
      </c>
      <c r="AY288" s="178" t="s">
        <v>151</v>
      </c>
      <c r="BK288" s="180">
        <f>SUM(BK289:BK295)</f>
        <v>0</v>
      </c>
    </row>
    <row r="289" spans="1:65" s="2" customFormat="1" ht="37.9" customHeight="1">
      <c r="A289" s="39"/>
      <c r="B289" s="40"/>
      <c r="C289" s="183" t="s">
        <v>1164</v>
      </c>
      <c r="D289" s="183" t="s">
        <v>154</v>
      </c>
      <c r="E289" s="184" t="s">
        <v>3618</v>
      </c>
      <c r="F289" s="185" t="s">
        <v>3619</v>
      </c>
      <c r="G289" s="186" t="s">
        <v>657</v>
      </c>
      <c r="H289" s="187">
        <v>1</v>
      </c>
      <c r="I289" s="188"/>
      <c r="J289" s="189">
        <f>ROUND(I289*H289,2)</f>
        <v>0</v>
      </c>
      <c r="K289" s="185" t="s">
        <v>32</v>
      </c>
      <c r="L289" s="44"/>
      <c r="M289" s="190" t="s">
        <v>32</v>
      </c>
      <c r="N289" s="191" t="s">
        <v>49</v>
      </c>
      <c r="O289" s="69"/>
      <c r="P289" s="192">
        <f>O289*H289</f>
        <v>0</v>
      </c>
      <c r="Q289" s="192">
        <v>0</v>
      </c>
      <c r="R289" s="192">
        <f>Q289*H289</f>
        <v>0</v>
      </c>
      <c r="S289" s="192">
        <v>0</v>
      </c>
      <c r="T289" s="193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194" t="s">
        <v>159</v>
      </c>
      <c r="AT289" s="194" t="s">
        <v>154</v>
      </c>
      <c r="AU289" s="194" t="s">
        <v>88</v>
      </c>
      <c r="AY289" s="21" t="s">
        <v>151</v>
      </c>
      <c r="BE289" s="195">
        <f>IF(N289="základní",J289,0)</f>
        <v>0</v>
      </c>
      <c r="BF289" s="195">
        <f>IF(N289="snížená",J289,0)</f>
        <v>0</v>
      </c>
      <c r="BG289" s="195">
        <f>IF(N289="zákl. přenesená",J289,0)</f>
        <v>0</v>
      </c>
      <c r="BH289" s="195">
        <f>IF(N289="sníž. přenesená",J289,0)</f>
        <v>0</v>
      </c>
      <c r="BI289" s="195">
        <f>IF(N289="nulová",J289,0)</f>
        <v>0</v>
      </c>
      <c r="BJ289" s="21" t="s">
        <v>86</v>
      </c>
      <c r="BK289" s="195">
        <f>ROUND(I289*H289,2)</f>
        <v>0</v>
      </c>
      <c r="BL289" s="21" t="s">
        <v>159</v>
      </c>
      <c r="BM289" s="194" t="s">
        <v>1919</v>
      </c>
    </row>
    <row r="290" spans="1:65" s="2" customFormat="1" ht="19.5">
      <c r="A290" s="39"/>
      <c r="B290" s="40"/>
      <c r="C290" s="41"/>
      <c r="D290" s="201" t="s">
        <v>163</v>
      </c>
      <c r="E290" s="41"/>
      <c r="F290" s="202" t="s">
        <v>3620</v>
      </c>
      <c r="G290" s="41"/>
      <c r="H290" s="41"/>
      <c r="I290" s="198"/>
      <c r="J290" s="41"/>
      <c r="K290" s="41"/>
      <c r="L290" s="44"/>
      <c r="M290" s="199"/>
      <c r="N290" s="200"/>
      <c r="O290" s="69"/>
      <c r="P290" s="69"/>
      <c r="Q290" s="69"/>
      <c r="R290" s="69"/>
      <c r="S290" s="69"/>
      <c r="T290" s="70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21" t="s">
        <v>163</v>
      </c>
      <c r="AU290" s="21" t="s">
        <v>88</v>
      </c>
    </row>
    <row r="291" spans="1:65" s="2" customFormat="1" ht="16.5" customHeight="1">
      <c r="A291" s="39"/>
      <c r="B291" s="40"/>
      <c r="C291" s="183" t="s">
        <v>1169</v>
      </c>
      <c r="D291" s="183" t="s">
        <v>154</v>
      </c>
      <c r="E291" s="184" t="s">
        <v>3621</v>
      </c>
      <c r="F291" s="185" t="s">
        <v>3622</v>
      </c>
      <c r="G291" s="186" t="s">
        <v>3101</v>
      </c>
      <c r="H291" s="187">
        <v>2</v>
      </c>
      <c r="I291" s="188"/>
      <c r="J291" s="189">
        <f>ROUND(I291*H291,2)</f>
        <v>0</v>
      </c>
      <c r="K291" s="185" t="s">
        <v>32</v>
      </c>
      <c r="L291" s="44"/>
      <c r="M291" s="190" t="s">
        <v>32</v>
      </c>
      <c r="N291" s="191" t="s">
        <v>49</v>
      </c>
      <c r="O291" s="69"/>
      <c r="P291" s="192">
        <f>O291*H291</f>
        <v>0</v>
      </c>
      <c r="Q291" s="192">
        <v>0</v>
      </c>
      <c r="R291" s="192">
        <f>Q291*H291</f>
        <v>0</v>
      </c>
      <c r="S291" s="192">
        <v>0</v>
      </c>
      <c r="T291" s="193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194" t="s">
        <v>159</v>
      </c>
      <c r="AT291" s="194" t="s">
        <v>154</v>
      </c>
      <c r="AU291" s="194" t="s">
        <v>88</v>
      </c>
      <c r="AY291" s="21" t="s">
        <v>151</v>
      </c>
      <c r="BE291" s="195">
        <f>IF(N291="základní",J291,0)</f>
        <v>0</v>
      </c>
      <c r="BF291" s="195">
        <f>IF(N291="snížená",J291,0)</f>
        <v>0</v>
      </c>
      <c r="BG291" s="195">
        <f>IF(N291="zákl. přenesená",J291,0)</f>
        <v>0</v>
      </c>
      <c r="BH291" s="195">
        <f>IF(N291="sníž. přenesená",J291,0)</f>
        <v>0</v>
      </c>
      <c r="BI291" s="195">
        <f>IF(N291="nulová",J291,0)</f>
        <v>0</v>
      </c>
      <c r="BJ291" s="21" t="s">
        <v>86</v>
      </c>
      <c r="BK291" s="195">
        <f>ROUND(I291*H291,2)</f>
        <v>0</v>
      </c>
      <c r="BL291" s="21" t="s">
        <v>159</v>
      </c>
      <c r="BM291" s="194" t="s">
        <v>1932</v>
      </c>
    </row>
    <row r="292" spans="1:65" s="2" customFormat="1" ht="16.5" customHeight="1">
      <c r="A292" s="39"/>
      <c r="B292" s="40"/>
      <c r="C292" s="183" t="s">
        <v>1174</v>
      </c>
      <c r="D292" s="183" t="s">
        <v>154</v>
      </c>
      <c r="E292" s="184" t="s">
        <v>3623</v>
      </c>
      <c r="F292" s="185" t="s">
        <v>3384</v>
      </c>
      <c r="G292" s="186" t="s">
        <v>213</v>
      </c>
      <c r="H292" s="187">
        <v>55</v>
      </c>
      <c r="I292" s="188"/>
      <c r="J292" s="189">
        <f>ROUND(I292*H292,2)</f>
        <v>0</v>
      </c>
      <c r="K292" s="185" t="s">
        <v>32</v>
      </c>
      <c r="L292" s="44"/>
      <c r="M292" s="190" t="s">
        <v>32</v>
      </c>
      <c r="N292" s="191" t="s">
        <v>49</v>
      </c>
      <c r="O292" s="69"/>
      <c r="P292" s="192">
        <f>O292*H292</f>
        <v>0</v>
      </c>
      <c r="Q292" s="192">
        <v>0</v>
      </c>
      <c r="R292" s="192">
        <f>Q292*H292</f>
        <v>0</v>
      </c>
      <c r="S292" s="192">
        <v>0</v>
      </c>
      <c r="T292" s="193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194" t="s">
        <v>159</v>
      </c>
      <c r="AT292" s="194" t="s">
        <v>154</v>
      </c>
      <c r="AU292" s="194" t="s">
        <v>88</v>
      </c>
      <c r="AY292" s="21" t="s">
        <v>151</v>
      </c>
      <c r="BE292" s="195">
        <f>IF(N292="základní",J292,0)</f>
        <v>0</v>
      </c>
      <c r="BF292" s="195">
        <f>IF(N292="snížená",J292,0)</f>
        <v>0</v>
      </c>
      <c r="BG292" s="195">
        <f>IF(N292="zákl. přenesená",J292,0)</f>
        <v>0</v>
      </c>
      <c r="BH292" s="195">
        <f>IF(N292="sníž. přenesená",J292,0)</f>
        <v>0</v>
      </c>
      <c r="BI292" s="195">
        <f>IF(N292="nulová",J292,0)</f>
        <v>0</v>
      </c>
      <c r="BJ292" s="21" t="s">
        <v>86</v>
      </c>
      <c r="BK292" s="195">
        <f>ROUND(I292*H292,2)</f>
        <v>0</v>
      </c>
      <c r="BL292" s="21" t="s">
        <v>159</v>
      </c>
      <c r="BM292" s="194" t="s">
        <v>1942</v>
      </c>
    </row>
    <row r="293" spans="1:65" s="2" customFormat="1" ht="16.5" customHeight="1">
      <c r="A293" s="39"/>
      <c r="B293" s="40"/>
      <c r="C293" s="183" t="s">
        <v>1180</v>
      </c>
      <c r="D293" s="183" t="s">
        <v>154</v>
      </c>
      <c r="E293" s="184" t="s">
        <v>3624</v>
      </c>
      <c r="F293" s="185" t="s">
        <v>3625</v>
      </c>
      <c r="G293" s="186" t="s">
        <v>213</v>
      </c>
      <c r="H293" s="187">
        <v>28</v>
      </c>
      <c r="I293" s="188"/>
      <c r="J293" s="189">
        <f>ROUND(I293*H293,2)</f>
        <v>0</v>
      </c>
      <c r="K293" s="185" t="s">
        <v>32</v>
      </c>
      <c r="L293" s="44"/>
      <c r="M293" s="190" t="s">
        <v>32</v>
      </c>
      <c r="N293" s="191" t="s">
        <v>49</v>
      </c>
      <c r="O293" s="69"/>
      <c r="P293" s="192">
        <f>O293*H293</f>
        <v>0</v>
      </c>
      <c r="Q293" s="192">
        <v>0</v>
      </c>
      <c r="R293" s="192">
        <f>Q293*H293</f>
        <v>0</v>
      </c>
      <c r="S293" s="192">
        <v>0</v>
      </c>
      <c r="T293" s="193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194" t="s">
        <v>159</v>
      </c>
      <c r="AT293" s="194" t="s">
        <v>154</v>
      </c>
      <c r="AU293" s="194" t="s">
        <v>88</v>
      </c>
      <c r="AY293" s="21" t="s">
        <v>151</v>
      </c>
      <c r="BE293" s="195">
        <f>IF(N293="základní",J293,0)</f>
        <v>0</v>
      </c>
      <c r="BF293" s="195">
        <f>IF(N293="snížená",J293,0)</f>
        <v>0</v>
      </c>
      <c r="BG293" s="195">
        <f>IF(N293="zákl. přenesená",J293,0)</f>
        <v>0</v>
      </c>
      <c r="BH293" s="195">
        <f>IF(N293="sníž. přenesená",J293,0)</f>
        <v>0</v>
      </c>
      <c r="BI293" s="195">
        <f>IF(N293="nulová",J293,0)</f>
        <v>0</v>
      </c>
      <c r="BJ293" s="21" t="s">
        <v>86</v>
      </c>
      <c r="BK293" s="195">
        <f>ROUND(I293*H293,2)</f>
        <v>0</v>
      </c>
      <c r="BL293" s="21" t="s">
        <v>159</v>
      </c>
      <c r="BM293" s="194" t="s">
        <v>1959</v>
      </c>
    </row>
    <row r="294" spans="1:65" s="2" customFormat="1" ht="16.5" customHeight="1">
      <c r="A294" s="39"/>
      <c r="B294" s="40"/>
      <c r="C294" s="183" t="s">
        <v>1186</v>
      </c>
      <c r="D294" s="183" t="s">
        <v>154</v>
      </c>
      <c r="E294" s="184" t="s">
        <v>3626</v>
      </c>
      <c r="F294" s="185" t="s">
        <v>3627</v>
      </c>
      <c r="G294" s="186" t="s">
        <v>213</v>
      </c>
      <c r="H294" s="187">
        <v>25</v>
      </c>
      <c r="I294" s="188"/>
      <c r="J294" s="189">
        <f>ROUND(I294*H294,2)</f>
        <v>0</v>
      </c>
      <c r="K294" s="185" t="s">
        <v>32</v>
      </c>
      <c r="L294" s="44"/>
      <c r="M294" s="190" t="s">
        <v>32</v>
      </c>
      <c r="N294" s="191" t="s">
        <v>49</v>
      </c>
      <c r="O294" s="69"/>
      <c r="P294" s="192">
        <f>O294*H294</f>
        <v>0</v>
      </c>
      <c r="Q294" s="192">
        <v>0</v>
      </c>
      <c r="R294" s="192">
        <f>Q294*H294</f>
        <v>0</v>
      </c>
      <c r="S294" s="192">
        <v>0</v>
      </c>
      <c r="T294" s="193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194" t="s">
        <v>159</v>
      </c>
      <c r="AT294" s="194" t="s">
        <v>154</v>
      </c>
      <c r="AU294" s="194" t="s">
        <v>88</v>
      </c>
      <c r="AY294" s="21" t="s">
        <v>151</v>
      </c>
      <c r="BE294" s="195">
        <f>IF(N294="základní",J294,0)</f>
        <v>0</v>
      </c>
      <c r="BF294" s="195">
        <f>IF(N294="snížená",J294,0)</f>
        <v>0</v>
      </c>
      <c r="BG294" s="195">
        <f>IF(N294="zákl. přenesená",J294,0)</f>
        <v>0</v>
      </c>
      <c r="BH294" s="195">
        <f>IF(N294="sníž. přenesená",J294,0)</f>
        <v>0</v>
      </c>
      <c r="BI294" s="195">
        <f>IF(N294="nulová",J294,0)</f>
        <v>0</v>
      </c>
      <c r="BJ294" s="21" t="s">
        <v>86</v>
      </c>
      <c r="BK294" s="195">
        <f>ROUND(I294*H294,2)</f>
        <v>0</v>
      </c>
      <c r="BL294" s="21" t="s">
        <v>159</v>
      </c>
      <c r="BM294" s="194" t="s">
        <v>1965</v>
      </c>
    </row>
    <row r="295" spans="1:65" s="2" customFormat="1" ht="16.5" customHeight="1">
      <c r="A295" s="39"/>
      <c r="B295" s="40"/>
      <c r="C295" s="183" t="s">
        <v>1191</v>
      </c>
      <c r="D295" s="183" t="s">
        <v>154</v>
      </c>
      <c r="E295" s="184" t="s">
        <v>3628</v>
      </c>
      <c r="F295" s="185" t="s">
        <v>3629</v>
      </c>
      <c r="G295" s="186" t="s">
        <v>657</v>
      </c>
      <c r="H295" s="187">
        <v>1</v>
      </c>
      <c r="I295" s="188"/>
      <c r="J295" s="189">
        <f>ROUND(I295*H295,2)</f>
        <v>0</v>
      </c>
      <c r="K295" s="185" t="s">
        <v>32</v>
      </c>
      <c r="L295" s="44"/>
      <c r="M295" s="261" t="s">
        <v>32</v>
      </c>
      <c r="N295" s="262" t="s">
        <v>49</v>
      </c>
      <c r="O295" s="205"/>
      <c r="P295" s="263">
        <f>O295*H295</f>
        <v>0</v>
      </c>
      <c r="Q295" s="263">
        <v>0</v>
      </c>
      <c r="R295" s="263">
        <f>Q295*H295</f>
        <v>0</v>
      </c>
      <c r="S295" s="263">
        <v>0</v>
      </c>
      <c r="T295" s="264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194" t="s">
        <v>159</v>
      </c>
      <c r="AT295" s="194" t="s">
        <v>154</v>
      </c>
      <c r="AU295" s="194" t="s">
        <v>88</v>
      </c>
      <c r="AY295" s="21" t="s">
        <v>151</v>
      </c>
      <c r="BE295" s="195">
        <f>IF(N295="základní",J295,0)</f>
        <v>0</v>
      </c>
      <c r="BF295" s="195">
        <f>IF(N295="snížená",J295,0)</f>
        <v>0</v>
      </c>
      <c r="BG295" s="195">
        <f>IF(N295="zákl. přenesená",J295,0)</f>
        <v>0</v>
      </c>
      <c r="BH295" s="195">
        <f>IF(N295="sníž. přenesená",J295,0)</f>
        <v>0</v>
      </c>
      <c r="BI295" s="195">
        <f>IF(N295="nulová",J295,0)</f>
        <v>0</v>
      </c>
      <c r="BJ295" s="21" t="s">
        <v>86</v>
      </c>
      <c r="BK295" s="195">
        <f>ROUND(I295*H295,2)</f>
        <v>0</v>
      </c>
      <c r="BL295" s="21" t="s">
        <v>159</v>
      </c>
      <c r="BM295" s="194" t="s">
        <v>1976</v>
      </c>
    </row>
    <row r="296" spans="1:65" s="2" customFormat="1" ht="6.95" customHeight="1">
      <c r="A296" s="39"/>
      <c r="B296" s="52"/>
      <c r="C296" s="53"/>
      <c r="D296" s="53"/>
      <c r="E296" s="53"/>
      <c r="F296" s="53"/>
      <c r="G296" s="53"/>
      <c r="H296" s="53"/>
      <c r="I296" s="53"/>
      <c r="J296" s="53"/>
      <c r="K296" s="53"/>
      <c r="L296" s="44"/>
      <c r="M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</row>
  </sheetData>
  <sheetProtection algorithmName="SHA-512" hashValue="H+Od4AQOwl6NbuAVYd1jZH3L4V/fjfg8Wiuj0gQ4Z1lu5+zYlLvbkHXhk1ENTuK31OXKyhBY/M/c63BQt7bHnw==" saltValue="SVjgpuDZTYXrGLGc6gPwu6T3Gsm3yD9bkCphlaMu4BBIQpakGgEz1FQVtAbHH8PyN+b1fcru4ElYJGu3CD5AEg==" spinCount="100000" sheet="1" objects="1" scenarios="1" formatColumns="0" formatRows="0" autoFilter="0"/>
  <autoFilter ref="C112:K295" xr:uid="{00000000-0009-0000-0000-000006000000}"/>
  <mergeCells count="12">
    <mergeCell ref="E105:H105"/>
    <mergeCell ref="L2:V2"/>
    <mergeCell ref="E50:H50"/>
    <mergeCell ref="E52:H52"/>
    <mergeCell ref="E54:H54"/>
    <mergeCell ref="E101:H101"/>
    <mergeCell ref="E103:H10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4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AT2" s="21" t="s">
        <v>112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88</v>
      </c>
    </row>
    <row r="4" spans="1:46" s="1" customFormat="1" ht="24.95" customHeight="1">
      <c r="B4" s="24"/>
      <c r="D4" s="115" t="s">
        <v>125</v>
      </c>
      <c r="L4" s="24"/>
      <c r="M4" s="116" t="s">
        <v>10</v>
      </c>
      <c r="AT4" s="21" t="s">
        <v>4</v>
      </c>
    </row>
    <row r="5" spans="1:46" s="1" customFormat="1" ht="6.95" customHeight="1">
      <c r="B5" s="24"/>
      <c r="L5" s="24"/>
    </row>
    <row r="6" spans="1:46" s="1" customFormat="1" ht="12" customHeight="1">
      <c r="B6" s="24"/>
      <c r="D6" s="117" t="s">
        <v>16</v>
      </c>
      <c r="L6" s="24"/>
    </row>
    <row r="7" spans="1:46" s="1" customFormat="1" ht="16.5" customHeight="1">
      <c r="B7" s="24"/>
      <c r="E7" s="423" t="str">
        <f>'Rekapitulace stavby'!K6</f>
        <v>Přestavba býv. trafostanice na dětskou skupinu</v>
      </c>
      <c r="F7" s="424"/>
      <c r="G7" s="424"/>
      <c r="H7" s="424"/>
      <c r="L7" s="24"/>
    </row>
    <row r="8" spans="1:46" s="1" customFormat="1" ht="12" customHeight="1">
      <c r="B8" s="24"/>
      <c r="D8" s="117" t="s">
        <v>126</v>
      </c>
      <c r="L8" s="24"/>
    </row>
    <row r="9" spans="1:46" s="2" customFormat="1" ht="16.5" customHeight="1">
      <c r="A9" s="39"/>
      <c r="B9" s="44"/>
      <c r="C9" s="39"/>
      <c r="D9" s="39"/>
      <c r="E9" s="423" t="s">
        <v>3217</v>
      </c>
      <c r="F9" s="426"/>
      <c r="G9" s="426"/>
      <c r="H9" s="426"/>
      <c r="I9" s="39"/>
      <c r="J9" s="39"/>
      <c r="K9" s="39"/>
      <c r="L9" s="118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pans="1:46" s="2" customFormat="1" ht="12" customHeight="1">
      <c r="A10" s="39"/>
      <c r="B10" s="44"/>
      <c r="C10" s="39"/>
      <c r="D10" s="117" t="s">
        <v>3218</v>
      </c>
      <c r="E10" s="39"/>
      <c r="F10" s="39"/>
      <c r="G10" s="39"/>
      <c r="H10" s="39"/>
      <c r="I10" s="39"/>
      <c r="J10" s="39"/>
      <c r="K10" s="39"/>
      <c r="L10" s="118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pans="1:46" s="2" customFormat="1" ht="16.5" customHeight="1">
      <c r="A11" s="39"/>
      <c r="B11" s="44"/>
      <c r="C11" s="39"/>
      <c r="D11" s="39"/>
      <c r="E11" s="425" t="s">
        <v>3630</v>
      </c>
      <c r="F11" s="426"/>
      <c r="G11" s="426"/>
      <c r="H11" s="426"/>
      <c r="I11" s="39"/>
      <c r="J11" s="39"/>
      <c r="K11" s="39"/>
      <c r="L11" s="118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pans="1:46" s="2" customFormat="1" ht="11.25">
      <c r="A12" s="39"/>
      <c r="B12" s="44"/>
      <c r="C12" s="39"/>
      <c r="D12" s="39"/>
      <c r="E12" s="39"/>
      <c r="F12" s="39"/>
      <c r="G12" s="39"/>
      <c r="H12" s="39"/>
      <c r="I12" s="39"/>
      <c r="J12" s="39"/>
      <c r="K12" s="39"/>
      <c r="L12" s="118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pans="1:46" s="2" customFormat="1" ht="12" customHeight="1">
      <c r="A13" s="39"/>
      <c r="B13" s="44"/>
      <c r="C13" s="39"/>
      <c r="D13" s="117" t="s">
        <v>18</v>
      </c>
      <c r="E13" s="39"/>
      <c r="F13" s="108" t="s">
        <v>32</v>
      </c>
      <c r="G13" s="39"/>
      <c r="H13" s="39"/>
      <c r="I13" s="117" t="s">
        <v>20</v>
      </c>
      <c r="J13" s="108" t="s">
        <v>32</v>
      </c>
      <c r="K13" s="39"/>
      <c r="L13" s="118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pans="1:46" s="2" customFormat="1" ht="12" customHeight="1">
      <c r="A14" s="39"/>
      <c r="B14" s="44"/>
      <c r="C14" s="39"/>
      <c r="D14" s="117" t="s">
        <v>22</v>
      </c>
      <c r="E14" s="39"/>
      <c r="F14" s="108" t="s">
        <v>23</v>
      </c>
      <c r="G14" s="39"/>
      <c r="H14" s="39"/>
      <c r="I14" s="117" t="s">
        <v>24</v>
      </c>
      <c r="J14" s="119" t="str">
        <f>'Rekapitulace stavby'!AN8</f>
        <v>4. 7. 2025</v>
      </c>
      <c r="K14" s="39"/>
      <c r="L14" s="11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pans="1:46" s="2" customFormat="1" ht="10.9" customHeight="1">
      <c r="A15" s="39"/>
      <c r="B15" s="44"/>
      <c r="C15" s="39"/>
      <c r="D15" s="39"/>
      <c r="E15" s="39"/>
      <c r="F15" s="39"/>
      <c r="G15" s="39"/>
      <c r="H15" s="39"/>
      <c r="I15" s="39"/>
      <c r="J15" s="39"/>
      <c r="K15" s="39"/>
      <c r="L15" s="118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pans="1:46" s="2" customFormat="1" ht="12" customHeight="1">
      <c r="A16" s="39"/>
      <c r="B16" s="44"/>
      <c r="C16" s="39"/>
      <c r="D16" s="117" t="s">
        <v>30</v>
      </c>
      <c r="E16" s="39"/>
      <c r="F16" s="39"/>
      <c r="G16" s="39"/>
      <c r="H16" s="39"/>
      <c r="I16" s="117" t="s">
        <v>31</v>
      </c>
      <c r="J16" s="108" t="s">
        <v>32</v>
      </c>
      <c r="K16" s="39"/>
      <c r="L16" s="118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pans="1:31" s="2" customFormat="1" ht="18" customHeight="1">
      <c r="A17" s="39"/>
      <c r="B17" s="44"/>
      <c r="C17" s="39"/>
      <c r="D17" s="39"/>
      <c r="E17" s="108" t="s">
        <v>33</v>
      </c>
      <c r="F17" s="39"/>
      <c r="G17" s="39"/>
      <c r="H17" s="39"/>
      <c r="I17" s="117" t="s">
        <v>34</v>
      </c>
      <c r="J17" s="108" t="s">
        <v>32</v>
      </c>
      <c r="K17" s="39"/>
      <c r="L17" s="118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pans="1:31" s="2" customFormat="1" ht="6.95" customHeight="1">
      <c r="A18" s="39"/>
      <c r="B18" s="44"/>
      <c r="C18" s="39"/>
      <c r="D18" s="39"/>
      <c r="E18" s="39"/>
      <c r="F18" s="39"/>
      <c r="G18" s="39"/>
      <c r="H18" s="39"/>
      <c r="I18" s="39"/>
      <c r="J18" s="39"/>
      <c r="K18" s="39"/>
      <c r="L18" s="118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pans="1:31" s="2" customFormat="1" ht="12" customHeight="1">
      <c r="A19" s="39"/>
      <c r="B19" s="44"/>
      <c r="C19" s="39"/>
      <c r="D19" s="117" t="s">
        <v>35</v>
      </c>
      <c r="E19" s="39"/>
      <c r="F19" s="39"/>
      <c r="G19" s="39"/>
      <c r="H19" s="39"/>
      <c r="I19" s="117" t="s">
        <v>31</v>
      </c>
      <c r="J19" s="34" t="str">
        <f>'Rekapitulace stavby'!AN13</f>
        <v>Vyplň údaj</v>
      </c>
      <c r="K19" s="39"/>
      <c r="L19" s="118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pans="1:31" s="2" customFormat="1" ht="18" customHeight="1">
      <c r="A20" s="39"/>
      <c r="B20" s="44"/>
      <c r="C20" s="39"/>
      <c r="D20" s="39"/>
      <c r="E20" s="427" t="str">
        <f>'Rekapitulace stavby'!E14</f>
        <v>Vyplň údaj</v>
      </c>
      <c r="F20" s="428"/>
      <c r="G20" s="428"/>
      <c r="H20" s="428"/>
      <c r="I20" s="117" t="s">
        <v>34</v>
      </c>
      <c r="J20" s="34" t="str">
        <f>'Rekapitulace stavby'!AN14</f>
        <v>Vyplň údaj</v>
      </c>
      <c r="K20" s="39"/>
      <c r="L20" s="118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pans="1:31" s="2" customFormat="1" ht="6.95" customHeight="1">
      <c r="A21" s="39"/>
      <c r="B21" s="44"/>
      <c r="C21" s="39"/>
      <c r="D21" s="39"/>
      <c r="E21" s="39"/>
      <c r="F21" s="39"/>
      <c r="G21" s="39"/>
      <c r="H21" s="39"/>
      <c r="I21" s="39"/>
      <c r="J21" s="39"/>
      <c r="K21" s="39"/>
      <c r="L21" s="118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pans="1:31" s="2" customFormat="1" ht="12" customHeight="1">
      <c r="A22" s="39"/>
      <c r="B22" s="44"/>
      <c r="C22" s="39"/>
      <c r="D22" s="117" t="s">
        <v>37</v>
      </c>
      <c r="E22" s="39"/>
      <c r="F22" s="39"/>
      <c r="G22" s="39"/>
      <c r="H22" s="39"/>
      <c r="I22" s="117" t="s">
        <v>31</v>
      </c>
      <c r="J22" s="108" t="s">
        <v>32</v>
      </c>
      <c r="K22" s="39"/>
      <c r="L22" s="118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pans="1:31" s="2" customFormat="1" ht="18" customHeight="1">
      <c r="A23" s="39"/>
      <c r="B23" s="44"/>
      <c r="C23" s="39"/>
      <c r="D23" s="39"/>
      <c r="E23" s="108" t="s">
        <v>38</v>
      </c>
      <c r="F23" s="39"/>
      <c r="G23" s="39"/>
      <c r="H23" s="39"/>
      <c r="I23" s="117" t="s">
        <v>34</v>
      </c>
      <c r="J23" s="108" t="s">
        <v>32</v>
      </c>
      <c r="K23" s="39"/>
      <c r="L23" s="118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pans="1:31" s="2" customFormat="1" ht="6.95" customHeight="1">
      <c r="A24" s="39"/>
      <c r="B24" s="44"/>
      <c r="C24" s="39"/>
      <c r="D24" s="39"/>
      <c r="E24" s="39"/>
      <c r="F24" s="39"/>
      <c r="G24" s="39"/>
      <c r="H24" s="39"/>
      <c r="I24" s="39"/>
      <c r="J24" s="39"/>
      <c r="K24" s="39"/>
      <c r="L24" s="118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pans="1:31" s="2" customFormat="1" ht="12" customHeight="1">
      <c r="A25" s="39"/>
      <c r="B25" s="44"/>
      <c r="C25" s="39"/>
      <c r="D25" s="117" t="s">
        <v>40</v>
      </c>
      <c r="E25" s="39"/>
      <c r="F25" s="39"/>
      <c r="G25" s="39"/>
      <c r="H25" s="39"/>
      <c r="I25" s="117" t="s">
        <v>31</v>
      </c>
      <c r="J25" s="108" t="str">
        <f>IF('Rekapitulace stavby'!AN19="","",'Rekapitulace stavby'!AN19)</f>
        <v/>
      </c>
      <c r="K25" s="39"/>
      <c r="L25" s="118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pans="1:31" s="2" customFormat="1" ht="18" customHeight="1">
      <c r="A26" s="39"/>
      <c r="B26" s="44"/>
      <c r="C26" s="39"/>
      <c r="D26" s="39"/>
      <c r="E26" s="108" t="str">
        <f>IF('Rekapitulace stavby'!E20="","",'Rekapitulace stavby'!E20)</f>
        <v xml:space="preserve"> </v>
      </c>
      <c r="F26" s="39"/>
      <c r="G26" s="39"/>
      <c r="H26" s="39"/>
      <c r="I26" s="117" t="s">
        <v>34</v>
      </c>
      <c r="J26" s="108" t="str">
        <f>IF('Rekapitulace stavby'!AN20="","",'Rekapitulace stavby'!AN20)</f>
        <v/>
      </c>
      <c r="K26" s="39"/>
      <c r="L26" s="118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pans="1:31" s="2" customFormat="1" ht="6.95" customHeight="1">
      <c r="A27" s="39"/>
      <c r="B27" s="44"/>
      <c r="C27" s="39"/>
      <c r="D27" s="39"/>
      <c r="E27" s="39"/>
      <c r="F27" s="39"/>
      <c r="G27" s="39"/>
      <c r="H27" s="39"/>
      <c r="I27" s="39"/>
      <c r="J27" s="39"/>
      <c r="K27" s="39"/>
      <c r="L27" s="118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pans="1:31" s="2" customFormat="1" ht="12" customHeight="1">
      <c r="A28" s="39"/>
      <c r="B28" s="44"/>
      <c r="C28" s="39"/>
      <c r="D28" s="117" t="s">
        <v>42</v>
      </c>
      <c r="E28" s="39"/>
      <c r="F28" s="39"/>
      <c r="G28" s="39"/>
      <c r="H28" s="39"/>
      <c r="I28" s="39"/>
      <c r="J28" s="39"/>
      <c r="K28" s="39"/>
      <c r="L28" s="118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pans="1:31" s="8" customFormat="1" ht="16.5" customHeight="1">
      <c r="A29" s="120"/>
      <c r="B29" s="121"/>
      <c r="C29" s="120"/>
      <c r="D29" s="120"/>
      <c r="E29" s="429" t="s">
        <v>32</v>
      </c>
      <c r="F29" s="429"/>
      <c r="G29" s="429"/>
      <c r="H29" s="42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5" customHeight="1">
      <c r="A30" s="39"/>
      <c r="B30" s="44"/>
      <c r="C30" s="39"/>
      <c r="D30" s="39"/>
      <c r="E30" s="39"/>
      <c r="F30" s="39"/>
      <c r="G30" s="39"/>
      <c r="H30" s="39"/>
      <c r="I30" s="39"/>
      <c r="J30" s="39"/>
      <c r="K30" s="39"/>
      <c r="L30" s="118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pans="1:31" s="2" customFormat="1" ht="6.95" customHeight="1">
      <c r="A31" s="39"/>
      <c r="B31" s="44"/>
      <c r="C31" s="39"/>
      <c r="D31" s="123"/>
      <c r="E31" s="123"/>
      <c r="F31" s="123"/>
      <c r="G31" s="123"/>
      <c r="H31" s="123"/>
      <c r="I31" s="123"/>
      <c r="J31" s="123"/>
      <c r="K31" s="123"/>
      <c r="L31" s="118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pans="1:31" s="2" customFormat="1" ht="25.35" customHeight="1">
      <c r="A32" s="39"/>
      <c r="B32" s="44"/>
      <c r="C32" s="39"/>
      <c r="D32" s="124" t="s">
        <v>44</v>
      </c>
      <c r="E32" s="39"/>
      <c r="F32" s="39"/>
      <c r="G32" s="39"/>
      <c r="H32" s="39"/>
      <c r="I32" s="39"/>
      <c r="J32" s="125">
        <f>ROUND(J93, 2)</f>
        <v>0</v>
      </c>
      <c r="K32" s="39"/>
      <c r="L32" s="118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pans="1:31" s="2" customFormat="1" ht="6.95" customHeight="1">
      <c r="A33" s="39"/>
      <c r="B33" s="44"/>
      <c r="C33" s="39"/>
      <c r="D33" s="123"/>
      <c r="E33" s="123"/>
      <c r="F33" s="123"/>
      <c r="G33" s="123"/>
      <c r="H33" s="123"/>
      <c r="I33" s="123"/>
      <c r="J33" s="123"/>
      <c r="K33" s="123"/>
      <c r="L33" s="118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pans="1:31" s="2" customFormat="1" ht="14.45" customHeight="1">
      <c r="A34" s="39"/>
      <c r="B34" s="44"/>
      <c r="C34" s="39"/>
      <c r="D34" s="39"/>
      <c r="E34" s="39"/>
      <c r="F34" s="126" t="s">
        <v>46</v>
      </c>
      <c r="G34" s="39"/>
      <c r="H34" s="39"/>
      <c r="I34" s="126" t="s">
        <v>45</v>
      </c>
      <c r="J34" s="126" t="s">
        <v>47</v>
      </c>
      <c r="K34" s="39"/>
      <c r="L34" s="118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pans="1:31" s="2" customFormat="1" ht="14.45" customHeight="1">
      <c r="A35" s="39"/>
      <c r="B35" s="44"/>
      <c r="C35" s="39"/>
      <c r="D35" s="127" t="s">
        <v>48</v>
      </c>
      <c r="E35" s="117" t="s">
        <v>49</v>
      </c>
      <c r="F35" s="128">
        <f>ROUND((SUM(BE93:BE142)),  2)</f>
        <v>0</v>
      </c>
      <c r="G35" s="39"/>
      <c r="H35" s="39"/>
      <c r="I35" s="129">
        <v>0.21</v>
      </c>
      <c r="J35" s="128">
        <f>ROUND(((SUM(BE93:BE142))*I35),  2)</f>
        <v>0</v>
      </c>
      <c r="K35" s="39"/>
      <c r="L35" s="118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pans="1:31" s="2" customFormat="1" ht="14.45" customHeight="1">
      <c r="A36" s="39"/>
      <c r="B36" s="44"/>
      <c r="C36" s="39"/>
      <c r="D36" s="39"/>
      <c r="E36" s="117" t="s">
        <v>50</v>
      </c>
      <c r="F36" s="128">
        <f>ROUND((SUM(BF93:BF142)),  2)</f>
        <v>0</v>
      </c>
      <c r="G36" s="39"/>
      <c r="H36" s="39"/>
      <c r="I36" s="129">
        <v>0.12</v>
      </c>
      <c r="J36" s="128">
        <f>ROUND(((SUM(BF93:BF142))*I36),  2)</f>
        <v>0</v>
      </c>
      <c r="K36" s="39"/>
      <c r="L36" s="118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pans="1:31" s="2" customFormat="1" ht="14.45" hidden="1" customHeight="1">
      <c r="A37" s="39"/>
      <c r="B37" s="44"/>
      <c r="C37" s="39"/>
      <c r="D37" s="39"/>
      <c r="E37" s="117" t="s">
        <v>51</v>
      </c>
      <c r="F37" s="128">
        <f>ROUND((SUM(BG93:BG142)),  2)</f>
        <v>0</v>
      </c>
      <c r="G37" s="39"/>
      <c r="H37" s="39"/>
      <c r="I37" s="129">
        <v>0.21</v>
      </c>
      <c r="J37" s="128">
        <f>0</f>
        <v>0</v>
      </c>
      <c r="K37" s="39"/>
      <c r="L37" s="118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pans="1:31" s="2" customFormat="1" ht="14.45" hidden="1" customHeight="1">
      <c r="A38" s="39"/>
      <c r="B38" s="44"/>
      <c r="C38" s="39"/>
      <c r="D38" s="39"/>
      <c r="E38" s="117" t="s">
        <v>52</v>
      </c>
      <c r="F38" s="128">
        <f>ROUND((SUM(BH93:BH142)),  2)</f>
        <v>0</v>
      </c>
      <c r="G38" s="39"/>
      <c r="H38" s="39"/>
      <c r="I38" s="129">
        <v>0.12</v>
      </c>
      <c r="J38" s="128">
        <f>0</f>
        <v>0</v>
      </c>
      <c r="K38" s="39"/>
      <c r="L38" s="118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pans="1:31" s="2" customFormat="1" ht="14.45" hidden="1" customHeight="1">
      <c r="A39" s="39"/>
      <c r="B39" s="44"/>
      <c r="C39" s="39"/>
      <c r="D39" s="39"/>
      <c r="E39" s="117" t="s">
        <v>53</v>
      </c>
      <c r="F39" s="128">
        <f>ROUND((SUM(BI93:BI142)),  2)</f>
        <v>0</v>
      </c>
      <c r="G39" s="39"/>
      <c r="H39" s="39"/>
      <c r="I39" s="129">
        <v>0</v>
      </c>
      <c r="J39" s="128">
        <f>0</f>
        <v>0</v>
      </c>
      <c r="K39" s="39"/>
      <c r="L39" s="118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pans="1:31" s="2" customFormat="1" ht="6.95" customHeight="1">
      <c r="A40" s="39"/>
      <c r="B40" s="44"/>
      <c r="C40" s="39"/>
      <c r="D40" s="39"/>
      <c r="E40" s="39"/>
      <c r="F40" s="39"/>
      <c r="G40" s="39"/>
      <c r="H40" s="39"/>
      <c r="I40" s="39"/>
      <c r="J40" s="39"/>
      <c r="K40" s="39"/>
      <c r="L40" s="118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pans="1:31" s="2" customFormat="1" ht="25.35" customHeight="1">
      <c r="A41" s="39"/>
      <c r="B41" s="44"/>
      <c r="C41" s="130"/>
      <c r="D41" s="131" t="s">
        <v>54</v>
      </c>
      <c r="E41" s="132"/>
      <c r="F41" s="132"/>
      <c r="G41" s="133" t="s">
        <v>55</v>
      </c>
      <c r="H41" s="134" t="s">
        <v>56</v>
      </c>
      <c r="I41" s="132"/>
      <c r="J41" s="135">
        <f>SUM(J32:J39)</f>
        <v>0</v>
      </c>
      <c r="K41" s="136"/>
      <c r="L41" s="118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pans="1:31" s="2" customFormat="1" ht="14.45" customHeight="1">
      <c r="A42" s="39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pans="1:31" s="2" customFormat="1" ht="6.95" customHeight="1">
      <c r="A46" s="39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pans="1:31" s="2" customFormat="1" ht="24.95" customHeight="1">
      <c r="A47" s="39"/>
      <c r="B47" s="40"/>
      <c r="C47" s="27" t="s">
        <v>128</v>
      </c>
      <c r="D47" s="41"/>
      <c r="E47" s="41"/>
      <c r="F47" s="41"/>
      <c r="G47" s="41"/>
      <c r="H47" s="41"/>
      <c r="I47" s="41"/>
      <c r="J47" s="41"/>
      <c r="K47" s="41"/>
      <c r="L47" s="118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pans="1:31" s="2" customFormat="1" ht="6.95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18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pans="1:47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18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pans="1:47" s="2" customFormat="1" ht="16.5" customHeight="1">
      <c r="A50" s="39"/>
      <c r="B50" s="40"/>
      <c r="C50" s="41"/>
      <c r="D50" s="41"/>
      <c r="E50" s="430" t="str">
        <f>E7</f>
        <v>Přestavba býv. trafostanice na dětskou skupinu</v>
      </c>
      <c r="F50" s="431"/>
      <c r="G50" s="431"/>
      <c r="H50" s="431"/>
      <c r="I50" s="41"/>
      <c r="J50" s="41"/>
      <c r="K50" s="41"/>
      <c r="L50" s="118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pans="1:47" s="1" customFormat="1" ht="12" customHeight="1">
      <c r="B51" s="25"/>
      <c r="C51" s="33" t="s">
        <v>126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9"/>
      <c r="B52" s="40"/>
      <c r="C52" s="41"/>
      <c r="D52" s="41"/>
      <c r="E52" s="430" t="s">
        <v>3217</v>
      </c>
      <c r="F52" s="432"/>
      <c r="G52" s="432"/>
      <c r="H52" s="432"/>
      <c r="I52" s="41"/>
      <c r="J52" s="41"/>
      <c r="K52" s="41"/>
      <c r="L52" s="118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pans="1:47" s="2" customFormat="1" ht="12" customHeight="1">
      <c r="A53" s="39"/>
      <c r="B53" s="40"/>
      <c r="C53" s="33" t="s">
        <v>3218</v>
      </c>
      <c r="D53" s="41"/>
      <c r="E53" s="41"/>
      <c r="F53" s="41"/>
      <c r="G53" s="41"/>
      <c r="H53" s="41"/>
      <c r="I53" s="41"/>
      <c r="J53" s="41"/>
      <c r="K53" s="41"/>
      <c r="L53" s="118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pans="1:47" s="2" customFormat="1" ht="16.5" customHeight="1">
      <c r="A54" s="39"/>
      <c r="B54" s="40"/>
      <c r="C54" s="41"/>
      <c r="D54" s="41"/>
      <c r="E54" s="384" t="str">
        <f>E11</f>
        <v>VO - Veřejné osvětlení</v>
      </c>
      <c r="F54" s="432"/>
      <c r="G54" s="432"/>
      <c r="H54" s="432"/>
      <c r="I54" s="41"/>
      <c r="J54" s="41"/>
      <c r="K54" s="41"/>
      <c r="L54" s="118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pans="1:47" s="2" customFormat="1" ht="6.95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18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pans="1:47" s="2" customFormat="1" ht="12" customHeight="1">
      <c r="A56" s="39"/>
      <c r="B56" s="40"/>
      <c r="C56" s="33" t="s">
        <v>22</v>
      </c>
      <c r="D56" s="41"/>
      <c r="E56" s="41"/>
      <c r="F56" s="31" t="str">
        <f>F14</f>
        <v>Na Habrové, 152 00 Praha 5 - Hlubočepy</v>
      </c>
      <c r="G56" s="41"/>
      <c r="H56" s="41"/>
      <c r="I56" s="33" t="s">
        <v>24</v>
      </c>
      <c r="J56" s="64" t="str">
        <f>IF(J14="","",J14)</f>
        <v>4. 7. 2025</v>
      </c>
      <c r="K56" s="41"/>
      <c r="L56" s="118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pans="1:47" s="2" customFormat="1" ht="6.95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18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pans="1:47" s="2" customFormat="1" ht="25.7" customHeight="1">
      <c r="A58" s="39"/>
      <c r="B58" s="40"/>
      <c r="C58" s="33" t="s">
        <v>30</v>
      </c>
      <c r="D58" s="41"/>
      <c r="E58" s="41"/>
      <c r="F58" s="31" t="str">
        <f>E17</f>
        <v>MČ Praha 5, nám. 14. října, 150 22 Praha 5</v>
      </c>
      <c r="G58" s="41"/>
      <c r="H58" s="41"/>
      <c r="I58" s="33" t="s">
        <v>37</v>
      </c>
      <c r="J58" s="37" t="str">
        <f>E23</f>
        <v>AHK Architekti a VOPS ProArch s.r.o.</v>
      </c>
      <c r="K58" s="41"/>
      <c r="L58" s="118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pans="1:47" s="2" customFormat="1" ht="15.2" customHeight="1">
      <c r="A59" s="39"/>
      <c r="B59" s="40"/>
      <c r="C59" s="33" t="s">
        <v>35</v>
      </c>
      <c r="D59" s="41"/>
      <c r="E59" s="41"/>
      <c r="F59" s="31" t="str">
        <f>IF(E20="","",E20)</f>
        <v>Vyplň údaj</v>
      </c>
      <c r="G59" s="41"/>
      <c r="H59" s="41"/>
      <c r="I59" s="33" t="s">
        <v>40</v>
      </c>
      <c r="J59" s="37" t="str">
        <f>E26</f>
        <v xml:space="preserve"> </v>
      </c>
      <c r="K59" s="41"/>
      <c r="L59" s="118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pans="1:47" s="2" customFormat="1" ht="10.35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18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pans="1:47" s="2" customFormat="1" ht="29.25" customHeight="1">
      <c r="A61" s="39"/>
      <c r="B61" s="40"/>
      <c r="C61" s="141" t="s">
        <v>129</v>
      </c>
      <c r="D61" s="142"/>
      <c r="E61" s="142"/>
      <c r="F61" s="142"/>
      <c r="G61" s="142"/>
      <c r="H61" s="142"/>
      <c r="I61" s="142"/>
      <c r="J61" s="143" t="s">
        <v>130</v>
      </c>
      <c r="K61" s="142"/>
      <c r="L61" s="118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pans="1:47" s="2" customFormat="1" ht="10.35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18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pans="1:47" s="2" customFormat="1" ht="22.9" customHeight="1">
      <c r="A63" s="39"/>
      <c r="B63" s="40"/>
      <c r="C63" s="144" t="s">
        <v>76</v>
      </c>
      <c r="D63" s="41"/>
      <c r="E63" s="41"/>
      <c r="F63" s="41"/>
      <c r="G63" s="41"/>
      <c r="H63" s="41"/>
      <c r="I63" s="41"/>
      <c r="J63" s="82">
        <f>J93</f>
        <v>0</v>
      </c>
      <c r="K63" s="41"/>
      <c r="L63" s="118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21" t="s">
        <v>131</v>
      </c>
    </row>
    <row r="64" spans="1:47" s="9" customFormat="1" ht="24.95" customHeight="1">
      <c r="B64" s="145"/>
      <c r="C64" s="146"/>
      <c r="D64" s="147" t="s">
        <v>3631</v>
      </c>
      <c r="E64" s="148"/>
      <c r="F64" s="148"/>
      <c r="G64" s="148"/>
      <c r="H64" s="148"/>
      <c r="I64" s="148"/>
      <c r="J64" s="149">
        <f>J94</f>
        <v>0</v>
      </c>
      <c r="K64" s="146"/>
      <c r="L64" s="150"/>
    </row>
    <row r="65" spans="1:31" s="10" customFormat="1" ht="19.899999999999999" customHeight="1">
      <c r="B65" s="151"/>
      <c r="C65" s="102"/>
      <c r="D65" s="152" t="s">
        <v>3632</v>
      </c>
      <c r="E65" s="153"/>
      <c r="F65" s="153"/>
      <c r="G65" s="153"/>
      <c r="H65" s="153"/>
      <c r="I65" s="153"/>
      <c r="J65" s="154">
        <f>J95</f>
        <v>0</v>
      </c>
      <c r="K65" s="102"/>
      <c r="L65" s="155"/>
    </row>
    <row r="66" spans="1:31" s="10" customFormat="1" ht="19.899999999999999" customHeight="1">
      <c r="B66" s="151"/>
      <c r="C66" s="102"/>
      <c r="D66" s="152" t="s">
        <v>3633</v>
      </c>
      <c r="E66" s="153"/>
      <c r="F66" s="153"/>
      <c r="G66" s="153"/>
      <c r="H66" s="153"/>
      <c r="I66" s="153"/>
      <c r="J66" s="154">
        <f>J100</f>
        <v>0</v>
      </c>
      <c r="K66" s="102"/>
      <c r="L66" s="155"/>
    </row>
    <row r="67" spans="1:31" s="10" customFormat="1" ht="19.899999999999999" customHeight="1">
      <c r="B67" s="151"/>
      <c r="C67" s="102"/>
      <c r="D67" s="152" t="s">
        <v>3634</v>
      </c>
      <c r="E67" s="153"/>
      <c r="F67" s="153"/>
      <c r="G67" s="153"/>
      <c r="H67" s="153"/>
      <c r="I67" s="153"/>
      <c r="J67" s="154">
        <f>J110</f>
        <v>0</v>
      </c>
      <c r="K67" s="102"/>
      <c r="L67" s="155"/>
    </row>
    <row r="68" spans="1:31" s="10" customFormat="1" ht="19.899999999999999" customHeight="1">
      <c r="B68" s="151"/>
      <c r="C68" s="102"/>
      <c r="D68" s="152" t="s">
        <v>3635</v>
      </c>
      <c r="E68" s="153"/>
      <c r="F68" s="153"/>
      <c r="G68" s="153"/>
      <c r="H68" s="153"/>
      <c r="I68" s="153"/>
      <c r="J68" s="154">
        <f>J113</f>
        <v>0</v>
      </c>
      <c r="K68" s="102"/>
      <c r="L68" s="155"/>
    </row>
    <row r="69" spans="1:31" s="10" customFormat="1" ht="19.899999999999999" customHeight="1">
      <c r="B69" s="151"/>
      <c r="C69" s="102"/>
      <c r="D69" s="152" t="s">
        <v>3636</v>
      </c>
      <c r="E69" s="153"/>
      <c r="F69" s="153"/>
      <c r="G69" s="153"/>
      <c r="H69" s="153"/>
      <c r="I69" s="153"/>
      <c r="J69" s="154">
        <f>J117</f>
        <v>0</v>
      </c>
      <c r="K69" s="102"/>
      <c r="L69" s="155"/>
    </row>
    <row r="70" spans="1:31" s="10" customFormat="1" ht="19.899999999999999" customHeight="1">
      <c r="B70" s="151"/>
      <c r="C70" s="102"/>
      <c r="D70" s="152" t="s">
        <v>3637</v>
      </c>
      <c r="E70" s="153"/>
      <c r="F70" s="153"/>
      <c r="G70" s="153"/>
      <c r="H70" s="153"/>
      <c r="I70" s="153"/>
      <c r="J70" s="154">
        <f>J121</f>
        <v>0</v>
      </c>
      <c r="K70" s="102"/>
      <c r="L70" s="155"/>
    </row>
    <row r="71" spans="1:31" s="10" customFormat="1" ht="19.899999999999999" customHeight="1">
      <c r="B71" s="151"/>
      <c r="C71" s="102"/>
      <c r="D71" s="152" t="s">
        <v>3638</v>
      </c>
      <c r="E71" s="153"/>
      <c r="F71" s="153"/>
      <c r="G71" s="153"/>
      <c r="H71" s="153"/>
      <c r="I71" s="153"/>
      <c r="J71" s="154">
        <f>J132</f>
        <v>0</v>
      </c>
      <c r="K71" s="102"/>
      <c r="L71" s="155"/>
    </row>
    <row r="72" spans="1:31" s="2" customFormat="1" ht="21.75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18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pans="1:31" s="2" customFormat="1" ht="6.95" customHeight="1">
      <c r="A73" s="39"/>
      <c r="B73" s="52"/>
      <c r="C73" s="53"/>
      <c r="D73" s="53"/>
      <c r="E73" s="53"/>
      <c r="F73" s="53"/>
      <c r="G73" s="53"/>
      <c r="H73" s="53"/>
      <c r="I73" s="53"/>
      <c r="J73" s="53"/>
      <c r="K73" s="53"/>
      <c r="L73" s="118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7" spans="1:31" s="2" customFormat="1" ht="6.95" customHeight="1">
      <c r="A77" s="39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118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pans="1:31" s="2" customFormat="1" ht="24.95" customHeight="1">
      <c r="A78" s="39"/>
      <c r="B78" s="40"/>
      <c r="C78" s="27" t="s">
        <v>137</v>
      </c>
      <c r="D78" s="41"/>
      <c r="E78" s="41"/>
      <c r="F78" s="41"/>
      <c r="G78" s="41"/>
      <c r="H78" s="41"/>
      <c r="I78" s="41"/>
      <c r="J78" s="41"/>
      <c r="K78" s="41"/>
      <c r="L78" s="118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pans="1:31" s="2" customFormat="1" ht="6.95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18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pans="1:31" s="2" customFormat="1" ht="12" customHeight="1">
      <c r="A80" s="39"/>
      <c r="B80" s="40"/>
      <c r="C80" s="33" t="s">
        <v>16</v>
      </c>
      <c r="D80" s="41"/>
      <c r="E80" s="41"/>
      <c r="F80" s="41"/>
      <c r="G80" s="41"/>
      <c r="H80" s="41"/>
      <c r="I80" s="41"/>
      <c r="J80" s="41"/>
      <c r="K80" s="41"/>
      <c r="L80" s="118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pans="1:65" s="2" customFormat="1" ht="16.5" customHeight="1">
      <c r="A81" s="39"/>
      <c r="B81" s="40"/>
      <c r="C81" s="41"/>
      <c r="D81" s="41"/>
      <c r="E81" s="430" t="str">
        <f>E7</f>
        <v>Přestavba býv. trafostanice na dětskou skupinu</v>
      </c>
      <c r="F81" s="431"/>
      <c r="G81" s="431"/>
      <c r="H81" s="431"/>
      <c r="I81" s="41"/>
      <c r="J81" s="41"/>
      <c r="K81" s="41"/>
      <c r="L81" s="118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pans="1:65" s="1" customFormat="1" ht="12" customHeight="1">
      <c r="B82" s="25"/>
      <c r="C82" s="33" t="s">
        <v>126</v>
      </c>
      <c r="D82" s="26"/>
      <c r="E82" s="26"/>
      <c r="F82" s="26"/>
      <c r="G82" s="26"/>
      <c r="H82" s="26"/>
      <c r="I82" s="26"/>
      <c r="J82" s="26"/>
      <c r="K82" s="26"/>
      <c r="L82" s="24"/>
    </row>
    <row r="83" spans="1:65" s="2" customFormat="1" ht="16.5" customHeight="1">
      <c r="A83" s="39"/>
      <c r="B83" s="40"/>
      <c r="C83" s="41"/>
      <c r="D83" s="41"/>
      <c r="E83" s="430" t="s">
        <v>3217</v>
      </c>
      <c r="F83" s="432"/>
      <c r="G83" s="432"/>
      <c r="H83" s="432"/>
      <c r="I83" s="41"/>
      <c r="J83" s="41"/>
      <c r="K83" s="41"/>
      <c r="L83" s="118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pans="1:65" s="2" customFormat="1" ht="12" customHeight="1">
      <c r="A84" s="39"/>
      <c r="B84" s="40"/>
      <c r="C84" s="33" t="s">
        <v>3218</v>
      </c>
      <c r="D84" s="41"/>
      <c r="E84" s="41"/>
      <c r="F84" s="41"/>
      <c r="G84" s="41"/>
      <c r="H84" s="41"/>
      <c r="I84" s="41"/>
      <c r="J84" s="41"/>
      <c r="K84" s="41"/>
      <c r="L84" s="118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pans="1:65" s="2" customFormat="1" ht="16.5" customHeight="1">
      <c r="A85" s="39"/>
      <c r="B85" s="40"/>
      <c r="C85" s="41"/>
      <c r="D85" s="41"/>
      <c r="E85" s="384" t="str">
        <f>E11</f>
        <v>VO - Veřejné osvětlení</v>
      </c>
      <c r="F85" s="432"/>
      <c r="G85" s="432"/>
      <c r="H85" s="432"/>
      <c r="I85" s="41"/>
      <c r="J85" s="41"/>
      <c r="K85" s="41"/>
      <c r="L85" s="118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pans="1:65" s="2" customFormat="1" ht="6.95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18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pans="1:65" s="2" customFormat="1" ht="12" customHeight="1">
      <c r="A87" s="39"/>
      <c r="B87" s="40"/>
      <c r="C87" s="33" t="s">
        <v>22</v>
      </c>
      <c r="D87" s="41"/>
      <c r="E87" s="41"/>
      <c r="F87" s="31" t="str">
        <f>F14</f>
        <v>Na Habrové, 152 00 Praha 5 - Hlubočepy</v>
      </c>
      <c r="G87" s="41"/>
      <c r="H87" s="41"/>
      <c r="I87" s="33" t="s">
        <v>24</v>
      </c>
      <c r="J87" s="64" t="str">
        <f>IF(J14="","",J14)</f>
        <v>4. 7. 2025</v>
      </c>
      <c r="K87" s="41"/>
      <c r="L87" s="118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pans="1:65" s="2" customFormat="1" ht="6.95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18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pans="1:65" s="2" customFormat="1" ht="25.7" customHeight="1">
      <c r="A89" s="39"/>
      <c r="B89" s="40"/>
      <c r="C89" s="33" t="s">
        <v>30</v>
      </c>
      <c r="D89" s="41"/>
      <c r="E89" s="41"/>
      <c r="F89" s="31" t="str">
        <f>E17</f>
        <v>MČ Praha 5, nám. 14. října, 150 22 Praha 5</v>
      </c>
      <c r="G89" s="41"/>
      <c r="H89" s="41"/>
      <c r="I89" s="33" t="s">
        <v>37</v>
      </c>
      <c r="J89" s="37" t="str">
        <f>E23</f>
        <v>AHK Architekti a VOPS ProArch s.r.o.</v>
      </c>
      <c r="K89" s="41"/>
      <c r="L89" s="118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pans="1:65" s="2" customFormat="1" ht="15.2" customHeight="1">
      <c r="A90" s="39"/>
      <c r="B90" s="40"/>
      <c r="C90" s="33" t="s">
        <v>35</v>
      </c>
      <c r="D90" s="41"/>
      <c r="E90" s="41"/>
      <c r="F90" s="31" t="str">
        <f>IF(E20="","",E20)</f>
        <v>Vyplň údaj</v>
      </c>
      <c r="G90" s="41"/>
      <c r="H90" s="41"/>
      <c r="I90" s="33" t="s">
        <v>40</v>
      </c>
      <c r="J90" s="37" t="str">
        <f>E26</f>
        <v xml:space="preserve"> </v>
      </c>
      <c r="K90" s="41"/>
      <c r="L90" s="118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pans="1:65" s="2" customFormat="1" ht="10.35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118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pans="1:65" s="11" customFormat="1" ht="29.25" customHeight="1">
      <c r="A92" s="156"/>
      <c r="B92" s="157"/>
      <c r="C92" s="158" t="s">
        <v>138</v>
      </c>
      <c r="D92" s="159" t="s">
        <v>63</v>
      </c>
      <c r="E92" s="159" t="s">
        <v>59</v>
      </c>
      <c r="F92" s="159" t="s">
        <v>60</v>
      </c>
      <c r="G92" s="159" t="s">
        <v>139</v>
      </c>
      <c r="H92" s="159" t="s">
        <v>140</v>
      </c>
      <c r="I92" s="159" t="s">
        <v>141</v>
      </c>
      <c r="J92" s="159" t="s">
        <v>130</v>
      </c>
      <c r="K92" s="160" t="s">
        <v>142</v>
      </c>
      <c r="L92" s="161"/>
      <c r="M92" s="73" t="s">
        <v>32</v>
      </c>
      <c r="N92" s="74" t="s">
        <v>48</v>
      </c>
      <c r="O92" s="74" t="s">
        <v>143</v>
      </c>
      <c r="P92" s="74" t="s">
        <v>144</v>
      </c>
      <c r="Q92" s="74" t="s">
        <v>145</v>
      </c>
      <c r="R92" s="74" t="s">
        <v>146</v>
      </c>
      <c r="S92" s="74" t="s">
        <v>147</v>
      </c>
      <c r="T92" s="75" t="s">
        <v>148</v>
      </c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</row>
    <row r="93" spans="1:65" s="2" customFormat="1" ht="22.9" customHeight="1">
      <c r="A93" s="39"/>
      <c r="B93" s="40"/>
      <c r="C93" s="80" t="s">
        <v>149</v>
      </c>
      <c r="D93" s="41"/>
      <c r="E93" s="41"/>
      <c r="F93" s="41"/>
      <c r="G93" s="41"/>
      <c r="H93" s="41"/>
      <c r="I93" s="41"/>
      <c r="J93" s="162">
        <f>BK93</f>
        <v>0</v>
      </c>
      <c r="K93" s="41"/>
      <c r="L93" s="44"/>
      <c r="M93" s="76"/>
      <c r="N93" s="163"/>
      <c r="O93" s="77"/>
      <c r="P93" s="164">
        <f>P94</f>
        <v>0</v>
      </c>
      <c r="Q93" s="77"/>
      <c r="R93" s="164">
        <f>R94</f>
        <v>0</v>
      </c>
      <c r="S93" s="77"/>
      <c r="T93" s="165">
        <f>T94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21" t="s">
        <v>77</v>
      </c>
      <c r="AU93" s="21" t="s">
        <v>131</v>
      </c>
      <c r="BK93" s="166">
        <f>BK94</f>
        <v>0</v>
      </c>
    </row>
    <row r="94" spans="1:65" s="12" customFormat="1" ht="25.9" customHeight="1">
      <c r="B94" s="167"/>
      <c r="C94" s="168"/>
      <c r="D94" s="169" t="s">
        <v>77</v>
      </c>
      <c r="E94" s="170" t="s">
        <v>3098</v>
      </c>
      <c r="F94" s="170" t="s">
        <v>3639</v>
      </c>
      <c r="G94" s="168"/>
      <c r="H94" s="168"/>
      <c r="I94" s="171"/>
      <c r="J94" s="172">
        <f>BK94</f>
        <v>0</v>
      </c>
      <c r="K94" s="168"/>
      <c r="L94" s="173"/>
      <c r="M94" s="174"/>
      <c r="N94" s="175"/>
      <c r="O94" s="175"/>
      <c r="P94" s="176">
        <f>P95+P100+P110+P113+P117+P121+P132</f>
        <v>0</v>
      </c>
      <c r="Q94" s="175"/>
      <c r="R94" s="176">
        <f>R95+R100+R110+R113+R117+R121+R132</f>
        <v>0</v>
      </c>
      <c r="S94" s="175"/>
      <c r="T94" s="177">
        <f>T95+T100+T110+T113+T117+T121+T132</f>
        <v>0</v>
      </c>
      <c r="AR94" s="178" t="s">
        <v>86</v>
      </c>
      <c r="AT94" s="179" t="s">
        <v>77</v>
      </c>
      <c r="AU94" s="179" t="s">
        <v>78</v>
      </c>
      <c r="AY94" s="178" t="s">
        <v>151</v>
      </c>
      <c r="BK94" s="180">
        <f>BK95+BK100+BK110+BK113+BK117+BK121+BK132</f>
        <v>0</v>
      </c>
    </row>
    <row r="95" spans="1:65" s="12" customFormat="1" ht="22.9" customHeight="1">
      <c r="B95" s="167"/>
      <c r="C95" s="168"/>
      <c r="D95" s="169" t="s">
        <v>77</v>
      </c>
      <c r="E95" s="181" t="s">
        <v>86</v>
      </c>
      <c r="F95" s="181" t="s">
        <v>3640</v>
      </c>
      <c r="G95" s="168"/>
      <c r="H95" s="168"/>
      <c r="I95" s="171"/>
      <c r="J95" s="182">
        <f>BK95</f>
        <v>0</v>
      </c>
      <c r="K95" s="168"/>
      <c r="L95" s="173"/>
      <c r="M95" s="174"/>
      <c r="N95" s="175"/>
      <c r="O95" s="175"/>
      <c r="P95" s="176">
        <f>SUM(P96:P99)</f>
        <v>0</v>
      </c>
      <c r="Q95" s="175"/>
      <c r="R95" s="176">
        <f>SUM(R96:R99)</f>
        <v>0</v>
      </c>
      <c r="S95" s="175"/>
      <c r="T95" s="177">
        <f>SUM(T96:T99)</f>
        <v>0</v>
      </c>
      <c r="AR95" s="178" t="s">
        <v>86</v>
      </c>
      <c r="AT95" s="179" t="s">
        <v>77</v>
      </c>
      <c r="AU95" s="179" t="s">
        <v>86</v>
      </c>
      <c r="AY95" s="178" t="s">
        <v>151</v>
      </c>
      <c r="BK95" s="180">
        <f>SUM(BK96:BK99)</f>
        <v>0</v>
      </c>
    </row>
    <row r="96" spans="1:65" s="2" customFormat="1" ht="16.5" customHeight="1">
      <c r="A96" s="39"/>
      <c r="B96" s="40"/>
      <c r="C96" s="183" t="s">
        <v>86</v>
      </c>
      <c r="D96" s="183" t="s">
        <v>154</v>
      </c>
      <c r="E96" s="184" t="s">
        <v>3371</v>
      </c>
      <c r="F96" s="185" t="s">
        <v>3641</v>
      </c>
      <c r="G96" s="186" t="s">
        <v>3574</v>
      </c>
      <c r="H96" s="187">
        <v>12</v>
      </c>
      <c r="I96" s="188"/>
      <c r="J96" s="189">
        <f>ROUND(I96*H96,2)</f>
        <v>0</v>
      </c>
      <c r="K96" s="185" t="s">
        <v>32</v>
      </c>
      <c r="L96" s="44"/>
      <c r="M96" s="190" t="s">
        <v>32</v>
      </c>
      <c r="N96" s="191" t="s">
        <v>49</v>
      </c>
      <c r="O96" s="69"/>
      <c r="P96" s="192">
        <f>O96*H96</f>
        <v>0</v>
      </c>
      <c r="Q96" s="192">
        <v>0</v>
      </c>
      <c r="R96" s="192">
        <f>Q96*H96</f>
        <v>0</v>
      </c>
      <c r="S96" s="192">
        <v>0</v>
      </c>
      <c r="T96" s="19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194" t="s">
        <v>159</v>
      </c>
      <c r="AT96" s="194" t="s">
        <v>154</v>
      </c>
      <c r="AU96" s="194" t="s">
        <v>88</v>
      </c>
      <c r="AY96" s="21" t="s">
        <v>151</v>
      </c>
      <c r="BE96" s="195">
        <f>IF(N96="základní",J96,0)</f>
        <v>0</v>
      </c>
      <c r="BF96" s="195">
        <f>IF(N96="snížená",J96,0)</f>
        <v>0</v>
      </c>
      <c r="BG96" s="195">
        <f>IF(N96="zákl. přenesená",J96,0)</f>
        <v>0</v>
      </c>
      <c r="BH96" s="195">
        <f>IF(N96="sníž. přenesená",J96,0)</f>
        <v>0</v>
      </c>
      <c r="BI96" s="195">
        <f>IF(N96="nulová",J96,0)</f>
        <v>0</v>
      </c>
      <c r="BJ96" s="21" t="s">
        <v>86</v>
      </c>
      <c r="BK96" s="195">
        <f>ROUND(I96*H96,2)</f>
        <v>0</v>
      </c>
      <c r="BL96" s="21" t="s">
        <v>159</v>
      </c>
      <c r="BM96" s="194" t="s">
        <v>88</v>
      </c>
    </row>
    <row r="97" spans="1:65" s="2" customFormat="1" ht="16.5" customHeight="1">
      <c r="A97" s="39"/>
      <c r="B97" s="40"/>
      <c r="C97" s="183" t="s">
        <v>88</v>
      </c>
      <c r="D97" s="183" t="s">
        <v>154</v>
      </c>
      <c r="E97" s="184" t="s">
        <v>3380</v>
      </c>
      <c r="F97" s="185" t="s">
        <v>3642</v>
      </c>
      <c r="G97" s="186" t="s">
        <v>3574</v>
      </c>
      <c r="H97" s="187">
        <v>24</v>
      </c>
      <c r="I97" s="188"/>
      <c r="J97" s="189">
        <f>ROUND(I97*H97,2)</f>
        <v>0</v>
      </c>
      <c r="K97" s="185" t="s">
        <v>32</v>
      </c>
      <c r="L97" s="44"/>
      <c r="M97" s="190" t="s">
        <v>32</v>
      </c>
      <c r="N97" s="191" t="s">
        <v>49</v>
      </c>
      <c r="O97" s="69"/>
      <c r="P97" s="192">
        <f>O97*H97</f>
        <v>0</v>
      </c>
      <c r="Q97" s="192">
        <v>0</v>
      </c>
      <c r="R97" s="192">
        <f>Q97*H97</f>
        <v>0</v>
      </c>
      <c r="S97" s="192">
        <v>0</v>
      </c>
      <c r="T97" s="19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194" t="s">
        <v>159</v>
      </c>
      <c r="AT97" s="194" t="s">
        <v>154</v>
      </c>
      <c r="AU97" s="194" t="s">
        <v>88</v>
      </c>
      <c r="AY97" s="21" t="s">
        <v>151</v>
      </c>
      <c r="BE97" s="195">
        <f>IF(N97="základní",J97,0)</f>
        <v>0</v>
      </c>
      <c r="BF97" s="195">
        <f>IF(N97="snížená",J97,0)</f>
        <v>0</v>
      </c>
      <c r="BG97" s="195">
        <f>IF(N97="zákl. přenesená",J97,0)</f>
        <v>0</v>
      </c>
      <c r="BH97" s="195">
        <f>IF(N97="sníž. přenesená",J97,0)</f>
        <v>0</v>
      </c>
      <c r="BI97" s="195">
        <f>IF(N97="nulová",J97,0)</f>
        <v>0</v>
      </c>
      <c r="BJ97" s="21" t="s">
        <v>86</v>
      </c>
      <c r="BK97" s="195">
        <f>ROUND(I97*H97,2)</f>
        <v>0</v>
      </c>
      <c r="BL97" s="21" t="s">
        <v>159</v>
      </c>
      <c r="BM97" s="194" t="s">
        <v>159</v>
      </c>
    </row>
    <row r="98" spans="1:65" s="2" customFormat="1" ht="16.5" customHeight="1">
      <c r="A98" s="39"/>
      <c r="B98" s="40"/>
      <c r="C98" s="183" t="s">
        <v>170</v>
      </c>
      <c r="D98" s="183" t="s">
        <v>154</v>
      </c>
      <c r="E98" s="184" t="s">
        <v>3390</v>
      </c>
      <c r="F98" s="185" t="s">
        <v>3643</v>
      </c>
      <c r="G98" s="186" t="s">
        <v>657</v>
      </c>
      <c r="H98" s="187">
        <v>1</v>
      </c>
      <c r="I98" s="188"/>
      <c r="J98" s="189">
        <f>ROUND(I98*H98,2)</f>
        <v>0</v>
      </c>
      <c r="K98" s="185" t="s">
        <v>32</v>
      </c>
      <c r="L98" s="44"/>
      <c r="M98" s="190" t="s">
        <v>32</v>
      </c>
      <c r="N98" s="191" t="s">
        <v>49</v>
      </c>
      <c r="O98" s="69"/>
      <c r="P98" s="192">
        <f>O98*H98</f>
        <v>0</v>
      </c>
      <c r="Q98" s="192">
        <v>0</v>
      </c>
      <c r="R98" s="192">
        <f>Q98*H98</f>
        <v>0</v>
      </c>
      <c r="S98" s="192">
        <v>0</v>
      </c>
      <c r="T98" s="19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194" t="s">
        <v>159</v>
      </c>
      <c r="AT98" s="194" t="s">
        <v>154</v>
      </c>
      <c r="AU98" s="194" t="s">
        <v>88</v>
      </c>
      <c r="AY98" s="21" t="s">
        <v>151</v>
      </c>
      <c r="BE98" s="195">
        <f>IF(N98="základní",J98,0)</f>
        <v>0</v>
      </c>
      <c r="BF98" s="195">
        <f>IF(N98="snížená",J98,0)</f>
        <v>0</v>
      </c>
      <c r="BG98" s="195">
        <f>IF(N98="zákl. přenesená",J98,0)</f>
        <v>0</v>
      </c>
      <c r="BH98" s="195">
        <f>IF(N98="sníž. přenesená",J98,0)</f>
        <v>0</v>
      </c>
      <c r="BI98" s="195">
        <f>IF(N98="nulová",J98,0)</f>
        <v>0</v>
      </c>
      <c r="BJ98" s="21" t="s">
        <v>86</v>
      </c>
      <c r="BK98" s="195">
        <f>ROUND(I98*H98,2)</f>
        <v>0</v>
      </c>
      <c r="BL98" s="21" t="s">
        <v>159</v>
      </c>
      <c r="BM98" s="194" t="s">
        <v>188</v>
      </c>
    </row>
    <row r="99" spans="1:65" s="2" customFormat="1" ht="33" customHeight="1">
      <c r="A99" s="39"/>
      <c r="B99" s="40"/>
      <c r="C99" s="183" t="s">
        <v>159</v>
      </c>
      <c r="D99" s="183" t="s">
        <v>154</v>
      </c>
      <c r="E99" s="184" t="s">
        <v>3399</v>
      </c>
      <c r="F99" s="185" t="s">
        <v>3644</v>
      </c>
      <c r="G99" s="186" t="s">
        <v>3101</v>
      </c>
      <c r="H99" s="187">
        <v>1</v>
      </c>
      <c r="I99" s="188"/>
      <c r="J99" s="189">
        <f>ROUND(I99*H99,2)</f>
        <v>0</v>
      </c>
      <c r="K99" s="185" t="s">
        <v>32</v>
      </c>
      <c r="L99" s="44"/>
      <c r="M99" s="190" t="s">
        <v>32</v>
      </c>
      <c r="N99" s="191" t="s">
        <v>49</v>
      </c>
      <c r="O99" s="69"/>
      <c r="P99" s="192">
        <f>O99*H99</f>
        <v>0</v>
      </c>
      <c r="Q99" s="192">
        <v>0</v>
      </c>
      <c r="R99" s="192">
        <f>Q99*H99</f>
        <v>0</v>
      </c>
      <c r="S99" s="192">
        <v>0</v>
      </c>
      <c r="T99" s="193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194" t="s">
        <v>159</v>
      </c>
      <c r="AT99" s="194" t="s">
        <v>154</v>
      </c>
      <c r="AU99" s="194" t="s">
        <v>88</v>
      </c>
      <c r="AY99" s="21" t="s">
        <v>151</v>
      </c>
      <c r="BE99" s="195">
        <f>IF(N99="základní",J99,0)</f>
        <v>0</v>
      </c>
      <c r="BF99" s="195">
        <f>IF(N99="snížená",J99,0)</f>
        <v>0</v>
      </c>
      <c r="BG99" s="195">
        <f>IF(N99="zákl. přenesená",J99,0)</f>
        <v>0</v>
      </c>
      <c r="BH99" s="195">
        <f>IF(N99="sníž. přenesená",J99,0)</f>
        <v>0</v>
      </c>
      <c r="BI99" s="195">
        <f>IF(N99="nulová",J99,0)</f>
        <v>0</v>
      </c>
      <c r="BJ99" s="21" t="s">
        <v>86</v>
      </c>
      <c r="BK99" s="195">
        <f>ROUND(I99*H99,2)</f>
        <v>0</v>
      </c>
      <c r="BL99" s="21" t="s">
        <v>159</v>
      </c>
      <c r="BM99" s="194" t="s">
        <v>202</v>
      </c>
    </row>
    <row r="100" spans="1:65" s="12" customFormat="1" ht="22.9" customHeight="1">
      <c r="B100" s="167"/>
      <c r="C100" s="168"/>
      <c r="D100" s="169" t="s">
        <v>77</v>
      </c>
      <c r="E100" s="181" t="s">
        <v>88</v>
      </c>
      <c r="F100" s="181" t="s">
        <v>3645</v>
      </c>
      <c r="G100" s="168"/>
      <c r="H100" s="168"/>
      <c r="I100" s="171"/>
      <c r="J100" s="182">
        <f>BK100</f>
        <v>0</v>
      </c>
      <c r="K100" s="168"/>
      <c r="L100" s="173"/>
      <c r="M100" s="174"/>
      <c r="N100" s="175"/>
      <c r="O100" s="175"/>
      <c r="P100" s="176">
        <f>SUM(P101:P109)</f>
        <v>0</v>
      </c>
      <c r="Q100" s="175"/>
      <c r="R100" s="176">
        <f>SUM(R101:R109)</f>
        <v>0</v>
      </c>
      <c r="S100" s="175"/>
      <c r="T100" s="177">
        <f>SUM(T101:T109)</f>
        <v>0</v>
      </c>
      <c r="AR100" s="178" t="s">
        <v>86</v>
      </c>
      <c r="AT100" s="179" t="s">
        <v>77</v>
      </c>
      <c r="AU100" s="179" t="s">
        <v>86</v>
      </c>
      <c r="AY100" s="178" t="s">
        <v>151</v>
      </c>
      <c r="BK100" s="180">
        <f>SUM(BK101:BK109)</f>
        <v>0</v>
      </c>
    </row>
    <row r="101" spans="1:65" s="2" customFormat="1" ht="16.5" customHeight="1">
      <c r="A101" s="39"/>
      <c r="B101" s="40"/>
      <c r="C101" s="183" t="s">
        <v>150</v>
      </c>
      <c r="D101" s="183" t="s">
        <v>154</v>
      </c>
      <c r="E101" s="184" t="s">
        <v>3373</v>
      </c>
      <c r="F101" s="185" t="s">
        <v>3646</v>
      </c>
      <c r="G101" s="186" t="s">
        <v>213</v>
      </c>
      <c r="H101" s="187">
        <v>8</v>
      </c>
      <c r="I101" s="188"/>
      <c r="J101" s="189">
        <f t="shared" ref="J101:J109" si="0">ROUND(I101*H101,2)</f>
        <v>0</v>
      </c>
      <c r="K101" s="185" t="s">
        <v>32</v>
      </c>
      <c r="L101" s="44"/>
      <c r="M101" s="190" t="s">
        <v>32</v>
      </c>
      <c r="N101" s="191" t="s">
        <v>49</v>
      </c>
      <c r="O101" s="69"/>
      <c r="P101" s="192">
        <f t="shared" ref="P101:P109" si="1">O101*H101</f>
        <v>0</v>
      </c>
      <c r="Q101" s="192">
        <v>0</v>
      </c>
      <c r="R101" s="192">
        <f t="shared" ref="R101:R109" si="2">Q101*H101</f>
        <v>0</v>
      </c>
      <c r="S101" s="192">
        <v>0</v>
      </c>
      <c r="T101" s="193">
        <f t="shared" ref="T101:T109" si="3"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194" t="s">
        <v>159</v>
      </c>
      <c r="AT101" s="194" t="s">
        <v>154</v>
      </c>
      <c r="AU101" s="194" t="s">
        <v>88</v>
      </c>
      <c r="AY101" s="21" t="s">
        <v>151</v>
      </c>
      <c r="BE101" s="195">
        <f t="shared" ref="BE101:BE109" si="4">IF(N101="základní",J101,0)</f>
        <v>0</v>
      </c>
      <c r="BF101" s="195">
        <f t="shared" ref="BF101:BF109" si="5">IF(N101="snížená",J101,0)</f>
        <v>0</v>
      </c>
      <c r="BG101" s="195">
        <f t="shared" ref="BG101:BG109" si="6">IF(N101="zákl. přenesená",J101,0)</f>
        <v>0</v>
      </c>
      <c r="BH101" s="195">
        <f t="shared" ref="BH101:BH109" si="7">IF(N101="sníž. přenesená",J101,0)</f>
        <v>0</v>
      </c>
      <c r="BI101" s="195">
        <f t="shared" ref="BI101:BI109" si="8">IF(N101="nulová",J101,0)</f>
        <v>0</v>
      </c>
      <c r="BJ101" s="21" t="s">
        <v>86</v>
      </c>
      <c r="BK101" s="195">
        <f t="shared" ref="BK101:BK109" si="9">ROUND(I101*H101,2)</f>
        <v>0</v>
      </c>
      <c r="BL101" s="21" t="s">
        <v>159</v>
      </c>
      <c r="BM101" s="194" t="s">
        <v>370</v>
      </c>
    </row>
    <row r="102" spans="1:65" s="2" customFormat="1" ht="16.5" customHeight="1">
      <c r="A102" s="39"/>
      <c r="B102" s="40"/>
      <c r="C102" s="183" t="s">
        <v>188</v>
      </c>
      <c r="D102" s="183" t="s">
        <v>154</v>
      </c>
      <c r="E102" s="184" t="s">
        <v>3383</v>
      </c>
      <c r="F102" s="185" t="s">
        <v>3647</v>
      </c>
      <c r="G102" s="186" t="s">
        <v>213</v>
      </c>
      <c r="H102" s="187">
        <v>8</v>
      </c>
      <c r="I102" s="188"/>
      <c r="J102" s="189">
        <f t="shared" si="0"/>
        <v>0</v>
      </c>
      <c r="K102" s="185" t="s">
        <v>32</v>
      </c>
      <c r="L102" s="44"/>
      <c r="M102" s="190" t="s">
        <v>32</v>
      </c>
      <c r="N102" s="191" t="s">
        <v>49</v>
      </c>
      <c r="O102" s="69"/>
      <c r="P102" s="192">
        <f t="shared" si="1"/>
        <v>0</v>
      </c>
      <c r="Q102" s="192">
        <v>0</v>
      </c>
      <c r="R102" s="192">
        <f t="shared" si="2"/>
        <v>0</v>
      </c>
      <c r="S102" s="192">
        <v>0</v>
      </c>
      <c r="T102" s="193">
        <f t="shared" si="3"/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194" t="s">
        <v>159</v>
      </c>
      <c r="AT102" s="194" t="s">
        <v>154</v>
      </c>
      <c r="AU102" s="194" t="s">
        <v>88</v>
      </c>
      <c r="AY102" s="21" t="s">
        <v>151</v>
      </c>
      <c r="BE102" s="195">
        <f t="shared" si="4"/>
        <v>0</v>
      </c>
      <c r="BF102" s="195">
        <f t="shared" si="5"/>
        <v>0</v>
      </c>
      <c r="BG102" s="195">
        <f t="shared" si="6"/>
        <v>0</v>
      </c>
      <c r="BH102" s="195">
        <f t="shared" si="7"/>
        <v>0</v>
      </c>
      <c r="BI102" s="195">
        <f t="shared" si="8"/>
        <v>0</v>
      </c>
      <c r="BJ102" s="21" t="s">
        <v>86</v>
      </c>
      <c r="BK102" s="195">
        <f t="shared" si="9"/>
        <v>0</v>
      </c>
      <c r="BL102" s="21" t="s">
        <v>159</v>
      </c>
      <c r="BM102" s="194" t="s">
        <v>8</v>
      </c>
    </row>
    <row r="103" spans="1:65" s="2" customFormat="1" ht="16.5" customHeight="1">
      <c r="A103" s="39"/>
      <c r="B103" s="40"/>
      <c r="C103" s="183" t="s">
        <v>195</v>
      </c>
      <c r="D103" s="183" t="s">
        <v>154</v>
      </c>
      <c r="E103" s="184" t="s">
        <v>3392</v>
      </c>
      <c r="F103" s="185" t="s">
        <v>3648</v>
      </c>
      <c r="G103" s="186" t="s">
        <v>213</v>
      </c>
      <c r="H103" s="187">
        <v>8</v>
      </c>
      <c r="I103" s="188"/>
      <c r="J103" s="189">
        <f t="shared" si="0"/>
        <v>0</v>
      </c>
      <c r="K103" s="185" t="s">
        <v>32</v>
      </c>
      <c r="L103" s="44"/>
      <c r="M103" s="190" t="s">
        <v>32</v>
      </c>
      <c r="N103" s="191" t="s">
        <v>49</v>
      </c>
      <c r="O103" s="69"/>
      <c r="P103" s="192">
        <f t="shared" si="1"/>
        <v>0</v>
      </c>
      <c r="Q103" s="192">
        <v>0</v>
      </c>
      <c r="R103" s="192">
        <f t="shared" si="2"/>
        <v>0</v>
      </c>
      <c r="S103" s="192">
        <v>0</v>
      </c>
      <c r="T103" s="193">
        <f t="shared" si="3"/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94" t="s">
        <v>159</v>
      </c>
      <c r="AT103" s="194" t="s">
        <v>154</v>
      </c>
      <c r="AU103" s="194" t="s">
        <v>88</v>
      </c>
      <c r="AY103" s="21" t="s">
        <v>151</v>
      </c>
      <c r="BE103" s="195">
        <f t="shared" si="4"/>
        <v>0</v>
      </c>
      <c r="BF103" s="195">
        <f t="shared" si="5"/>
        <v>0</v>
      </c>
      <c r="BG103" s="195">
        <f t="shared" si="6"/>
        <v>0</v>
      </c>
      <c r="BH103" s="195">
        <f t="shared" si="7"/>
        <v>0</v>
      </c>
      <c r="BI103" s="195">
        <f t="shared" si="8"/>
        <v>0</v>
      </c>
      <c r="BJ103" s="21" t="s">
        <v>86</v>
      </c>
      <c r="BK103" s="195">
        <f t="shared" si="9"/>
        <v>0</v>
      </c>
      <c r="BL103" s="21" t="s">
        <v>159</v>
      </c>
      <c r="BM103" s="194" t="s">
        <v>408</v>
      </c>
    </row>
    <row r="104" spans="1:65" s="2" customFormat="1" ht="16.5" customHeight="1">
      <c r="A104" s="39"/>
      <c r="B104" s="40"/>
      <c r="C104" s="183" t="s">
        <v>202</v>
      </c>
      <c r="D104" s="183" t="s">
        <v>154</v>
      </c>
      <c r="E104" s="184" t="s">
        <v>3402</v>
      </c>
      <c r="F104" s="185" t="s">
        <v>3649</v>
      </c>
      <c r="G104" s="186" t="s">
        <v>213</v>
      </c>
      <c r="H104" s="187">
        <v>8</v>
      </c>
      <c r="I104" s="188"/>
      <c r="J104" s="189">
        <f t="shared" si="0"/>
        <v>0</v>
      </c>
      <c r="K104" s="185" t="s">
        <v>32</v>
      </c>
      <c r="L104" s="44"/>
      <c r="M104" s="190" t="s">
        <v>32</v>
      </c>
      <c r="N104" s="191" t="s">
        <v>49</v>
      </c>
      <c r="O104" s="69"/>
      <c r="P104" s="192">
        <f t="shared" si="1"/>
        <v>0</v>
      </c>
      <c r="Q104" s="192">
        <v>0</v>
      </c>
      <c r="R104" s="192">
        <f t="shared" si="2"/>
        <v>0</v>
      </c>
      <c r="S104" s="192">
        <v>0</v>
      </c>
      <c r="T104" s="193">
        <f t="shared" si="3"/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194" t="s">
        <v>159</v>
      </c>
      <c r="AT104" s="194" t="s">
        <v>154</v>
      </c>
      <c r="AU104" s="194" t="s">
        <v>88</v>
      </c>
      <c r="AY104" s="21" t="s">
        <v>151</v>
      </c>
      <c r="BE104" s="195">
        <f t="shared" si="4"/>
        <v>0</v>
      </c>
      <c r="BF104" s="195">
        <f t="shared" si="5"/>
        <v>0</v>
      </c>
      <c r="BG104" s="195">
        <f t="shared" si="6"/>
        <v>0</v>
      </c>
      <c r="BH104" s="195">
        <f t="shared" si="7"/>
        <v>0</v>
      </c>
      <c r="BI104" s="195">
        <f t="shared" si="8"/>
        <v>0</v>
      </c>
      <c r="BJ104" s="21" t="s">
        <v>86</v>
      </c>
      <c r="BK104" s="195">
        <f t="shared" si="9"/>
        <v>0</v>
      </c>
      <c r="BL104" s="21" t="s">
        <v>159</v>
      </c>
      <c r="BM104" s="194" t="s">
        <v>373</v>
      </c>
    </row>
    <row r="105" spans="1:65" s="2" customFormat="1" ht="16.5" customHeight="1">
      <c r="A105" s="39"/>
      <c r="B105" s="40"/>
      <c r="C105" s="183" t="s">
        <v>363</v>
      </c>
      <c r="D105" s="183" t="s">
        <v>154</v>
      </c>
      <c r="E105" s="184" t="s">
        <v>3421</v>
      </c>
      <c r="F105" s="185" t="s">
        <v>3650</v>
      </c>
      <c r="G105" s="186" t="s">
        <v>213</v>
      </c>
      <c r="H105" s="187">
        <v>8</v>
      </c>
      <c r="I105" s="188"/>
      <c r="J105" s="189">
        <f t="shared" si="0"/>
        <v>0</v>
      </c>
      <c r="K105" s="185" t="s">
        <v>32</v>
      </c>
      <c r="L105" s="44"/>
      <c r="M105" s="190" t="s">
        <v>32</v>
      </c>
      <c r="N105" s="191" t="s">
        <v>49</v>
      </c>
      <c r="O105" s="69"/>
      <c r="P105" s="192">
        <f t="shared" si="1"/>
        <v>0</v>
      </c>
      <c r="Q105" s="192">
        <v>0</v>
      </c>
      <c r="R105" s="192">
        <f t="shared" si="2"/>
        <v>0</v>
      </c>
      <c r="S105" s="192">
        <v>0</v>
      </c>
      <c r="T105" s="193">
        <f t="shared" si="3"/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194" t="s">
        <v>159</v>
      </c>
      <c r="AT105" s="194" t="s">
        <v>154</v>
      </c>
      <c r="AU105" s="194" t="s">
        <v>88</v>
      </c>
      <c r="AY105" s="21" t="s">
        <v>151</v>
      </c>
      <c r="BE105" s="195">
        <f t="shared" si="4"/>
        <v>0</v>
      </c>
      <c r="BF105" s="195">
        <f t="shared" si="5"/>
        <v>0</v>
      </c>
      <c r="BG105" s="195">
        <f t="shared" si="6"/>
        <v>0</v>
      </c>
      <c r="BH105" s="195">
        <f t="shared" si="7"/>
        <v>0</v>
      </c>
      <c r="BI105" s="195">
        <f t="shared" si="8"/>
        <v>0</v>
      </c>
      <c r="BJ105" s="21" t="s">
        <v>86</v>
      </c>
      <c r="BK105" s="195">
        <f t="shared" si="9"/>
        <v>0</v>
      </c>
      <c r="BL105" s="21" t="s">
        <v>159</v>
      </c>
      <c r="BM105" s="194" t="s">
        <v>444</v>
      </c>
    </row>
    <row r="106" spans="1:65" s="2" customFormat="1" ht="16.5" customHeight="1">
      <c r="A106" s="39"/>
      <c r="B106" s="40"/>
      <c r="C106" s="183" t="s">
        <v>370</v>
      </c>
      <c r="D106" s="183" t="s">
        <v>154</v>
      </c>
      <c r="E106" s="184" t="s">
        <v>3432</v>
      </c>
      <c r="F106" s="185" t="s">
        <v>3651</v>
      </c>
      <c r="G106" s="186" t="s">
        <v>213</v>
      </c>
      <c r="H106" s="187">
        <v>8</v>
      </c>
      <c r="I106" s="188"/>
      <c r="J106" s="189">
        <f t="shared" si="0"/>
        <v>0</v>
      </c>
      <c r="K106" s="185" t="s">
        <v>32</v>
      </c>
      <c r="L106" s="44"/>
      <c r="M106" s="190" t="s">
        <v>32</v>
      </c>
      <c r="N106" s="191" t="s">
        <v>49</v>
      </c>
      <c r="O106" s="69"/>
      <c r="P106" s="192">
        <f t="shared" si="1"/>
        <v>0</v>
      </c>
      <c r="Q106" s="192">
        <v>0</v>
      </c>
      <c r="R106" s="192">
        <f t="shared" si="2"/>
        <v>0</v>
      </c>
      <c r="S106" s="192">
        <v>0</v>
      </c>
      <c r="T106" s="193">
        <f t="shared" si="3"/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194" t="s">
        <v>159</v>
      </c>
      <c r="AT106" s="194" t="s">
        <v>154</v>
      </c>
      <c r="AU106" s="194" t="s">
        <v>88</v>
      </c>
      <c r="AY106" s="21" t="s">
        <v>151</v>
      </c>
      <c r="BE106" s="195">
        <f t="shared" si="4"/>
        <v>0</v>
      </c>
      <c r="BF106" s="195">
        <f t="shared" si="5"/>
        <v>0</v>
      </c>
      <c r="BG106" s="195">
        <f t="shared" si="6"/>
        <v>0</v>
      </c>
      <c r="BH106" s="195">
        <f t="shared" si="7"/>
        <v>0</v>
      </c>
      <c r="BI106" s="195">
        <f t="shared" si="8"/>
        <v>0</v>
      </c>
      <c r="BJ106" s="21" t="s">
        <v>86</v>
      </c>
      <c r="BK106" s="195">
        <f t="shared" si="9"/>
        <v>0</v>
      </c>
      <c r="BL106" s="21" t="s">
        <v>159</v>
      </c>
      <c r="BM106" s="194" t="s">
        <v>459</v>
      </c>
    </row>
    <row r="107" spans="1:65" s="2" customFormat="1" ht="16.5" customHeight="1">
      <c r="A107" s="39"/>
      <c r="B107" s="40"/>
      <c r="C107" s="183" t="s">
        <v>377</v>
      </c>
      <c r="D107" s="183" t="s">
        <v>154</v>
      </c>
      <c r="E107" s="184" t="s">
        <v>3454</v>
      </c>
      <c r="F107" s="185" t="s">
        <v>3652</v>
      </c>
      <c r="G107" s="186" t="s">
        <v>213</v>
      </c>
      <c r="H107" s="187">
        <v>8</v>
      </c>
      <c r="I107" s="188"/>
      <c r="J107" s="189">
        <f t="shared" si="0"/>
        <v>0</v>
      </c>
      <c r="K107" s="185" t="s">
        <v>32</v>
      </c>
      <c r="L107" s="44"/>
      <c r="M107" s="190" t="s">
        <v>32</v>
      </c>
      <c r="N107" s="191" t="s">
        <v>49</v>
      </c>
      <c r="O107" s="69"/>
      <c r="P107" s="192">
        <f t="shared" si="1"/>
        <v>0</v>
      </c>
      <c r="Q107" s="192">
        <v>0</v>
      </c>
      <c r="R107" s="192">
        <f t="shared" si="2"/>
        <v>0</v>
      </c>
      <c r="S107" s="192">
        <v>0</v>
      </c>
      <c r="T107" s="193">
        <f t="shared" si="3"/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194" t="s">
        <v>159</v>
      </c>
      <c r="AT107" s="194" t="s">
        <v>154</v>
      </c>
      <c r="AU107" s="194" t="s">
        <v>88</v>
      </c>
      <c r="AY107" s="21" t="s">
        <v>151</v>
      </c>
      <c r="BE107" s="195">
        <f t="shared" si="4"/>
        <v>0</v>
      </c>
      <c r="BF107" s="195">
        <f t="shared" si="5"/>
        <v>0</v>
      </c>
      <c r="BG107" s="195">
        <f t="shared" si="6"/>
        <v>0</v>
      </c>
      <c r="BH107" s="195">
        <f t="shared" si="7"/>
        <v>0</v>
      </c>
      <c r="BI107" s="195">
        <f t="shared" si="8"/>
        <v>0</v>
      </c>
      <c r="BJ107" s="21" t="s">
        <v>86</v>
      </c>
      <c r="BK107" s="195">
        <f t="shared" si="9"/>
        <v>0</v>
      </c>
      <c r="BL107" s="21" t="s">
        <v>159</v>
      </c>
      <c r="BM107" s="194" t="s">
        <v>469</v>
      </c>
    </row>
    <row r="108" spans="1:65" s="2" customFormat="1" ht="16.5" customHeight="1">
      <c r="A108" s="39"/>
      <c r="B108" s="40"/>
      <c r="C108" s="183" t="s">
        <v>8</v>
      </c>
      <c r="D108" s="183" t="s">
        <v>154</v>
      </c>
      <c r="E108" s="184" t="s">
        <v>3467</v>
      </c>
      <c r="F108" s="185" t="s">
        <v>3653</v>
      </c>
      <c r="G108" s="186" t="s">
        <v>213</v>
      </c>
      <c r="H108" s="187">
        <v>10</v>
      </c>
      <c r="I108" s="188"/>
      <c r="J108" s="189">
        <f t="shared" si="0"/>
        <v>0</v>
      </c>
      <c r="K108" s="185" t="s">
        <v>32</v>
      </c>
      <c r="L108" s="44"/>
      <c r="M108" s="190" t="s">
        <v>32</v>
      </c>
      <c r="N108" s="191" t="s">
        <v>49</v>
      </c>
      <c r="O108" s="69"/>
      <c r="P108" s="192">
        <f t="shared" si="1"/>
        <v>0</v>
      </c>
      <c r="Q108" s="192">
        <v>0</v>
      </c>
      <c r="R108" s="192">
        <f t="shared" si="2"/>
        <v>0</v>
      </c>
      <c r="S108" s="192">
        <v>0</v>
      </c>
      <c r="T108" s="193">
        <f t="shared" si="3"/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94" t="s">
        <v>159</v>
      </c>
      <c r="AT108" s="194" t="s">
        <v>154</v>
      </c>
      <c r="AU108" s="194" t="s">
        <v>88</v>
      </c>
      <c r="AY108" s="21" t="s">
        <v>151</v>
      </c>
      <c r="BE108" s="195">
        <f t="shared" si="4"/>
        <v>0</v>
      </c>
      <c r="BF108" s="195">
        <f t="shared" si="5"/>
        <v>0</v>
      </c>
      <c r="BG108" s="195">
        <f t="shared" si="6"/>
        <v>0</v>
      </c>
      <c r="BH108" s="195">
        <f t="shared" si="7"/>
        <v>0</v>
      </c>
      <c r="BI108" s="195">
        <f t="shared" si="8"/>
        <v>0</v>
      </c>
      <c r="BJ108" s="21" t="s">
        <v>86</v>
      </c>
      <c r="BK108" s="195">
        <f t="shared" si="9"/>
        <v>0</v>
      </c>
      <c r="BL108" s="21" t="s">
        <v>159</v>
      </c>
      <c r="BM108" s="194" t="s">
        <v>483</v>
      </c>
    </row>
    <row r="109" spans="1:65" s="2" customFormat="1" ht="16.5" customHeight="1">
      <c r="A109" s="39"/>
      <c r="B109" s="40"/>
      <c r="C109" s="183" t="s">
        <v>401</v>
      </c>
      <c r="D109" s="183" t="s">
        <v>154</v>
      </c>
      <c r="E109" s="184" t="s">
        <v>3491</v>
      </c>
      <c r="F109" s="185" t="s">
        <v>3654</v>
      </c>
      <c r="G109" s="186" t="s">
        <v>213</v>
      </c>
      <c r="H109" s="187">
        <v>15</v>
      </c>
      <c r="I109" s="188"/>
      <c r="J109" s="189">
        <f t="shared" si="0"/>
        <v>0</v>
      </c>
      <c r="K109" s="185" t="s">
        <v>32</v>
      </c>
      <c r="L109" s="44"/>
      <c r="M109" s="190" t="s">
        <v>32</v>
      </c>
      <c r="N109" s="191" t="s">
        <v>49</v>
      </c>
      <c r="O109" s="69"/>
      <c r="P109" s="192">
        <f t="shared" si="1"/>
        <v>0</v>
      </c>
      <c r="Q109" s="192">
        <v>0</v>
      </c>
      <c r="R109" s="192">
        <f t="shared" si="2"/>
        <v>0</v>
      </c>
      <c r="S109" s="192">
        <v>0</v>
      </c>
      <c r="T109" s="193">
        <f t="shared" si="3"/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194" t="s">
        <v>159</v>
      </c>
      <c r="AT109" s="194" t="s">
        <v>154</v>
      </c>
      <c r="AU109" s="194" t="s">
        <v>88</v>
      </c>
      <c r="AY109" s="21" t="s">
        <v>151</v>
      </c>
      <c r="BE109" s="195">
        <f t="shared" si="4"/>
        <v>0</v>
      </c>
      <c r="BF109" s="195">
        <f t="shared" si="5"/>
        <v>0</v>
      </c>
      <c r="BG109" s="195">
        <f t="shared" si="6"/>
        <v>0</v>
      </c>
      <c r="BH109" s="195">
        <f t="shared" si="7"/>
        <v>0</v>
      </c>
      <c r="BI109" s="195">
        <f t="shared" si="8"/>
        <v>0</v>
      </c>
      <c r="BJ109" s="21" t="s">
        <v>86</v>
      </c>
      <c r="BK109" s="195">
        <f t="shared" si="9"/>
        <v>0</v>
      </c>
      <c r="BL109" s="21" t="s">
        <v>159</v>
      </c>
      <c r="BM109" s="194" t="s">
        <v>502</v>
      </c>
    </row>
    <row r="110" spans="1:65" s="12" customFormat="1" ht="22.9" customHeight="1">
      <c r="B110" s="167"/>
      <c r="C110" s="168"/>
      <c r="D110" s="169" t="s">
        <v>77</v>
      </c>
      <c r="E110" s="181" t="s">
        <v>170</v>
      </c>
      <c r="F110" s="181" t="s">
        <v>3655</v>
      </c>
      <c r="G110" s="168"/>
      <c r="H110" s="168"/>
      <c r="I110" s="171"/>
      <c r="J110" s="182">
        <f>BK110</f>
        <v>0</v>
      </c>
      <c r="K110" s="168"/>
      <c r="L110" s="173"/>
      <c r="M110" s="174"/>
      <c r="N110" s="175"/>
      <c r="O110" s="175"/>
      <c r="P110" s="176">
        <f>SUM(P111:P112)</f>
        <v>0</v>
      </c>
      <c r="Q110" s="175"/>
      <c r="R110" s="176">
        <f>SUM(R111:R112)</f>
        <v>0</v>
      </c>
      <c r="S110" s="175"/>
      <c r="T110" s="177">
        <f>SUM(T111:T112)</f>
        <v>0</v>
      </c>
      <c r="AR110" s="178" t="s">
        <v>86</v>
      </c>
      <c r="AT110" s="179" t="s">
        <v>77</v>
      </c>
      <c r="AU110" s="179" t="s">
        <v>86</v>
      </c>
      <c r="AY110" s="178" t="s">
        <v>151</v>
      </c>
      <c r="BK110" s="180">
        <f>SUM(BK111:BK112)</f>
        <v>0</v>
      </c>
    </row>
    <row r="111" spans="1:65" s="2" customFormat="1" ht="16.5" customHeight="1">
      <c r="A111" s="39"/>
      <c r="B111" s="40"/>
      <c r="C111" s="183" t="s">
        <v>408</v>
      </c>
      <c r="D111" s="183" t="s">
        <v>154</v>
      </c>
      <c r="E111" s="184" t="s">
        <v>3375</v>
      </c>
      <c r="F111" s="185" t="s">
        <v>3656</v>
      </c>
      <c r="G111" s="186" t="s">
        <v>213</v>
      </c>
      <c r="H111" s="187">
        <v>20</v>
      </c>
      <c r="I111" s="188"/>
      <c r="J111" s="189">
        <f>ROUND(I111*H111,2)</f>
        <v>0</v>
      </c>
      <c r="K111" s="185" t="s">
        <v>32</v>
      </c>
      <c r="L111" s="44"/>
      <c r="M111" s="190" t="s">
        <v>32</v>
      </c>
      <c r="N111" s="191" t="s">
        <v>49</v>
      </c>
      <c r="O111" s="69"/>
      <c r="P111" s="192">
        <f>O111*H111</f>
        <v>0</v>
      </c>
      <c r="Q111" s="192">
        <v>0</v>
      </c>
      <c r="R111" s="192">
        <f>Q111*H111</f>
        <v>0</v>
      </c>
      <c r="S111" s="192">
        <v>0</v>
      </c>
      <c r="T111" s="19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194" t="s">
        <v>159</v>
      </c>
      <c r="AT111" s="194" t="s">
        <v>154</v>
      </c>
      <c r="AU111" s="194" t="s">
        <v>88</v>
      </c>
      <c r="AY111" s="21" t="s">
        <v>151</v>
      </c>
      <c r="BE111" s="195">
        <f>IF(N111="základní",J111,0)</f>
        <v>0</v>
      </c>
      <c r="BF111" s="195">
        <f>IF(N111="snížená",J111,0)</f>
        <v>0</v>
      </c>
      <c r="BG111" s="195">
        <f>IF(N111="zákl. přenesená",J111,0)</f>
        <v>0</v>
      </c>
      <c r="BH111" s="195">
        <f>IF(N111="sníž. přenesená",J111,0)</f>
        <v>0</v>
      </c>
      <c r="BI111" s="195">
        <f>IF(N111="nulová",J111,0)</f>
        <v>0</v>
      </c>
      <c r="BJ111" s="21" t="s">
        <v>86</v>
      </c>
      <c r="BK111" s="195">
        <f>ROUND(I111*H111,2)</f>
        <v>0</v>
      </c>
      <c r="BL111" s="21" t="s">
        <v>159</v>
      </c>
      <c r="BM111" s="194" t="s">
        <v>515</v>
      </c>
    </row>
    <row r="112" spans="1:65" s="2" customFormat="1" ht="16.5" customHeight="1">
      <c r="A112" s="39"/>
      <c r="B112" s="40"/>
      <c r="C112" s="183" t="s">
        <v>417</v>
      </c>
      <c r="D112" s="183" t="s">
        <v>154</v>
      </c>
      <c r="E112" s="184" t="s">
        <v>3385</v>
      </c>
      <c r="F112" s="185" t="s">
        <v>3657</v>
      </c>
      <c r="G112" s="186" t="s">
        <v>213</v>
      </c>
      <c r="H112" s="187">
        <v>8</v>
      </c>
      <c r="I112" s="188"/>
      <c r="J112" s="189">
        <f>ROUND(I112*H112,2)</f>
        <v>0</v>
      </c>
      <c r="K112" s="185" t="s">
        <v>32</v>
      </c>
      <c r="L112" s="44"/>
      <c r="M112" s="190" t="s">
        <v>32</v>
      </c>
      <c r="N112" s="191" t="s">
        <v>49</v>
      </c>
      <c r="O112" s="69"/>
      <c r="P112" s="192">
        <f>O112*H112</f>
        <v>0</v>
      </c>
      <c r="Q112" s="192">
        <v>0</v>
      </c>
      <c r="R112" s="192">
        <f>Q112*H112</f>
        <v>0</v>
      </c>
      <c r="S112" s="192">
        <v>0</v>
      </c>
      <c r="T112" s="193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94" t="s">
        <v>159</v>
      </c>
      <c r="AT112" s="194" t="s">
        <v>154</v>
      </c>
      <c r="AU112" s="194" t="s">
        <v>88</v>
      </c>
      <c r="AY112" s="21" t="s">
        <v>151</v>
      </c>
      <c r="BE112" s="195">
        <f>IF(N112="základní",J112,0)</f>
        <v>0</v>
      </c>
      <c r="BF112" s="195">
        <f>IF(N112="snížená",J112,0)</f>
        <v>0</v>
      </c>
      <c r="BG112" s="195">
        <f>IF(N112="zákl. přenesená",J112,0)</f>
        <v>0</v>
      </c>
      <c r="BH112" s="195">
        <f>IF(N112="sníž. přenesená",J112,0)</f>
        <v>0</v>
      </c>
      <c r="BI112" s="195">
        <f>IF(N112="nulová",J112,0)</f>
        <v>0</v>
      </c>
      <c r="BJ112" s="21" t="s">
        <v>86</v>
      </c>
      <c r="BK112" s="195">
        <f>ROUND(I112*H112,2)</f>
        <v>0</v>
      </c>
      <c r="BL112" s="21" t="s">
        <v>159</v>
      </c>
      <c r="BM112" s="194" t="s">
        <v>525</v>
      </c>
    </row>
    <row r="113" spans="1:65" s="12" customFormat="1" ht="22.9" customHeight="1">
      <c r="B113" s="167"/>
      <c r="C113" s="168"/>
      <c r="D113" s="169" t="s">
        <v>77</v>
      </c>
      <c r="E113" s="181" t="s">
        <v>159</v>
      </c>
      <c r="F113" s="181" t="s">
        <v>3451</v>
      </c>
      <c r="G113" s="168"/>
      <c r="H113" s="168"/>
      <c r="I113" s="171"/>
      <c r="J113" s="182">
        <f>BK113</f>
        <v>0</v>
      </c>
      <c r="K113" s="168"/>
      <c r="L113" s="173"/>
      <c r="M113" s="174"/>
      <c r="N113" s="175"/>
      <c r="O113" s="175"/>
      <c r="P113" s="176">
        <f>SUM(P114:P116)</f>
        <v>0</v>
      </c>
      <c r="Q113" s="175"/>
      <c r="R113" s="176">
        <f>SUM(R114:R116)</f>
        <v>0</v>
      </c>
      <c r="S113" s="175"/>
      <c r="T113" s="177">
        <f>SUM(T114:T116)</f>
        <v>0</v>
      </c>
      <c r="AR113" s="178" t="s">
        <v>86</v>
      </c>
      <c r="AT113" s="179" t="s">
        <v>77</v>
      </c>
      <c r="AU113" s="179" t="s">
        <v>86</v>
      </c>
      <c r="AY113" s="178" t="s">
        <v>151</v>
      </c>
      <c r="BK113" s="180">
        <f>SUM(BK114:BK116)</f>
        <v>0</v>
      </c>
    </row>
    <row r="114" spans="1:65" s="2" customFormat="1" ht="16.5" customHeight="1">
      <c r="A114" s="39"/>
      <c r="B114" s="40"/>
      <c r="C114" s="183" t="s">
        <v>373</v>
      </c>
      <c r="D114" s="183" t="s">
        <v>154</v>
      </c>
      <c r="E114" s="184" t="s">
        <v>3377</v>
      </c>
      <c r="F114" s="185" t="s">
        <v>3658</v>
      </c>
      <c r="G114" s="186" t="s">
        <v>480</v>
      </c>
      <c r="H114" s="187">
        <v>5</v>
      </c>
      <c r="I114" s="188"/>
      <c r="J114" s="189">
        <f>ROUND(I114*H114,2)</f>
        <v>0</v>
      </c>
      <c r="K114" s="185" t="s">
        <v>32</v>
      </c>
      <c r="L114" s="44"/>
      <c r="M114" s="190" t="s">
        <v>32</v>
      </c>
      <c r="N114" s="191" t="s">
        <v>49</v>
      </c>
      <c r="O114" s="69"/>
      <c r="P114" s="192">
        <f>O114*H114</f>
        <v>0</v>
      </c>
      <c r="Q114" s="192">
        <v>0</v>
      </c>
      <c r="R114" s="192">
        <f>Q114*H114</f>
        <v>0</v>
      </c>
      <c r="S114" s="192">
        <v>0</v>
      </c>
      <c r="T114" s="193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94" t="s">
        <v>159</v>
      </c>
      <c r="AT114" s="194" t="s">
        <v>154</v>
      </c>
      <c r="AU114" s="194" t="s">
        <v>88</v>
      </c>
      <c r="AY114" s="21" t="s">
        <v>151</v>
      </c>
      <c r="BE114" s="195">
        <f>IF(N114="základní",J114,0)</f>
        <v>0</v>
      </c>
      <c r="BF114" s="195">
        <f>IF(N114="snížená",J114,0)</f>
        <v>0</v>
      </c>
      <c r="BG114" s="195">
        <f>IF(N114="zákl. přenesená",J114,0)</f>
        <v>0</v>
      </c>
      <c r="BH114" s="195">
        <f>IF(N114="sníž. přenesená",J114,0)</f>
        <v>0</v>
      </c>
      <c r="BI114" s="195">
        <f>IF(N114="nulová",J114,0)</f>
        <v>0</v>
      </c>
      <c r="BJ114" s="21" t="s">
        <v>86</v>
      </c>
      <c r="BK114" s="195">
        <f>ROUND(I114*H114,2)</f>
        <v>0</v>
      </c>
      <c r="BL114" s="21" t="s">
        <v>159</v>
      </c>
      <c r="BM114" s="194" t="s">
        <v>539</v>
      </c>
    </row>
    <row r="115" spans="1:65" s="2" customFormat="1" ht="16.5" customHeight="1">
      <c r="A115" s="39"/>
      <c r="B115" s="40"/>
      <c r="C115" s="183" t="s">
        <v>433</v>
      </c>
      <c r="D115" s="183" t="s">
        <v>154</v>
      </c>
      <c r="E115" s="184" t="s">
        <v>3387</v>
      </c>
      <c r="F115" s="185" t="s">
        <v>3659</v>
      </c>
      <c r="G115" s="186" t="s">
        <v>213</v>
      </c>
      <c r="H115" s="187">
        <v>10</v>
      </c>
      <c r="I115" s="188"/>
      <c r="J115" s="189">
        <f>ROUND(I115*H115,2)</f>
        <v>0</v>
      </c>
      <c r="K115" s="185" t="s">
        <v>32</v>
      </c>
      <c r="L115" s="44"/>
      <c r="M115" s="190" t="s">
        <v>32</v>
      </c>
      <c r="N115" s="191" t="s">
        <v>49</v>
      </c>
      <c r="O115" s="69"/>
      <c r="P115" s="192">
        <f>O115*H115</f>
        <v>0</v>
      </c>
      <c r="Q115" s="192">
        <v>0</v>
      </c>
      <c r="R115" s="192">
        <f>Q115*H115</f>
        <v>0</v>
      </c>
      <c r="S115" s="192">
        <v>0</v>
      </c>
      <c r="T115" s="19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194" t="s">
        <v>159</v>
      </c>
      <c r="AT115" s="194" t="s">
        <v>154</v>
      </c>
      <c r="AU115" s="194" t="s">
        <v>88</v>
      </c>
      <c r="AY115" s="21" t="s">
        <v>151</v>
      </c>
      <c r="BE115" s="195">
        <f>IF(N115="základní",J115,0)</f>
        <v>0</v>
      </c>
      <c r="BF115" s="195">
        <f>IF(N115="snížená",J115,0)</f>
        <v>0</v>
      </c>
      <c r="BG115" s="195">
        <f>IF(N115="zákl. přenesená",J115,0)</f>
        <v>0</v>
      </c>
      <c r="BH115" s="195">
        <f>IF(N115="sníž. přenesená",J115,0)</f>
        <v>0</v>
      </c>
      <c r="BI115" s="195">
        <f>IF(N115="nulová",J115,0)</f>
        <v>0</v>
      </c>
      <c r="BJ115" s="21" t="s">
        <v>86</v>
      </c>
      <c r="BK115" s="195">
        <f>ROUND(I115*H115,2)</f>
        <v>0</v>
      </c>
      <c r="BL115" s="21" t="s">
        <v>159</v>
      </c>
      <c r="BM115" s="194" t="s">
        <v>553</v>
      </c>
    </row>
    <row r="116" spans="1:65" s="2" customFormat="1" ht="16.5" customHeight="1">
      <c r="A116" s="39"/>
      <c r="B116" s="40"/>
      <c r="C116" s="183" t="s">
        <v>444</v>
      </c>
      <c r="D116" s="183" t="s">
        <v>154</v>
      </c>
      <c r="E116" s="184" t="s">
        <v>3396</v>
      </c>
      <c r="F116" s="185" t="s">
        <v>3457</v>
      </c>
      <c r="G116" s="186" t="s">
        <v>3101</v>
      </c>
      <c r="H116" s="187">
        <v>1</v>
      </c>
      <c r="I116" s="188"/>
      <c r="J116" s="189">
        <f>ROUND(I116*H116,2)</f>
        <v>0</v>
      </c>
      <c r="K116" s="185" t="s">
        <v>32</v>
      </c>
      <c r="L116" s="44"/>
      <c r="M116" s="190" t="s">
        <v>32</v>
      </c>
      <c r="N116" s="191" t="s">
        <v>49</v>
      </c>
      <c r="O116" s="69"/>
      <c r="P116" s="192">
        <f>O116*H116</f>
        <v>0</v>
      </c>
      <c r="Q116" s="192">
        <v>0</v>
      </c>
      <c r="R116" s="192">
        <f>Q116*H116</f>
        <v>0</v>
      </c>
      <c r="S116" s="192">
        <v>0</v>
      </c>
      <c r="T116" s="193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194" t="s">
        <v>159</v>
      </c>
      <c r="AT116" s="194" t="s">
        <v>154</v>
      </c>
      <c r="AU116" s="194" t="s">
        <v>88</v>
      </c>
      <c r="AY116" s="21" t="s">
        <v>151</v>
      </c>
      <c r="BE116" s="195">
        <f>IF(N116="základní",J116,0)</f>
        <v>0</v>
      </c>
      <c r="BF116" s="195">
        <f>IF(N116="snížená",J116,0)</f>
        <v>0</v>
      </c>
      <c r="BG116" s="195">
        <f>IF(N116="zákl. přenesená",J116,0)</f>
        <v>0</v>
      </c>
      <c r="BH116" s="195">
        <f>IF(N116="sníž. přenesená",J116,0)</f>
        <v>0</v>
      </c>
      <c r="BI116" s="195">
        <f>IF(N116="nulová",J116,0)</f>
        <v>0</v>
      </c>
      <c r="BJ116" s="21" t="s">
        <v>86</v>
      </c>
      <c r="BK116" s="195">
        <f>ROUND(I116*H116,2)</f>
        <v>0</v>
      </c>
      <c r="BL116" s="21" t="s">
        <v>159</v>
      </c>
      <c r="BM116" s="194" t="s">
        <v>563</v>
      </c>
    </row>
    <row r="117" spans="1:65" s="12" customFormat="1" ht="22.9" customHeight="1">
      <c r="B117" s="167"/>
      <c r="C117" s="168"/>
      <c r="D117" s="169" t="s">
        <v>77</v>
      </c>
      <c r="E117" s="181" t="s">
        <v>150</v>
      </c>
      <c r="F117" s="181" t="s">
        <v>3660</v>
      </c>
      <c r="G117" s="168"/>
      <c r="H117" s="168"/>
      <c r="I117" s="171"/>
      <c r="J117" s="182">
        <f>BK117</f>
        <v>0</v>
      </c>
      <c r="K117" s="168"/>
      <c r="L117" s="173"/>
      <c r="M117" s="174"/>
      <c r="N117" s="175"/>
      <c r="O117" s="175"/>
      <c r="P117" s="176">
        <f>SUM(P118:P120)</f>
        <v>0</v>
      </c>
      <c r="Q117" s="175"/>
      <c r="R117" s="176">
        <f>SUM(R118:R120)</f>
        <v>0</v>
      </c>
      <c r="S117" s="175"/>
      <c r="T117" s="177">
        <f>SUM(T118:T120)</f>
        <v>0</v>
      </c>
      <c r="AR117" s="178" t="s">
        <v>86</v>
      </c>
      <c r="AT117" s="179" t="s">
        <v>77</v>
      </c>
      <c r="AU117" s="179" t="s">
        <v>86</v>
      </c>
      <c r="AY117" s="178" t="s">
        <v>151</v>
      </c>
      <c r="BK117" s="180">
        <f>SUM(BK118:BK120)</f>
        <v>0</v>
      </c>
    </row>
    <row r="118" spans="1:65" s="2" customFormat="1" ht="16.5" customHeight="1">
      <c r="A118" s="39"/>
      <c r="B118" s="40"/>
      <c r="C118" s="183" t="s">
        <v>452</v>
      </c>
      <c r="D118" s="183" t="s">
        <v>154</v>
      </c>
      <c r="E118" s="184" t="s">
        <v>3408</v>
      </c>
      <c r="F118" s="185" t="s">
        <v>3661</v>
      </c>
      <c r="G118" s="186" t="s">
        <v>213</v>
      </c>
      <c r="H118" s="187">
        <v>95</v>
      </c>
      <c r="I118" s="188"/>
      <c r="J118" s="189">
        <f>ROUND(I118*H118,2)</f>
        <v>0</v>
      </c>
      <c r="K118" s="185" t="s">
        <v>32</v>
      </c>
      <c r="L118" s="44"/>
      <c r="M118" s="190" t="s">
        <v>32</v>
      </c>
      <c r="N118" s="191" t="s">
        <v>49</v>
      </c>
      <c r="O118" s="69"/>
      <c r="P118" s="192">
        <f>O118*H118</f>
        <v>0</v>
      </c>
      <c r="Q118" s="192">
        <v>0</v>
      </c>
      <c r="R118" s="192">
        <f>Q118*H118</f>
        <v>0</v>
      </c>
      <c r="S118" s="192">
        <v>0</v>
      </c>
      <c r="T118" s="193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94" t="s">
        <v>159</v>
      </c>
      <c r="AT118" s="194" t="s">
        <v>154</v>
      </c>
      <c r="AU118" s="194" t="s">
        <v>88</v>
      </c>
      <c r="AY118" s="21" t="s">
        <v>151</v>
      </c>
      <c r="BE118" s="195">
        <f>IF(N118="základní",J118,0)</f>
        <v>0</v>
      </c>
      <c r="BF118" s="195">
        <f>IF(N118="snížená",J118,0)</f>
        <v>0</v>
      </c>
      <c r="BG118" s="195">
        <f>IF(N118="zákl. přenesená",J118,0)</f>
        <v>0</v>
      </c>
      <c r="BH118" s="195">
        <f>IF(N118="sníž. přenesená",J118,0)</f>
        <v>0</v>
      </c>
      <c r="BI118" s="195">
        <f>IF(N118="nulová",J118,0)</f>
        <v>0</v>
      </c>
      <c r="BJ118" s="21" t="s">
        <v>86</v>
      </c>
      <c r="BK118" s="195">
        <f>ROUND(I118*H118,2)</f>
        <v>0</v>
      </c>
      <c r="BL118" s="21" t="s">
        <v>159</v>
      </c>
      <c r="BM118" s="194" t="s">
        <v>576</v>
      </c>
    </row>
    <row r="119" spans="1:65" s="2" customFormat="1" ht="16.5" customHeight="1">
      <c r="A119" s="39"/>
      <c r="B119" s="40"/>
      <c r="C119" s="183" t="s">
        <v>459</v>
      </c>
      <c r="D119" s="183" t="s">
        <v>154</v>
      </c>
      <c r="E119" s="184" t="s">
        <v>3427</v>
      </c>
      <c r="F119" s="185" t="s">
        <v>3388</v>
      </c>
      <c r="G119" s="186" t="s">
        <v>657</v>
      </c>
      <c r="H119" s="187">
        <v>1</v>
      </c>
      <c r="I119" s="188"/>
      <c r="J119" s="189">
        <f>ROUND(I119*H119,2)</f>
        <v>0</v>
      </c>
      <c r="K119" s="185" t="s">
        <v>32</v>
      </c>
      <c r="L119" s="44"/>
      <c r="M119" s="190" t="s">
        <v>32</v>
      </c>
      <c r="N119" s="191" t="s">
        <v>49</v>
      </c>
      <c r="O119" s="69"/>
      <c r="P119" s="192">
        <f>O119*H119</f>
        <v>0</v>
      </c>
      <c r="Q119" s="192">
        <v>0</v>
      </c>
      <c r="R119" s="192">
        <f>Q119*H119</f>
        <v>0</v>
      </c>
      <c r="S119" s="192">
        <v>0</v>
      </c>
      <c r="T119" s="193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194" t="s">
        <v>159</v>
      </c>
      <c r="AT119" s="194" t="s">
        <v>154</v>
      </c>
      <c r="AU119" s="194" t="s">
        <v>88</v>
      </c>
      <c r="AY119" s="21" t="s">
        <v>151</v>
      </c>
      <c r="BE119" s="195">
        <f>IF(N119="základní",J119,0)</f>
        <v>0</v>
      </c>
      <c r="BF119" s="195">
        <f>IF(N119="snížená",J119,0)</f>
        <v>0</v>
      </c>
      <c r="BG119" s="195">
        <f>IF(N119="zákl. přenesená",J119,0)</f>
        <v>0</v>
      </c>
      <c r="BH119" s="195">
        <f>IF(N119="sníž. přenesená",J119,0)</f>
        <v>0</v>
      </c>
      <c r="BI119" s="195">
        <f>IF(N119="nulová",J119,0)</f>
        <v>0</v>
      </c>
      <c r="BJ119" s="21" t="s">
        <v>86</v>
      </c>
      <c r="BK119" s="195">
        <f>ROUND(I119*H119,2)</f>
        <v>0</v>
      </c>
      <c r="BL119" s="21" t="s">
        <v>159</v>
      </c>
      <c r="BM119" s="194" t="s">
        <v>592</v>
      </c>
    </row>
    <row r="120" spans="1:65" s="2" customFormat="1" ht="16.5" customHeight="1">
      <c r="A120" s="39"/>
      <c r="B120" s="40"/>
      <c r="C120" s="183" t="s">
        <v>7</v>
      </c>
      <c r="D120" s="183" t="s">
        <v>154</v>
      </c>
      <c r="E120" s="184" t="s">
        <v>3438</v>
      </c>
      <c r="F120" s="185" t="s">
        <v>3662</v>
      </c>
      <c r="G120" s="186" t="s">
        <v>213</v>
      </c>
      <c r="H120" s="187">
        <v>20</v>
      </c>
      <c r="I120" s="188"/>
      <c r="J120" s="189">
        <f>ROUND(I120*H120,2)</f>
        <v>0</v>
      </c>
      <c r="K120" s="185" t="s">
        <v>32</v>
      </c>
      <c r="L120" s="44"/>
      <c r="M120" s="190" t="s">
        <v>32</v>
      </c>
      <c r="N120" s="191" t="s">
        <v>49</v>
      </c>
      <c r="O120" s="69"/>
      <c r="P120" s="192">
        <f>O120*H120</f>
        <v>0</v>
      </c>
      <c r="Q120" s="192">
        <v>0</v>
      </c>
      <c r="R120" s="192">
        <f>Q120*H120</f>
        <v>0</v>
      </c>
      <c r="S120" s="192">
        <v>0</v>
      </c>
      <c r="T120" s="19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194" t="s">
        <v>159</v>
      </c>
      <c r="AT120" s="194" t="s">
        <v>154</v>
      </c>
      <c r="AU120" s="194" t="s">
        <v>88</v>
      </c>
      <c r="AY120" s="21" t="s">
        <v>151</v>
      </c>
      <c r="BE120" s="195">
        <f>IF(N120="základní",J120,0)</f>
        <v>0</v>
      </c>
      <c r="BF120" s="195">
        <f>IF(N120="snížená",J120,0)</f>
        <v>0</v>
      </c>
      <c r="BG120" s="195">
        <f>IF(N120="zákl. přenesená",J120,0)</f>
        <v>0</v>
      </c>
      <c r="BH120" s="195">
        <f>IF(N120="sníž. přenesená",J120,0)</f>
        <v>0</v>
      </c>
      <c r="BI120" s="195">
        <f>IF(N120="nulová",J120,0)</f>
        <v>0</v>
      </c>
      <c r="BJ120" s="21" t="s">
        <v>86</v>
      </c>
      <c r="BK120" s="195">
        <f>ROUND(I120*H120,2)</f>
        <v>0</v>
      </c>
      <c r="BL120" s="21" t="s">
        <v>159</v>
      </c>
      <c r="BM120" s="194" t="s">
        <v>607</v>
      </c>
    </row>
    <row r="121" spans="1:65" s="12" customFormat="1" ht="22.9" customHeight="1">
      <c r="B121" s="167"/>
      <c r="C121" s="168"/>
      <c r="D121" s="169" t="s">
        <v>77</v>
      </c>
      <c r="E121" s="181" t="s">
        <v>188</v>
      </c>
      <c r="F121" s="181" t="s">
        <v>3663</v>
      </c>
      <c r="G121" s="168"/>
      <c r="H121" s="168"/>
      <c r="I121" s="171"/>
      <c r="J121" s="182">
        <f>BK121</f>
        <v>0</v>
      </c>
      <c r="K121" s="168"/>
      <c r="L121" s="173"/>
      <c r="M121" s="174"/>
      <c r="N121" s="175"/>
      <c r="O121" s="175"/>
      <c r="P121" s="176">
        <f>SUM(P122:P131)</f>
        <v>0</v>
      </c>
      <c r="Q121" s="175"/>
      <c r="R121" s="176">
        <f>SUM(R122:R131)</f>
        <v>0</v>
      </c>
      <c r="S121" s="175"/>
      <c r="T121" s="177">
        <f>SUM(T122:T131)</f>
        <v>0</v>
      </c>
      <c r="AR121" s="178" t="s">
        <v>86</v>
      </c>
      <c r="AT121" s="179" t="s">
        <v>77</v>
      </c>
      <c r="AU121" s="179" t="s">
        <v>86</v>
      </c>
      <c r="AY121" s="178" t="s">
        <v>151</v>
      </c>
      <c r="BK121" s="180">
        <f>SUM(BK122:BK131)</f>
        <v>0</v>
      </c>
    </row>
    <row r="122" spans="1:65" s="2" customFormat="1" ht="16.5" customHeight="1">
      <c r="A122" s="39"/>
      <c r="B122" s="40"/>
      <c r="C122" s="183" t="s">
        <v>469</v>
      </c>
      <c r="D122" s="183" t="s">
        <v>154</v>
      </c>
      <c r="E122" s="184" t="s">
        <v>3410</v>
      </c>
      <c r="F122" s="185" t="s">
        <v>3664</v>
      </c>
      <c r="G122" s="186" t="s">
        <v>3101</v>
      </c>
      <c r="H122" s="187">
        <v>1</v>
      </c>
      <c r="I122" s="188"/>
      <c r="J122" s="189">
        <f t="shared" ref="J122:J131" si="10">ROUND(I122*H122,2)</f>
        <v>0</v>
      </c>
      <c r="K122" s="185" t="s">
        <v>32</v>
      </c>
      <c r="L122" s="44"/>
      <c r="M122" s="190" t="s">
        <v>32</v>
      </c>
      <c r="N122" s="191" t="s">
        <v>49</v>
      </c>
      <c r="O122" s="69"/>
      <c r="P122" s="192">
        <f t="shared" ref="P122:P131" si="11">O122*H122</f>
        <v>0</v>
      </c>
      <c r="Q122" s="192">
        <v>0</v>
      </c>
      <c r="R122" s="192">
        <f t="shared" ref="R122:R131" si="12">Q122*H122</f>
        <v>0</v>
      </c>
      <c r="S122" s="192">
        <v>0</v>
      </c>
      <c r="T122" s="193">
        <f t="shared" ref="T122:T131" si="13"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94" t="s">
        <v>159</v>
      </c>
      <c r="AT122" s="194" t="s">
        <v>154</v>
      </c>
      <c r="AU122" s="194" t="s">
        <v>88</v>
      </c>
      <c r="AY122" s="21" t="s">
        <v>151</v>
      </c>
      <c r="BE122" s="195">
        <f t="shared" ref="BE122:BE131" si="14">IF(N122="základní",J122,0)</f>
        <v>0</v>
      </c>
      <c r="BF122" s="195">
        <f t="shared" ref="BF122:BF131" si="15">IF(N122="snížená",J122,0)</f>
        <v>0</v>
      </c>
      <c r="BG122" s="195">
        <f t="shared" ref="BG122:BG131" si="16">IF(N122="zákl. přenesená",J122,0)</f>
        <v>0</v>
      </c>
      <c r="BH122" s="195">
        <f t="shared" ref="BH122:BH131" si="17">IF(N122="sníž. přenesená",J122,0)</f>
        <v>0</v>
      </c>
      <c r="BI122" s="195">
        <f t="shared" ref="BI122:BI131" si="18">IF(N122="nulová",J122,0)</f>
        <v>0</v>
      </c>
      <c r="BJ122" s="21" t="s">
        <v>86</v>
      </c>
      <c r="BK122" s="195">
        <f t="shared" ref="BK122:BK131" si="19">ROUND(I122*H122,2)</f>
        <v>0</v>
      </c>
      <c r="BL122" s="21" t="s">
        <v>159</v>
      </c>
      <c r="BM122" s="194" t="s">
        <v>626</v>
      </c>
    </row>
    <row r="123" spans="1:65" s="2" customFormat="1" ht="16.5" customHeight="1">
      <c r="A123" s="39"/>
      <c r="B123" s="40"/>
      <c r="C123" s="183" t="s">
        <v>477</v>
      </c>
      <c r="D123" s="183" t="s">
        <v>154</v>
      </c>
      <c r="E123" s="184" t="s">
        <v>3440</v>
      </c>
      <c r="F123" s="185" t="s">
        <v>3665</v>
      </c>
      <c r="G123" s="186" t="s">
        <v>253</v>
      </c>
      <c r="H123" s="187">
        <v>20</v>
      </c>
      <c r="I123" s="188"/>
      <c r="J123" s="189">
        <f t="shared" si="10"/>
        <v>0</v>
      </c>
      <c r="K123" s="185" t="s">
        <v>32</v>
      </c>
      <c r="L123" s="44"/>
      <c r="M123" s="190" t="s">
        <v>32</v>
      </c>
      <c r="N123" s="191" t="s">
        <v>49</v>
      </c>
      <c r="O123" s="69"/>
      <c r="P123" s="192">
        <f t="shared" si="11"/>
        <v>0</v>
      </c>
      <c r="Q123" s="192">
        <v>0</v>
      </c>
      <c r="R123" s="192">
        <f t="shared" si="12"/>
        <v>0</v>
      </c>
      <c r="S123" s="192">
        <v>0</v>
      </c>
      <c r="T123" s="193">
        <f t="shared" si="13"/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194" t="s">
        <v>159</v>
      </c>
      <c r="AT123" s="194" t="s">
        <v>154</v>
      </c>
      <c r="AU123" s="194" t="s">
        <v>88</v>
      </c>
      <c r="AY123" s="21" t="s">
        <v>151</v>
      </c>
      <c r="BE123" s="195">
        <f t="shared" si="14"/>
        <v>0</v>
      </c>
      <c r="BF123" s="195">
        <f t="shared" si="15"/>
        <v>0</v>
      </c>
      <c r="BG123" s="195">
        <f t="shared" si="16"/>
        <v>0</v>
      </c>
      <c r="BH123" s="195">
        <f t="shared" si="17"/>
        <v>0</v>
      </c>
      <c r="BI123" s="195">
        <f t="shared" si="18"/>
        <v>0</v>
      </c>
      <c r="BJ123" s="21" t="s">
        <v>86</v>
      </c>
      <c r="BK123" s="195">
        <f t="shared" si="19"/>
        <v>0</v>
      </c>
      <c r="BL123" s="21" t="s">
        <v>159</v>
      </c>
      <c r="BM123" s="194" t="s">
        <v>640</v>
      </c>
    </row>
    <row r="124" spans="1:65" s="2" customFormat="1" ht="16.5" customHeight="1">
      <c r="A124" s="39"/>
      <c r="B124" s="40"/>
      <c r="C124" s="183" t="s">
        <v>483</v>
      </c>
      <c r="D124" s="183" t="s">
        <v>154</v>
      </c>
      <c r="E124" s="184" t="s">
        <v>3462</v>
      </c>
      <c r="F124" s="185" t="s">
        <v>3666</v>
      </c>
      <c r="G124" s="186" t="s">
        <v>253</v>
      </c>
      <c r="H124" s="187">
        <v>3</v>
      </c>
      <c r="I124" s="188"/>
      <c r="J124" s="189">
        <f t="shared" si="10"/>
        <v>0</v>
      </c>
      <c r="K124" s="185" t="s">
        <v>32</v>
      </c>
      <c r="L124" s="44"/>
      <c r="M124" s="190" t="s">
        <v>32</v>
      </c>
      <c r="N124" s="191" t="s">
        <v>49</v>
      </c>
      <c r="O124" s="69"/>
      <c r="P124" s="192">
        <f t="shared" si="11"/>
        <v>0</v>
      </c>
      <c r="Q124" s="192">
        <v>0</v>
      </c>
      <c r="R124" s="192">
        <f t="shared" si="12"/>
        <v>0</v>
      </c>
      <c r="S124" s="192">
        <v>0</v>
      </c>
      <c r="T124" s="193">
        <f t="shared" si="13"/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194" t="s">
        <v>159</v>
      </c>
      <c r="AT124" s="194" t="s">
        <v>154</v>
      </c>
      <c r="AU124" s="194" t="s">
        <v>88</v>
      </c>
      <c r="AY124" s="21" t="s">
        <v>151</v>
      </c>
      <c r="BE124" s="195">
        <f t="shared" si="14"/>
        <v>0</v>
      </c>
      <c r="BF124" s="195">
        <f t="shared" si="15"/>
        <v>0</v>
      </c>
      <c r="BG124" s="195">
        <f t="shared" si="16"/>
        <v>0</v>
      </c>
      <c r="BH124" s="195">
        <f t="shared" si="17"/>
        <v>0</v>
      </c>
      <c r="BI124" s="195">
        <f t="shared" si="18"/>
        <v>0</v>
      </c>
      <c r="BJ124" s="21" t="s">
        <v>86</v>
      </c>
      <c r="BK124" s="195">
        <f t="shared" si="19"/>
        <v>0</v>
      </c>
      <c r="BL124" s="21" t="s">
        <v>159</v>
      </c>
      <c r="BM124" s="194" t="s">
        <v>654</v>
      </c>
    </row>
    <row r="125" spans="1:65" s="2" customFormat="1" ht="16.5" customHeight="1">
      <c r="A125" s="39"/>
      <c r="B125" s="40"/>
      <c r="C125" s="183" t="s">
        <v>488</v>
      </c>
      <c r="D125" s="183" t="s">
        <v>154</v>
      </c>
      <c r="E125" s="184" t="s">
        <v>3475</v>
      </c>
      <c r="F125" s="185" t="s">
        <v>3667</v>
      </c>
      <c r="G125" s="186" t="s">
        <v>253</v>
      </c>
      <c r="H125" s="187">
        <v>17</v>
      </c>
      <c r="I125" s="188"/>
      <c r="J125" s="189">
        <f t="shared" si="10"/>
        <v>0</v>
      </c>
      <c r="K125" s="185" t="s">
        <v>32</v>
      </c>
      <c r="L125" s="44"/>
      <c r="M125" s="190" t="s">
        <v>32</v>
      </c>
      <c r="N125" s="191" t="s">
        <v>49</v>
      </c>
      <c r="O125" s="69"/>
      <c r="P125" s="192">
        <f t="shared" si="11"/>
        <v>0</v>
      </c>
      <c r="Q125" s="192">
        <v>0</v>
      </c>
      <c r="R125" s="192">
        <f t="shared" si="12"/>
        <v>0</v>
      </c>
      <c r="S125" s="192">
        <v>0</v>
      </c>
      <c r="T125" s="193">
        <f t="shared" si="13"/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194" t="s">
        <v>159</v>
      </c>
      <c r="AT125" s="194" t="s">
        <v>154</v>
      </c>
      <c r="AU125" s="194" t="s">
        <v>88</v>
      </c>
      <c r="AY125" s="21" t="s">
        <v>151</v>
      </c>
      <c r="BE125" s="195">
        <f t="shared" si="14"/>
        <v>0</v>
      </c>
      <c r="BF125" s="195">
        <f t="shared" si="15"/>
        <v>0</v>
      </c>
      <c r="BG125" s="195">
        <f t="shared" si="16"/>
        <v>0</v>
      </c>
      <c r="BH125" s="195">
        <f t="shared" si="17"/>
        <v>0</v>
      </c>
      <c r="BI125" s="195">
        <f t="shared" si="18"/>
        <v>0</v>
      </c>
      <c r="BJ125" s="21" t="s">
        <v>86</v>
      </c>
      <c r="BK125" s="195">
        <f t="shared" si="19"/>
        <v>0</v>
      </c>
      <c r="BL125" s="21" t="s">
        <v>159</v>
      </c>
      <c r="BM125" s="194" t="s">
        <v>667</v>
      </c>
    </row>
    <row r="126" spans="1:65" s="2" customFormat="1" ht="16.5" customHeight="1">
      <c r="A126" s="39"/>
      <c r="B126" s="40"/>
      <c r="C126" s="183" t="s">
        <v>502</v>
      </c>
      <c r="D126" s="183" t="s">
        <v>154</v>
      </c>
      <c r="E126" s="184" t="s">
        <v>3499</v>
      </c>
      <c r="F126" s="185" t="s">
        <v>3668</v>
      </c>
      <c r="G126" s="186" t="s">
        <v>253</v>
      </c>
      <c r="H126" s="187">
        <v>3</v>
      </c>
      <c r="I126" s="188"/>
      <c r="J126" s="189">
        <f t="shared" si="10"/>
        <v>0</v>
      </c>
      <c r="K126" s="185" t="s">
        <v>32</v>
      </c>
      <c r="L126" s="44"/>
      <c r="M126" s="190" t="s">
        <v>32</v>
      </c>
      <c r="N126" s="191" t="s">
        <v>49</v>
      </c>
      <c r="O126" s="69"/>
      <c r="P126" s="192">
        <f t="shared" si="11"/>
        <v>0</v>
      </c>
      <c r="Q126" s="192">
        <v>0</v>
      </c>
      <c r="R126" s="192">
        <f t="shared" si="12"/>
        <v>0</v>
      </c>
      <c r="S126" s="192">
        <v>0</v>
      </c>
      <c r="T126" s="193">
        <f t="shared" si="13"/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194" t="s">
        <v>159</v>
      </c>
      <c r="AT126" s="194" t="s">
        <v>154</v>
      </c>
      <c r="AU126" s="194" t="s">
        <v>88</v>
      </c>
      <c r="AY126" s="21" t="s">
        <v>151</v>
      </c>
      <c r="BE126" s="195">
        <f t="shared" si="14"/>
        <v>0</v>
      </c>
      <c r="BF126" s="195">
        <f t="shared" si="15"/>
        <v>0</v>
      </c>
      <c r="BG126" s="195">
        <f t="shared" si="16"/>
        <v>0</v>
      </c>
      <c r="BH126" s="195">
        <f t="shared" si="17"/>
        <v>0</v>
      </c>
      <c r="BI126" s="195">
        <f t="shared" si="18"/>
        <v>0</v>
      </c>
      <c r="BJ126" s="21" t="s">
        <v>86</v>
      </c>
      <c r="BK126" s="195">
        <f t="shared" si="19"/>
        <v>0</v>
      </c>
      <c r="BL126" s="21" t="s">
        <v>159</v>
      </c>
      <c r="BM126" s="194" t="s">
        <v>683</v>
      </c>
    </row>
    <row r="127" spans="1:65" s="2" customFormat="1" ht="16.5" customHeight="1">
      <c r="A127" s="39"/>
      <c r="B127" s="40"/>
      <c r="C127" s="183" t="s">
        <v>510</v>
      </c>
      <c r="D127" s="183" t="s">
        <v>154</v>
      </c>
      <c r="E127" s="184" t="s">
        <v>3538</v>
      </c>
      <c r="F127" s="185" t="s">
        <v>3669</v>
      </c>
      <c r="G127" s="186" t="s">
        <v>253</v>
      </c>
      <c r="H127" s="187">
        <v>3</v>
      </c>
      <c r="I127" s="188"/>
      <c r="J127" s="189">
        <f t="shared" si="10"/>
        <v>0</v>
      </c>
      <c r="K127" s="185" t="s">
        <v>32</v>
      </c>
      <c r="L127" s="44"/>
      <c r="M127" s="190" t="s">
        <v>32</v>
      </c>
      <c r="N127" s="191" t="s">
        <v>49</v>
      </c>
      <c r="O127" s="69"/>
      <c r="P127" s="192">
        <f t="shared" si="11"/>
        <v>0</v>
      </c>
      <c r="Q127" s="192">
        <v>0</v>
      </c>
      <c r="R127" s="192">
        <f t="shared" si="12"/>
        <v>0</v>
      </c>
      <c r="S127" s="192">
        <v>0</v>
      </c>
      <c r="T127" s="193">
        <f t="shared" si="13"/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194" t="s">
        <v>159</v>
      </c>
      <c r="AT127" s="194" t="s">
        <v>154</v>
      </c>
      <c r="AU127" s="194" t="s">
        <v>88</v>
      </c>
      <c r="AY127" s="21" t="s">
        <v>151</v>
      </c>
      <c r="BE127" s="195">
        <f t="shared" si="14"/>
        <v>0</v>
      </c>
      <c r="BF127" s="195">
        <f t="shared" si="15"/>
        <v>0</v>
      </c>
      <c r="BG127" s="195">
        <f t="shared" si="16"/>
        <v>0</v>
      </c>
      <c r="BH127" s="195">
        <f t="shared" si="17"/>
        <v>0</v>
      </c>
      <c r="BI127" s="195">
        <f t="shared" si="18"/>
        <v>0</v>
      </c>
      <c r="BJ127" s="21" t="s">
        <v>86</v>
      </c>
      <c r="BK127" s="195">
        <f t="shared" si="19"/>
        <v>0</v>
      </c>
      <c r="BL127" s="21" t="s">
        <v>159</v>
      </c>
      <c r="BM127" s="194" t="s">
        <v>698</v>
      </c>
    </row>
    <row r="128" spans="1:65" s="2" customFormat="1" ht="16.5" customHeight="1">
      <c r="A128" s="39"/>
      <c r="B128" s="40"/>
      <c r="C128" s="183" t="s">
        <v>515</v>
      </c>
      <c r="D128" s="183" t="s">
        <v>154</v>
      </c>
      <c r="E128" s="184" t="s">
        <v>3560</v>
      </c>
      <c r="F128" s="185" t="s">
        <v>3670</v>
      </c>
      <c r="G128" s="186" t="s">
        <v>3540</v>
      </c>
      <c r="H128" s="187">
        <v>3</v>
      </c>
      <c r="I128" s="188"/>
      <c r="J128" s="189">
        <f t="shared" si="10"/>
        <v>0</v>
      </c>
      <c r="K128" s="185" t="s">
        <v>32</v>
      </c>
      <c r="L128" s="44"/>
      <c r="M128" s="190" t="s">
        <v>32</v>
      </c>
      <c r="N128" s="191" t="s">
        <v>49</v>
      </c>
      <c r="O128" s="69"/>
      <c r="P128" s="192">
        <f t="shared" si="11"/>
        <v>0</v>
      </c>
      <c r="Q128" s="192">
        <v>0</v>
      </c>
      <c r="R128" s="192">
        <f t="shared" si="12"/>
        <v>0</v>
      </c>
      <c r="S128" s="192">
        <v>0</v>
      </c>
      <c r="T128" s="193">
        <f t="shared" si="13"/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94" t="s">
        <v>159</v>
      </c>
      <c r="AT128" s="194" t="s">
        <v>154</v>
      </c>
      <c r="AU128" s="194" t="s">
        <v>88</v>
      </c>
      <c r="AY128" s="21" t="s">
        <v>151</v>
      </c>
      <c r="BE128" s="195">
        <f t="shared" si="14"/>
        <v>0</v>
      </c>
      <c r="BF128" s="195">
        <f t="shared" si="15"/>
        <v>0</v>
      </c>
      <c r="BG128" s="195">
        <f t="shared" si="16"/>
        <v>0</v>
      </c>
      <c r="BH128" s="195">
        <f t="shared" si="17"/>
        <v>0</v>
      </c>
      <c r="BI128" s="195">
        <f t="shared" si="18"/>
        <v>0</v>
      </c>
      <c r="BJ128" s="21" t="s">
        <v>86</v>
      </c>
      <c r="BK128" s="195">
        <f t="shared" si="19"/>
        <v>0</v>
      </c>
      <c r="BL128" s="21" t="s">
        <v>159</v>
      </c>
      <c r="BM128" s="194" t="s">
        <v>714</v>
      </c>
    </row>
    <row r="129" spans="1:65" s="2" customFormat="1" ht="16.5" customHeight="1">
      <c r="A129" s="39"/>
      <c r="B129" s="40"/>
      <c r="C129" s="183" t="s">
        <v>520</v>
      </c>
      <c r="D129" s="183" t="s">
        <v>154</v>
      </c>
      <c r="E129" s="184" t="s">
        <v>3671</v>
      </c>
      <c r="F129" s="185" t="s">
        <v>3672</v>
      </c>
      <c r="G129" s="186" t="s">
        <v>253</v>
      </c>
      <c r="H129" s="187">
        <v>3</v>
      </c>
      <c r="I129" s="188"/>
      <c r="J129" s="189">
        <f t="shared" si="10"/>
        <v>0</v>
      </c>
      <c r="K129" s="185" t="s">
        <v>32</v>
      </c>
      <c r="L129" s="44"/>
      <c r="M129" s="190" t="s">
        <v>32</v>
      </c>
      <c r="N129" s="191" t="s">
        <v>49</v>
      </c>
      <c r="O129" s="69"/>
      <c r="P129" s="192">
        <f t="shared" si="11"/>
        <v>0</v>
      </c>
      <c r="Q129" s="192">
        <v>0</v>
      </c>
      <c r="R129" s="192">
        <f t="shared" si="12"/>
        <v>0</v>
      </c>
      <c r="S129" s="192">
        <v>0</v>
      </c>
      <c r="T129" s="193">
        <f t="shared" si="13"/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194" t="s">
        <v>159</v>
      </c>
      <c r="AT129" s="194" t="s">
        <v>154</v>
      </c>
      <c r="AU129" s="194" t="s">
        <v>88</v>
      </c>
      <c r="AY129" s="21" t="s">
        <v>151</v>
      </c>
      <c r="BE129" s="195">
        <f t="shared" si="14"/>
        <v>0</v>
      </c>
      <c r="BF129" s="195">
        <f t="shared" si="15"/>
        <v>0</v>
      </c>
      <c r="BG129" s="195">
        <f t="shared" si="16"/>
        <v>0</v>
      </c>
      <c r="BH129" s="195">
        <f t="shared" si="17"/>
        <v>0</v>
      </c>
      <c r="BI129" s="195">
        <f t="shared" si="18"/>
        <v>0</v>
      </c>
      <c r="BJ129" s="21" t="s">
        <v>86</v>
      </c>
      <c r="BK129" s="195">
        <f t="shared" si="19"/>
        <v>0</v>
      </c>
      <c r="BL129" s="21" t="s">
        <v>159</v>
      </c>
      <c r="BM129" s="194" t="s">
        <v>729</v>
      </c>
    </row>
    <row r="130" spans="1:65" s="2" customFormat="1" ht="16.5" customHeight="1">
      <c r="A130" s="39"/>
      <c r="B130" s="40"/>
      <c r="C130" s="183" t="s">
        <v>525</v>
      </c>
      <c r="D130" s="183" t="s">
        <v>154</v>
      </c>
      <c r="E130" s="184" t="s">
        <v>3673</v>
      </c>
      <c r="F130" s="185" t="s">
        <v>3674</v>
      </c>
      <c r="G130" s="186" t="s">
        <v>253</v>
      </c>
      <c r="H130" s="187">
        <v>3</v>
      </c>
      <c r="I130" s="188"/>
      <c r="J130" s="189">
        <f t="shared" si="10"/>
        <v>0</v>
      </c>
      <c r="K130" s="185" t="s">
        <v>32</v>
      </c>
      <c r="L130" s="44"/>
      <c r="M130" s="190" t="s">
        <v>32</v>
      </c>
      <c r="N130" s="191" t="s">
        <v>49</v>
      </c>
      <c r="O130" s="69"/>
      <c r="P130" s="192">
        <f t="shared" si="11"/>
        <v>0</v>
      </c>
      <c r="Q130" s="192">
        <v>0</v>
      </c>
      <c r="R130" s="192">
        <f t="shared" si="12"/>
        <v>0</v>
      </c>
      <c r="S130" s="192">
        <v>0</v>
      </c>
      <c r="T130" s="193">
        <f t="shared" si="13"/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94" t="s">
        <v>159</v>
      </c>
      <c r="AT130" s="194" t="s">
        <v>154</v>
      </c>
      <c r="AU130" s="194" t="s">
        <v>88</v>
      </c>
      <c r="AY130" s="21" t="s">
        <v>151</v>
      </c>
      <c r="BE130" s="195">
        <f t="shared" si="14"/>
        <v>0</v>
      </c>
      <c r="BF130" s="195">
        <f t="shared" si="15"/>
        <v>0</v>
      </c>
      <c r="BG130" s="195">
        <f t="shared" si="16"/>
        <v>0</v>
      </c>
      <c r="BH130" s="195">
        <f t="shared" si="17"/>
        <v>0</v>
      </c>
      <c r="BI130" s="195">
        <f t="shared" si="18"/>
        <v>0</v>
      </c>
      <c r="BJ130" s="21" t="s">
        <v>86</v>
      </c>
      <c r="BK130" s="195">
        <f t="shared" si="19"/>
        <v>0</v>
      </c>
      <c r="BL130" s="21" t="s">
        <v>159</v>
      </c>
      <c r="BM130" s="194" t="s">
        <v>742</v>
      </c>
    </row>
    <row r="131" spans="1:65" s="2" customFormat="1" ht="16.5" customHeight="1">
      <c r="A131" s="39"/>
      <c r="B131" s="40"/>
      <c r="C131" s="183" t="s">
        <v>530</v>
      </c>
      <c r="D131" s="183" t="s">
        <v>154</v>
      </c>
      <c r="E131" s="184" t="s">
        <v>3675</v>
      </c>
      <c r="F131" s="185" t="s">
        <v>3676</v>
      </c>
      <c r="G131" s="186" t="s">
        <v>657</v>
      </c>
      <c r="H131" s="187">
        <v>1</v>
      </c>
      <c r="I131" s="188"/>
      <c r="J131" s="189">
        <f t="shared" si="10"/>
        <v>0</v>
      </c>
      <c r="K131" s="185" t="s">
        <v>32</v>
      </c>
      <c r="L131" s="44"/>
      <c r="M131" s="190" t="s">
        <v>32</v>
      </c>
      <c r="N131" s="191" t="s">
        <v>49</v>
      </c>
      <c r="O131" s="69"/>
      <c r="P131" s="192">
        <f t="shared" si="11"/>
        <v>0</v>
      </c>
      <c r="Q131" s="192">
        <v>0</v>
      </c>
      <c r="R131" s="192">
        <f t="shared" si="12"/>
        <v>0</v>
      </c>
      <c r="S131" s="192">
        <v>0</v>
      </c>
      <c r="T131" s="193">
        <f t="shared" si="13"/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194" t="s">
        <v>159</v>
      </c>
      <c r="AT131" s="194" t="s">
        <v>154</v>
      </c>
      <c r="AU131" s="194" t="s">
        <v>88</v>
      </c>
      <c r="AY131" s="21" t="s">
        <v>151</v>
      </c>
      <c r="BE131" s="195">
        <f t="shared" si="14"/>
        <v>0</v>
      </c>
      <c r="BF131" s="195">
        <f t="shared" si="15"/>
        <v>0</v>
      </c>
      <c r="BG131" s="195">
        <f t="shared" si="16"/>
        <v>0</v>
      </c>
      <c r="BH131" s="195">
        <f t="shared" si="17"/>
        <v>0</v>
      </c>
      <c r="BI131" s="195">
        <f t="shared" si="18"/>
        <v>0</v>
      </c>
      <c r="BJ131" s="21" t="s">
        <v>86</v>
      </c>
      <c r="BK131" s="195">
        <f t="shared" si="19"/>
        <v>0</v>
      </c>
      <c r="BL131" s="21" t="s">
        <v>159</v>
      </c>
      <c r="BM131" s="194" t="s">
        <v>757</v>
      </c>
    </row>
    <row r="132" spans="1:65" s="12" customFormat="1" ht="22.9" customHeight="1">
      <c r="B132" s="167"/>
      <c r="C132" s="168"/>
      <c r="D132" s="169" t="s">
        <v>77</v>
      </c>
      <c r="E132" s="181" t="s">
        <v>195</v>
      </c>
      <c r="F132" s="181" t="s">
        <v>3285</v>
      </c>
      <c r="G132" s="168"/>
      <c r="H132" s="168"/>
      <c r="I132" s="171"/>
      <c r="J132" s="182">
        <f>BK132</f>
        <v>0</v>
      </c>
      <c r="K132" s="168"/>
      <c r="L132" s="173"/>
      <c r="M132" s="174"/>
      <c r="N132" s="175"/>
      <c r="O132" s="175"/>
      <c r="P132" s="176">
        <f>SUM(P133:P142)</f>
        <v>0</v>
      </c>
      <c r="Q132" s="175"/>
      <c r="R132" s="176">
        <f>SUM(R133:R142)</f>
        <v>0</v>
      </c>
      <c r="S132" s="175"/>
      <c r="T132" s="177">
        <f>SUM(T133:T142)</f>
        <v>0</v>
      </c>
      <c r="AR132" s="178" t="s">
        <v>86</v>
      </c>
      <c r="AT132" s="179" t="s">
        <v>77</v>
      </c>
      <c r="AU132" s="179" t="s">
        <v>86</v>
      </c>
      <c r="AY132" s="178" t="s">
        <v>151</v>
      </c>
      <c r="BK132" s="180">
        <f>SUM(BK133:BK142)</f>
        <v>0</v>
      </c>
    </row>
    <row r="133" spans="1:65" s="2" customFormat="1" ht="16.5" customHeight="1">
      <c r="A133" s="39"/>
      <c r="B133" s="40"/>
      <c r="C133" s="183" t="s">
        <v>539</v>
      </c>
      <c r="D133" s="183" t="s">
        <v>154</v>
      </c>
      <c r="E133" s="184" t="s">
        <v>3412</v>
      </c>
      <c r="F133" s="185" t="s">
        <v>3677</v>
      </c>
      <c r="G133" s="186" t="s">
        <v>3574</v>
      </c>
      <c r="H133" s="187">
        <v>8</v>
      </c>
      <c r="I133" s="188"/>
      <c r="J133" s="189">
        <f t="shared" ref="J133:J142" si="20">ROUND(I133*H133,2)</f>
        <v>0</v>
      </c>
      <c r="K133" s="185" t="s">
        <v>32</v>
      </c>
      <c r="L133" s="44"/>
      <c r="M133" s="190" t="s">
        <v>32</v>
      </c>
      <c r="N133" s="191" t="s">
        <v>49</v>
      </c>
      <c r="O133" s="69"/>
      <c r="P133" s="192">
        <f t="shared" ref="P133:P142" si="21">O133*H133</f>
        <v>0</v>
      </c>
      <c r="Q133" s="192">
        <v>0</v>
      </c>
      <c r="R133" s="192">
        <f t="shared" ref="R133:R142" si="22">Q133*H133</f>
        <v>0</v>
      </c>
      <c r="S133" s="192">
        <v>0</v>
      </c>
      <c r="T133" s="193">
        <f t="shared" ref="T133:T142" si="23"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194" t="s">
        <v>159</v>
      </c>
      <c r="AT133" s="194" t="s">
        <v>154</v>
      </c>
      <c r="AU133" s="194" t="s">
        <v>88</v>
      </c>
      <c r="AY133" s="21" t="s">
        <v>151</v>
      </c>
      <c r="BE133" s="195">
        <f t="shared" ref="BE133:BE142" si="24">IF(N133="základní",J133,0)</f>
        <v>0</v>
      </c>
      <c r="BF133" s="195">
        <f t="shared" ref="BF133:BF142" si="25">IF(N133="snížená",J133,0)</f>
        <v>0</v>
      </c>
      <c r="BG133" s="195">
        <f t="shared" ref="BG133:BG142" si="26">IF(N133="zákl. přenesená",J133,0)</f>
        <v>0</v>
      </c>
      <c r="BH133" s="195">
        <f t="shared" ref="BH133:BH142" si="27">IF(N133="sníž. přenesená",J133,0)</f>
        <v>0</v>
      </c>
      <c r="BI133" s="195">
        <f t="shared" ref="BI133:BI142" si="28">IF(N133="nulová",J133,0)</f>
        <v>0</v>
      </c>
      <c r="BJ133" s="21" t="s">
        <v>86</v>
      </c>
      <c r="BK133" s="195">
        <f t="shared" ref="BK133:BK142" si="29">ROUND(I133*H133,2)</f>
        <v>0</v>
      </c>
      <c r="BL133" s="21" t="s">
        <v>159</v>
      </c>
      <c r="BM133" s="194" t="s">
        <v>770</v>
      </c>
    </row>
    <row r="134" spans="1:65" s="2" customFormat="1" ht="16.5" customHeight="1">
      <c r="A134" s="39"/>
      <c r="B134" s="40"/>
      <c r="C134" s="183" t="s">
        <v>546</v>
      </c>
      <c r="D134" s="183" t="s">
        <v>154</v>
      </c>
      <c r="E134" s="184" t="s">
        <v>3442</v>
      </c>
      <c r="F134" s="185" t="s">
        <v>3678</v>
      </c>
      <c r="G134" s="186" t="s">
        <v>3574</v>
      </c>
      <c r="H134" s="187">
        <v>32</v>
      </c>
      <c r="I134" s="188"/>
      <c r="J134" s="189">
        <f t="shared" si="20"/>
        <v>0</v>
      </c>
      <c r="K134" s="185" t="s">
        <v>32</v>
      </c>
      <c r="L134" s="44"/>
      <c r="M134" s="190" t="s">
        <v>32</v>
      </c>
      <c r="N134" s="191" t="s">
        <v>49</v>
      </c>
      <c r="O134" s="69"/>
      <c r="P134" s="192">
        <f t="shared" si="21"/>
        <v>0</v>
      </c>
      <c r="Q134" s="192">
        <v>0</v>
      </c>
      <c r="R134" s="192">
        <f t="shared" si="22"/>
        <v>0</v>
      </c>
      <c r="S134" s="192">
        <v>0</v>
      </c>
      <c r="T134" s="193">
        <f t="shared" si="23"/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94" t="s">
        <v>159</v>
      </c>
      <c r="AT134" s="194" t="s">
        <v>154</v>
      </c>
      <c r="AU134" s="194" t="s">
        <v>88</v>
      </c>
      <c r="AY134" s="21" t="s">
        <v>151</v>
      </c>
      <c r="BE134" s="195">
        <f t="shared" si="24"/>
        <v>0</v>
      </c>
      <c r="BF134" s="195">
        <f t="shared" si="25"/>
        <v>0</v>
      </c>
      <c r="BG134" s="195">
        <f t="shared" si="26"/>
        <v>0</v>
      </c>
      <c r="BH134" s="195">
        <f t="shared" si="27"/>
        <v>0</v>
      </c>
      <c r="BI134" s="195">
        <f t="shared" si="28"/>
        <v>0</v>
      </c>
      <c r="BJ134" s="21" t="s">
        <v>86</v>
      </c>
      <c r="BK134" s="195">
        <f t="shared" si="29"/>
        <v>0</v>
      </c>
      <c r="BL134" s="21" t="s">
        <v>159</v>
      </c>
      <c r="BM134" s="194" t="s">
        <v>795</v>
      </c>
    </row>
    <row r="135" spans="1:65" s="2" customFormat="1" ht="16.5" customHeight="1">
      <c r="A135" s="39"/>
      <c r="B135" s="40"/>
      <c r="C135" s="183" t="s">
        <v>553</v>
      </c>
      <c r="D135" s="183" t="s">
        <v>154</v>
      </c>
      <c r="E135" s="184" t="s">
        <v>3478</v>
      </c>
      <c r="F135" s="185" t="s">
        <v>3679</v>
      </c>
      <c r="G135" s="186" t="s">
        <v>3574</v>
      </c>
      <c r="H135" s="187">
        <v>24</v>
      </c>
      <c r="I135" s="188"/>
      <c r="J135" s="189">
        <f t="shared" si="20"/>
        <v>0</v>
      </c>
      <c r="K135" s="185" t="s">
        <v>32</v>
      </c>
      <c r="L135" s="44"/>
      <c r="M135" s="190" t="s">
        <v>32</v>
      </c>
      <c r="N135" s="191" t="s">
        <v>49</v>
      </c>
      <c r="O135" s="69"/>
      <c r="P135" s="192">
        <f t="shared" si="21"/>
        <v>0</v>
      </c>
      <c r="Q135" s="192">
        <v>0</v>
      </c>
      <c r="R135" s="192">
        <f t="shared" si="22"/>
        <v>0</v>
      </c>
      <c r="S135" s="192">
        <v>0</v>
      </c>
      <c r="T135" s="193">
        <f t="shared" si="23"/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194" t="s">
        <v>159</v>
      </c>
      <c r="AT135" s="194" t="s">
        <v>154</v>
      </c>
      <c r="AU135" s="194" t="s">
        <v>88</v>
      </c>
      <c r="AY135" s="21" t="s">
        <v>151</v>
      </c>
      <c r="BE135" s="195">
        <f t="shared" si="24"/>
        <v>0</v>
      </c>
      <c r="BF135" s="195">
        <f t="shared" si="25"/>
        <v>0</v>
      </c>
      <c r="BG135" s="195">
        <f t="shared" si="26"/>
        <v>0</v>
      </c>
      <c r="BH135" s="195">
        <f t="shared" si="27"/>
        <v>0</v>
      </c>
      <c r="BI135" s="195">
        <f t="shared" si="28"/>
        <v>0</v>
      </c>
      <c r="BJ135" s="21" t="s">
        <v>86</v>
      </c>
      <c r="BK135" s="195">
        <f t="shared" si="29"/>
        <v>0</v>
      </c>
      <c r="BL135" s="21" t="s">
        <v>159</v>
      </c>
      <c r="BM135" s="194" t="s">
        <v>807</v>
      </c>
    </row>
    <row r="136" spans="1:65" s="2" customFormat="1" ht="16.5" customHeight="1">
      <c r="A136" s="39"/>
      <c r="B136" s="40"/>
      <c r="C136" s="183" t="s">
        <v>558</v>
      </c>
      <c r="D136" s="183" t="s">
        <v>154</v>
      </c>
      <c r="E136" s="184" t="s">
        <v>3501</v>
      </c>
      <c r="F136" s="185" t="s">
        <v>3577</v>
      </c>
      <c r="G136" s="186" t="s">
        <v>657</v>
      </c>
      <c r="H136" s="187">
        <v>1</v>
      </c>
      <c r="I136" s="188"/>
      <c r="J136" s="189">
        <f t="shared" si="20"/>
        <v>0</v>
      </c>
      <c r="K136" s="185" t="s">
        <v>32</v>
      </c>
      <c r="L136" s="44"/>
      <c r="M136" s="190" t="s">
        <v>32</v>
      </c>
      <c r="N136" s="191" t="s">
        <v>49</v>
      </c>
      <c r="O136" s="69"/>
      <c r="P136" s="192">
        <f t="shared" si="21"/>
        <v>0</v>
      </c>
      <c r="Q136" s="192">
        <v>0</v>
      </c>
      <c r="R136" s="192">
        <f t="shared" si="22"/>
        <v>0</v>
      </c>
      <c r="S136" s="192">
        <v>0</v>
      </c>
      <c r="T136" s="193">
        <f t="shared" si="23"/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194" t="s">
        <v>159</v>
      </c>
      <c r="AT136" s="194" t="s">
        <v>154</v>
      </c>
      <c r="AU136" s="194" t="s">
        <v>88</v>
      </c>
      <c r="AY136" s="21" t="s">
        <v>151</v>
      </c>
      <c r="BE136" s="195">
        <f t="shared" si="24"/>
        <v>0</v>
      </c>
      <c r="BF136" s="195">
        <f t="shared" si="25"/>
        <v>0</v>
      </c>
      <c r="BG136" s="195">
        <f t="shared" si="26"/>
        <v>0</v>
      </c>
      <c r="BH136" s="195">
        <f t="shared" si="27"/>
        <v>0</v>
      </c>
      <c r="BI136" s="195">
        <f t="shared" si="28"/>
        <v>0</v>
      </c>
      <c r="BJ136" s="21" t="s">
        <v>86</v>
      </c>
      <c r="BK136" s="195">
        <f t="shared" si="29"/>
        <v>0</v>
      </c>
      <c r="BL136" s="21" t="s">
        <v>159</v>
      </c>
      <c r="BM136" s="194" t="s">
        <v>819</v>
      </c>
    </row>
    <row r="137" spans="1:65" s="2" customFormat="1" ht="16.5" customHeight="1">
      <c r="A137" s="39"/>
      <c r="B137" s="40"/>
      <c r="C137" s="183" t="s">
        <v>563</v>
      </c>
      <c r="D137" s="183" t="s">
        <v>154</v>
      </c>
      <c r="E137" s="184" t="s">
        <v>3541</v>
      </c>
      <c r="F137" s="185" t="s">
        <v>3680</v>
      </c>
      <c r="G137" s="186" t="s">
        <v>3574</v>
      </c>
      <c r="H137" s="187">
        <v>16</v>
      </c>
      <c r="I137" s="188"/>
      <c r="J137" s="189">
        <f t="shared" si="20"/>
        <v>0</v>
      </c>
      <c r="K137" s="185" t="s">
        <v>32</v>
      </c>
      <c r="L137" s="44"/>
      <c r="M137" s="190" t="s">
        <v>32</v>
      </c>
      <c r="N137" s="191" t="s">
        <v>49</v>
      </c>
      <c r="O137" s="69"/>
      <c r="P137" s="192">
        <f t="shared" si="21"/>
        <v>0</v>
      </c>
      <c r="Q137" s="192">
        <v>0</v>
      </c>
      <c r="R137" s="192">
        <f t="shared" si="22"/>
        <v>0</v>
      </c>
      <c r="S137" s="192">
        <v>0</v>
      </c>
      <c r="T137" s="193">
        <f t="shared" si="23"/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194" t="s">
        <v>159</v>
      </c>
      <c r="AT137" s="194" t="s">
        <v>154</v>
      </c>
      <c r="AU137" s="194" t="s">
        <v>88</v>
      </c>
      <c r="AY137" s="21" t="s">
        <v>151</v>
      </c>
      <c r="BE137" s="195">
        <f t="shared" si="24"/>
        <v>0</v>
      </c>
      <c r="BF137" s="195">
        <f t="shared" si="25"/>
        <v>0</v>
      </c>
      <c r="BG137" s="195">
        <f t="shared" si="26"/>
        <v>0</v>
      </c>
      <c r="BH137" s="195">
        <f t="shared" si="27"/>
        <v>0</v>
      </c>
      <c r="BI137" s="195">
        <f t="shared" si="28"/>
        <v>0</v>
      </c>
      <c r="BJ137" s="21" t="s">
        <v>86</v>
      </c>
      <c r="BK137" s="195">
        <f t="shared" si="29"/>
        <v>0</v>
      </c>
      <c r="BL137" s="21" t="s">
        <v>159</v>
      </c>
      <c r="BM137" s="194" t="s">
        <v>835</v>
      </c>
    </row>
    <row r="138" spans="1:65" s="2" customFormat="1" ht="16.5" customHeight="1">
      <c r="A138" s="39"/>
      <c r="B138" s="40"/>
      <c r="C138" s="183" t="s">
        <v>570</v>
      </c>
      <c r="D138" s="183" t="s">
        <v>154</v>
      </c>
      <c r="E138" s="184" t="s">
        <v>3562</v>
      </c>
      <c r="F138" s="185" t="s">
        <v>3578</v>
      </c>
      <c r="G138" s="186" t="s">
        <v>657</v>
      </c>
      <c r="H138" s="187">
        <v>1</v>
      </c>
      <c r="I138" s="188"/>
      <c r="J138" s="189">
        <f t="shared" si="20"/>
        <v>0</v>
      </c>
      <c r="K138" s="185" t="s">
        <v>32</v>
      </c>
      <c r="L138" s="44"/>
      <c r="M138" s="190" t="s">
        <v>32</v>
      </c>
      <c r="N138" s="191" t="s">
        <v>49</v>
      </c>
      <c r="O138" s="69"/>
      <c r="P138" s="192">
        <f t="shared" si="21"/>
        <v>0</v>
      </c>
      <c r="Q138" s="192">
        <v>0</v>
      </c>
      <c r="R138" s="192">
        <f t="shared" si="22"/>
        <v>0</v>
      </c>
      <c r="S138" s="192">
        <v>0</v>
      </c>
      <c r="T138" s="193">
        <f t="shared" si="23"/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194" t="s">
        <v>159</v>
      </c>
      <c r="AT138" s="194" t="s">
        <v>154</v>
      </c>
      <c r="AU138" s="194" t="s">
        <v>88</v>
      </c>
      <c r="AY138" s="21" t="s">
        <v>151</v>
      </c>
      <c r="BE138" s="195">
        <f t="shared" si="24"/>
        <v>0</v>
      </c>
      <c r="BF138" s="195">
        <f t="shared" si="25"/>
        <v>0</v>
      </c>
      <c r="BG138" s="195">
        <f t="shared" si="26"/>
        <v>0</v>
      </c>
      <c r="BH138" s="195">
        <f t="shared" si="27"/>
        <v>0</v>
      </c>
      <c r="BI138" s="195">
        <f t="shared" si="28"/>
        <v>0</v>
      </c>
      <c r="BJ138" s="21" t="s">
        <v>86</v>
      </c>
      <c r="BK138" s="195">
        <f t="shared" si="29"/>
        <v>0</v>
      </c>
      <c r="BL138" s="21" t="s">
        <v>159</v>
      </c>
      <c r="BM138" s="194" t="s">
        <v>850</v>
      </c>
    </row>
    <row r="139" spans="1:65" s="2" customFormat="1" ht="16.5" customHeight="1">
      <c r="A139" s="39"/>
      <c r="B139" s="40"/>
      <c r="C139" s="183" t="s">
        <v>576</v>
      </c>
      <c r="D139" s="183" t="s">
        <v>154</v>
      </c>
      <c r="E139" s="184" t="s">
        <v>3681</v>
      </c>
      <c r="F139" s="185" t="s">
        <v>3579</v>
      </c>
      <c r="G139" s="186" t="s">
        <v>657</v>
      </c>
      <c r="H139" s="187">
        <v>1</v>
      </c>
      <c r="I139" s="188"/>
      <c r="J139" s="189">
        <f t="shared" si="20"/>
        <v>0</v>
      </c>
      <c r="K139" s="185" t="s">
        <v>32</v>
      </c>
      <c r="L139" s="44"/>
      <c r="M139" s="190" t="s">
        <v>32</v>
      </c>
      <c r="N139" s="191" t="s">
        <v>49</v>
      </c>
      <c r="O139" s="69"/>
      <c r="P139" s="192">
        <f t="shared" si="21"/>
        <v>0</v>
      </c>
      <c r="Q139" s="192">
        <v>0</v>
      </c>
      <c r="R139" s="192">
        <f t="shared" si="22"/>
        <v>0</v>
      </c>
      <c r="S139" s="192">
        <v>0</v>
      </c>
      <c r="T139" s="193">
        <f t="shared" si="23"/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194" t="s">
        <v>159</v>
      </c>
      <c r="AT139" s="194" t="s">
        <v>154</v>
      </c>
      <c r="AU139" s="194" t="s">
        <v>88</v>
      </c>
      <c r="AY139" s="21" t="s">
        <v>151</v>
      </c>
      <c r="BE139" s="195">
        <f t="shared" si="24"/>
        <v>0</v>
      </c>
      <c r="BF139" s="195">
        <f t="shared" si="25"/>
        <v>0</v>
      </c>
      <c r="BG139" s="195">
        <f t="shared" si="26"/>
        <v>0</v>
      </c>
      <c r="BH139" s="195">
        <f t="shared" si="27"/>
        <v>0</v>
      </c>
      <c r="BI139" s="195">
        <f t="shared" si="28"/>
        <v>0</v>
      </c>
      <c r="BJ139" s="21" t="s">
        <v>86</v>
      </c>
      <c r="BK139" s="195">
        <f t="shared" si="29"/>
        <v>0</v>
      </c>
      <c r="BL139" s="21" t="s">
        <v>159</v>
      </c>
      <c r="BM139" s="194" t="s">
        <v>863</v>
      </c>
    </row>
    <row r="140" spans="1:65" s="2" customFormat="1" ht="16.5" customHeight="1">
      <c r="A140" s="39"/>
      <c r="B140" s="40"/>
      <c r="C140" s="183" t="s">
        <v>582</v>
      </c>
      <c r="D140" s="183" t="s">
        <v>154</v>
      </c>
      <c r="E140" s="184" t="s">
        <v>3682</v>
      </c>
      <c r="F140" s="185" t="s">
        <v>177</v>
      </c>
      <c r="G140" s="186" t="s">
        <v>657</v>
      </c>
      <c r="H140" s="187">
        <v>1</v>
      </c>
      <c r="I140" s="188"/>
      <c r="J140" s="189">
        <f t="shared" si="20"/>
        <v>0</v>
      </c>
      <c r="K140" s="185" t="s">
        <v>32</v>
      </c>
      <c r="L140" s="44"/>
      <c r="M140" s="190" t="s">
        <v>32</v>
      </c>
      <c r="N140" s="191" t="s">
        <v>49</v>
      </c>
      <c r="O140" s="69"/>
      <c r="P140" s="192">
        <f t="shared" si="21"/>
        <v>0</v>
      </c>
      <c r="Q140" s="192">
        <v>0</v>
      </c>
      <c r="R140" s="192">
        <f t="shared" si="22"/>
        <v>0</v>
      </c>
      <c r="S140" s="192">
        <v>0</v>
      </c>
      <c r="T140" s="193">
        <f t="shared" si="23"/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94" t="s">
        <v>159</v>
      </c>
      <c r="AT140" s="194" t="s">
        <v>154</v>
      </c>
      <c r="AU140" s="194" t="s">
        <v>88</v>
      </c>
      <c r="AY140" s="21" t="s">
        <v>151</v>
      </c>
      <c r="BE140" s="195">
        <f t="shared" si="24"/>
        <v>0</v>
      </c>
      <c r="BF140" s="195">
        <f t="shared" si="25"/>
        <v>0</v>
      </c>
      <c r="BG140" s="195">
        <f t="shared" si="26"/>
        <v>0</v>
      </c>
      <c r="BH140" s="195">
        <f t="shared" si="27"/>
        <v>0</v>
      </c>
      <c r="BI140" s="195">
        <f t="shared" si="28"/>
        <v>0</v>
      </c>
      <c r="BJ140" s="21" t="s">
        <v>86</v>
      </c>
      <c r="BK140" s="195">
        <f t="shared" si="29"/>
        <v>0</v>
      </c>
      <c r="BL140" s="21" t="s">
        <v>159</v>
      </c>
      <c r="BM140" s="194" t="s">
        <v>876</v>
      </c>
    </row>
    <row r="141" spans="1:65" s="2" customFormat="1" ht="16.5" customHeight="1">
      <c r="A141" s="39"/>
      <c r="B141" s="40"/>
      <c r="C141" s="183" t="s">
        <v>592</v>
      </c>
      <c r="D141" s="183" t="s">
        <v>154</v>
      </c>
      <c r="E141" s="184" t="s">
        <v>3683</v>
      </c>
      <c r="F141" s="185" t="s">
        <v>3684</v>
      </c>
      <c r="G141" s="186" t="s">
        <v>657</v>
      </c>
      <c r="H141" s="187">
        <v>1</v>
      </c>
      <c r="I141" s="188"/>
      <c r="J141" s="189">
        <f t="shared" si="20"/>
        <v>0</v>
      </c>
      <c r="K141" s="185" t="s">
        <v>32</v>
      </c>
      <c r="L141" s="44"/>
      <c r="M141" s="190" t="s">
        <v>32</v>
      </c>
      <c r="N141" s="191" t="s">
        <v>49</v>
      </c>
      <c r="O141" s="69"/>
      <c r="P141" s="192">
        <f t="shared" si="21"/>
        <v>0</v>
      </c>
      <c r="Q141" s="192">
        <v>0</v>
      </c>
      <c r="R141" s="192">
        <f t="shared" si="22"/>
        <v>0</v>
      </c>
      <c r="S141" s="192">
        <v>0</v>
      </c>
      <c r="T141" s="193">
        <f t="shared" si="23"/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194" t="s">
        <v>159</v>
      </c>
      <c r="AT141" s="194" t="s">
        <v>154</v>
      </c>
      <c r="AU141" s="194" t="s">
        <v>88</v>
      </c>
      <c r="AY141" s="21" t="s">
        <v>151</v>
      </c>
      <c r="BE141" s="195">
        <f t="shared" si="24"/>
        <v>0</v>
      </c>
      <c r="BF141" s="195">
        <f t="shared" si="25"/>
        <v>0</v>
      </c>
      <c r="BG141" s="195">
        <f t="shared" si="26"/>
        <v>0</v>
      </c>
      <c r="BH141" s="195">
        <f t="shared" si="27"/>
        <v>0</v>
      </c>
      <c r="BI141" s="195">
        <f t="shared" si="28"/>
        <v>0</v>
      </c>
      <c r="BJ141" s="21" t="s">
        <v>86</v>
      </c>
      <c r="BK141" s="195">
        <f t="shared" si="29"/>
        <v>0</v>
      </c>
      <c r="BL141" s="21" t="s">
        <v>159</v>
      </c>
      <c r="BM141" s="194" t="s">
        <v>890</v>
      </c>
    </row>
    <row r="142" spans="1:65" s="2" customFormat="1" ht="16.5" customHeight="1">
      <c r="A142" s="39"/>
      <c r="B142" s="40"/>
      <c r="C142" s="183" t="s">
        <v>599</v>
      </c>
      <c r="D142" s="183" t="s">
        <v>154</v>
      </c>
      <c r="E142" s="184" t="s">
        <v>3685</v>
      </c>
      <c r="F142" s="185" t="s">
        <v>3686</v>
      </c>
      <c r="G142" s="186" t="s">
        <v>3574</v>
      </c>
      <c r="H142" s="187">
        <v>24</v>
      </c>
      <c r="I142" s="188"/>
      <c r="J142" s="189">
        <f t="shared" si="20"/>
        <v>0</v>
      </c>
      <c r="K142" s="185" t="s">
        <v>32</v>
      </c>
      <c r="L142" s="44"/>
      <c r="M142" s="261" t="s">
        <v>32</v>
      </c>
      <c r="N142" s="262" t="s">
        <v>49</v>
      </c>
      <c r="O142" s="205"/>
      <c r="P142" s="263">
        <f t="shared" si="21"/>
        <v>0</v>
      </c>
      <c r="Q142" s="263">
        <v>0</v>
      </c>
      <c r="R142" s="263">
        <f t="shared" si="22"/>
        <v>0</v>
      </c>
      <c r="S142" s="263">
        <v>0</v>
      </c>
      <c r="T142" s="264">
        <f t="shared" si="23"/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94" t="s">
        <v>159</v>
      </c>
      <c r="AT142" s="194" t="s">
        <v>154</v>
      </c>
      <c r="AU142" s="194" t="s">
        <v>88</v>
      </c>
      <c r="AY142" s="21" t="s">
        <v>151</v>
      </c>
      <c r="BE142" s="195">
        <f t="shared" si="24"/>
        <v>0</v>
      </c>
      <c r="BF142" s="195">
        <f t="shared" si="25"/>
        <v>0</v>
      </c>
      <c r="BG142" s="195">
        <f t="shared" si="26"/>
        <v>0</v>
      </c>
      <c r="BH142" s="195">
        <f t="shared" si="27"/>
        <v>0</v>
      </c>
      <c r="BI142" s="195">
        <f t="shared" si="28"/>
        <v>0</v>
      </c>
      <c r="BJ142" s="21" t="s">
        <v>86</v>
      </c>
      <c r="BK142" s="195">
        <f t="shared" si="29"/>
        <v>0</v>
      </c>
      <c r="BL142" s="21" t="s">
        <v>159</v>
      </c>
      <c r="BM142" s="194" t="s">
        <v>901</v>
      </c>
    </row>
    <row r="143" spans="1:65" s="2" customFormat="1" ht="6.95" customHeight="1">
      <c r="A143" s="39"/>
      <c r="B143" s="52"/>
      <c r="C143" s="53"/>
      <c r="D143" s="53"/>
      <c r="E143" s="53"/>
      <c r="F143" s="53"/>
      <c r="G143" s="53"/>
      <c r="H143" s="53"/>
      <c r="I143" s="53"/>
      <c r="J143" s="53"/>
      <c r="K143" s="53"/>
      <c r="L143" s="44"/>
      <c r="M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</row>
  </sheetData>
  <sheetProtection algorithmName="SHA-512" hashValue="mNs0lFhVzciaqpAoPcN6qz4jSmjoes5CffAeXngscKCVv55BsKoTWm3MOP/3k2r8+EnjFbjh7UxA/ZaP5NV/9Q==" saltValue="53dmBSyikB8QJ4aoZcyDX1mmZrxOBidahvxBFIdpzvlFtXQ6ENFiLExguYJtPNWIAxL1UO7SPUe67qf4g9zz4w==" spinCount="100000" sheet="1" objects="1" scenarios="1" formatColumns="0" formatRows="0" autoFilter="0"/>
  <autoFilter ref="C92:K142" xr:uid="{00000000-0009-0000-0000-000007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17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AT2" s="21" t="s">
        <v>115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88</v>
      </c>
    </row>
    <row r="4" spans="1:46" s="1" customFormat="1" ht="24.95" customHeight="1">
      <c r="B4" s="24"/>
      <c r="D4" s="115" t="s">
        <v>125</v>
      </c>
      <c r="L4" s="24"/>
      <c r="M4" s="116" t="s">
        <v>10</v>
      </c>
      <c r="AT4" s="21" t="s">
        <v>4</v>
      </c>
    </row>
    <row r="5" spans="1:46" s="1" customFormat="1" ht="6.95" customHeight="1">
      <c r="B5" s="24"/>
      <c r="L5" s="24"/>
    </row>
    <row r="6" spans="1:46" s="1" customFormat="1" ht="12" customHeight="1">
      <c r="B6" s="24"/>
      <c r="D6" s="117" t="s">
        <v>16</v>
      </c>
      <c r="L6" s="24"/>
    </row>
    <row r="7" spans="1:46" s="1" customFormat="1" ht="16.5" customHeight="1">
      <c r="B7" s="24"/>
      <c r="E7" s="423" t="str">
        <f>'Rekapitulace stavby'!K6</f>
        <v>Přestavba býv. trafostanice na dětskou skupinu</v>
      </c>
      <c r="F7" s="424"/>
      <c r="G7" s="424"/>
      <c r="H7" s="424"/>
      <c r="L7" s="24"/>
    </row>
    <row r="8" spans="1:46" s="1" customFormat="1" ht="12" customHeight="1">
      <c r="B8" s="24"/>
      <c r="D8" s="117" t="s">
        <v>126</v>
      </c>
      <c r="L8" s="24"/>
    </row>
    <row r="9" spans="1:46" s="2" customFormat="1" ht="16.5" customHeight="1">
      <c r="A9" s="39"/>
      <c r="B9" s="44"/>
      <c r="C9" s="39"/>
      <c r="D9" s="39"/>
      <c r="E9" s="423" t="s">
        <v>3217</v>
      </c>
      <c r="F9" s="426"/>
      <c r="G9" s="426"/>
      <c r="H9" s="426"/>
      <c r="I9" s="39"/>
      <c r="J9" s="39"/>
      <c r="K9" s="39"/>
      <c r="L9" s="118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pans="1:46" s="2" customFormat="1" ht="12" customHeight="1">
      <c r="A10" s="39"/>
      <c r="B10" s="44"/>
      <c r="C10" s="39"/>
      <c r="D10" s="117" t="s">
        <v>3218</v>
      </c>
      <c r="E10" s="39"/>
      <c r="F10" s="39"/>
      <c r="G10" s="39"/>
      <c r="H10" s="39"/>
      <c r="I10" s="39"/>
      <c r="J10" s="39"/>
      <c r="K10" s="39"/>
      <c r="L10" s="118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pans="1:46" s="2" customFormat="1" ht="16.5" customHeight="1">
      <c r="A11" s="39"/>
      <c r="B11" s="44"/>
      <c r="C11" s="39"/>
      <c r="D11" s="39"/>
      <c r="E11" s="425" t="s">
        <v>3687</v>
      </c>
      <c r="F11" s="426"/>
      <c r="G11" s="426"/>
      <c r="H11" s="426"/>
      <c r="I11" s="39"/>
      <c r="J11" s="39"/>
      <c r="K11" s="39"/>
      <c r="L11" s="118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pans="1:46" s="2" customFormat="1" ht="11.25">
      <c r="A12" s="39"/>
      <c r="B12" s="44"/>
      <c r="C12" s="39"/>
      <c r="D12" s="39"/>
      <c r="E12" s="39"/>
      <c r="F12" s="39"/>
      <c r="G12" s="39"/>
      <c r="H12" s="39"/>
      <c r="I12" s="39"/>
      <c r="J12" s="39"/>
      <c r="K12" s="39"/>
      <c r="L12" s="118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pans="1:46" s="2" customFormat="1" ht="12" customHeight="1">
      <c r="A13" s="39"/>
      <c r="B13" s="44"/>
      <c r="C13" s="39"/>
      <c r="D13" s="117" t="s">
        <v>18</v>
      </c>
      <c r="E13" s="39"/>
      <c r="F13" s="108" t="s">
        <v>32</v>
      </c>
      <c r="G13" s="39"/>
      <c r="H13" s="39"/>
      <c r="I13" s="117" t="s">
        <v>20</v>
      </c>
      <c r="J13" s="108" t="s">
        <v>32</v>
      </c>
      <c r="K13" s="39"/>
      <c r="L13" s="118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pans="1:46" s="2" customFormat="1" ht="12" customHeight="1">
      <c r="A14" s="39"/>
      <c r="B14" s="44"/>
      <c r="C14" s="39"/>
      <c r="D14" s="117" t="s">
        <v>22</v>
      </c>
      <c r="E14" s="39"/>
      <c r="F14" s="108" t="s">
        <v>23</v>
      </c>
      <c r="G14" s="39"/>
      <c r="H14" s="39"/>
      <c r="I14" s="117" t="s">
        <v>24</v>
      </c>
      <c r="J14" s="119" t="str">
        <f>'Rekapitulace stavby'!AN8</f>
        <v>4. 7. 2025</v>
      </c>
      <c r="K14" s="39"/>
      <c r="L14" s="11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pans="1:46" s="2" customFormat="1" ht="10.9" customHeight="1">
      <c r="A15" s="39"/>
      <c r="B15" s="44"/>
      <c r="C15" s="39"/>
      <c r="D15" s="39"/>
      <c r="E15" s="39"/>
      <c r="F15" s="39"/>
      <c r="G15" s="39"/>
      <c r="H15" s="39"/>
      <c r="I15" s="39"/>
      <c r="J15" s="39"/>
      <c r="K15" s="39"/>
      <c r="L15" s="118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pans="1:46" s="2" customFormat="1" ht="12" customHeight="1">
      <c r="A16" s="39"/>
      <c r="B16" s="44"/>
      <c r="C16" s="39"/>
      <c r="D16" s="117" t="s">
        <v>30</v>
      </c>
      <c r="E16" s="39"/>
      <c r="F16" s="39"/>
      <c r="G16" s="39"/>
      <c r="H16" s="39"/>
      <c r="I16" s="117" t="s">
        <v>31</v>
      </c>
      <c r="J16" s="108" t="s">
        <v>32</v>
      </c>
      <c r="K16" s="39"/>
      <c r="L16" s="118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pans="1:31" s="2" customFormat="1" ht="18" customHeight="1">
      <c r="A17" s="39"/>
      <c r="B17" s="44"/>
      <c r="C17" s="39"/>
      <c r="D17" s="39"/>
      <c r="E17" s="108" t="s">
        <v>33</v>
      </c>
      <c r="F17" s="39"/>
      <c r="G17" s="39"/>
      <c r="H17" s="39"/>
      <c r="I17" s="117" t="s">
        <v>34</v>
      </c>
      <c r="J17" s="108" t="s">
        <v>32</v>
      </c>
      <c r="K17" s="39"/>
      <c r="L17" s="118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pans="1:31" s="2" customFormat="1" ht="6.95" customHeight="1">
      <c r="A18" s="39"/>
      <c r="B18" s="44"/>
      <c r="C18" s="39"/>
      <c r="D18" s="39"/>
      <c r="E18" s="39"/>
      <c r="F18" s="39"/>
      <c r="G18" s="39"/>
      <c r="H18" s="39"/>
      <c r="I18" s="39"/>
      <c r="J18" s="39"/>
      <c r="K18" s="39"/>
      <c r="L18" s="118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pans="1:31" s="2" customFormat="1" ht="12" customHeight="1">
      <c r="A19" s="39"/>
      <c r="B19" s="44"/>
      <c r="C19" s="39"/>
      <c r="D19" s="117" t="s">
        <v>35</v>
      </c>
      <c r="E19" s="39"/>
      <c r="F19" s="39"/>
      <c r="G19" s="39"/>
      <c r="H19" s="39"/>
      <c r="I19" s="117" t="s">
        <v>31</v>
      </c>
      <c r="J19" s="34" t="str">
        <f>'Rekapitulace stavby'!AN13</f>
        <v>Vyplň údaj</v>
      </c>
      <c r="K19" s="39"/>
      <c r="L19" s="118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pans="1:31" s="2" customFormat="1" ht="18" customHeight="1">
      <c r="A20" s="39"/>
      <c r="B20" s="44"/>
      <c r="C20" s="39"/>
      <c r="D20" s="39"/>
      <c r="E20" s="427" t="str">
        <f>'Rekapitulace stavby'!E14</f>
        <v>Vyplň údaj</v>
      </c>
      <c r="F20" s="428"/>
      <c r="G20" s="428"/>
      <c r="H20" s="428"/>
      <c r="I20" s="117" t="s">
        <v>34</v>
      </c>
      <c r="J20" s="34" t="str">
        <f>'Rekapitulace stavby'!AN14</f>
        <v>Vyplň údaj</v>
      </c>
      <c r="K20" s="39"/>
      <c r="L20" s="118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pans="1:31" s="2" customFormat="1" ht="6.95" customHeight="1">
      <c r="A21" s="39"/>
      <c r="B21" s="44"/>
      <c r="C21" s="39"/>
      <c r="D21" s="39"/>
      <c r="E21" s="39"/>
      <c r="F21" s="39"/>
      <c r="G21" s="39"/>
      <c r="H21" s="39"/>
      <c r="I21" s="39"/>
      <c r="J21" s="39"/>
      <c r="K21" s="39"/>
      <c r="L21" s="118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pans="1:31" s="2" customFormat="1" ht="12" customHeight="1">
      <c r="A22" s="39"/>
      <c r="B22" s="44"/>
      <c r="C22" s="39"/>
      <c r="D22" s="117" t="s">
        <v>37</v>
      </c>
      <c r="E22" s="39"/>
      <c r="F22" s="39"/>
      <c r="G22" s="39"/>
      <c r="H22" s="39"/>
      <c r="I22" s="117" t="s">
        <v>31</v>
      </c>
      <c r="J22" s="108" t="s">
        <v>32</v>
      </c>
      <c r="K22" s="39"/>
      <c r="L22" s="118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pans="1:31" s="2" customFormat="1" ht="18" customHeight="1">
      <c r="A23" s="39"/>
      <c r="B23" s="44"/>
      <c r="C23" s="39"/>
      <c r="D23" s="39"/>
      <c r="E23" s="108" t="s">
        <v>38</v>
      </c>
      <c r="F23" s="39"/>
      <c r="G23" s="39"/>
      <c r="H23" s="39"/>
      <c r="I23" s="117" t="s">
        <v>34</v>
      </c>
      <c r="J23" s="108" t="s">
        <v>32</v>
      </c>
      <c r="K23" s="39"/>
      <c r="L23" s="118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pans="1:31" s="2" customFormat="1" ht="6.95" customHeight="1">
      <c r="A24" s="39"/>
      <c r="B24" s="44"/>
      <c r="C24" s="39"/>
      <c r="D24" s="39"/>
      <c r="E24" s="39"/>
      <c r="F24" s="39"/>
      <c r="G24" s="39"/>
      <c r="H24" s="39"/>
      <c r="I24" s="39"/>
      <c r="J24" s="39"/>
      <c r="K24" s="39"/>
      <c r="L24" s="118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pans="1:31" s="2" customFormat="1" ht="12" customHeight="1">
      <c r="A25" s="39"/>
      <c r="B25" s="44"/>
      <c r="C25" s="39"/>
      <c r="D25" s="117" t="s">
        <v>40</v>
      </c>
      <c r="E25" s="39"/>
      <c r="F25" s="39"/>
      <c r="G25" s="39"/>
      <c r="H25" s="39"/>
      <c r="I25" s="117" t="s">
        <v>31</v>
      </c>
      <c r="J25" s="108" t="str">
        <f>IF('Rekapitulace stavby'!AN19="","",'Rekapitulace stavby'!AN19)</f>
        <v/>
      </c>
      <c r="K25" s="39"/>
      <c r="L25" s="118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pans="1:31" s="2" customFormat="1" ht="18" customHeight="1">
      <c r="A26" s="39"/>
      <c r="B26" s="44"/>
      <c r="C26" s="39"/>
      <c r="D26" s="39"/>
      <c r="E26" s="108" t="str">
        <f>IF('Rekapitulace stavby'!E20="","",'Rekapitulace stavby'!E20)</f>
        <v xml:space="preserve"> </v>
      </c>
      <c r="F26" s="39"/>
      <c r="G26" s="39"/>
      <c r="H26" s="39"/>
      <c r="I26" s="117" t="s">
        <v>34</v>
      </c>
      <c r="J26" s="108" t="str">
        <f>IF('Rekapitulace stavby'!AN20="","",'Rekapitulace stavby'!AN20)</f>
        <v/>
      </c>
      <c r="K26" s="39"/>
      <c r="L26" s="118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pans="1:31" s="2" customFormat="1" ht="6.95" customHeight="1">
      <c r="A27" s="39"/>
      <c r="B27" s="44"/>
      <c r="C27" s="39"/>
      <c r="D27" s="39"/>
      <c r="E27" s="39"/>
      <c r="F27" s="39"/>
      <c r="G27" s="39"/>
      <c r="H27" s="39"/>
      <c r="I27" s="39"/>
      <c r="J27" s="39"/>
      <c r="K27" s="39"/>
      <c r="L27" s="118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pans="1:31" s="2" customFormat="1" ht="12" customHeight="1">
      <c r="A28" s="39"/>
      <c r="B28" s="44"/>
      <c r="C28" s="39"/>
      <c r="D28" s="117" t="s">
        <v>42</v>
      </c>
      <c r="E28" s="39"/>
      <c r="F28" s="39"/>
      <c r="G28" s="39"/>
      <c r="H28" s="39"/>
      <c r="I28" s="39"/>
      <c r="J28" s="39"/>
      <c r="K28" s="39"/>
      <c r="L28" s="118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pans="1:31" s="8" customFormat="1" ht="16.5" customHeight="1">
      <c r="A29" s="120"/>
      <c r="B29" s="121"/>
      <c r="C29" s="120"/>
      <c r="D29" s="120"/>
      <c r="E29" s="429" t="s">
        <v>32</v>
      </c>
      <c r="F29" s="429"/>
      <c r="G29" s="429"/>
      <c r="H29" s="42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5" customHeight="1">
      <c r="A30" s="39"/>
      <c r="B30" s="44"/>
      <c r="C30" s="39"/>
      <c r="D30" s="39"/>
      <c r="E30" s="39"/>
      <c r="F30" s="39"/>
      <c r="G30" s="39"/>
      <c r="H30" s="39"/>
      <c r="I30" s="39"/>
      <c r="J30" s="39"/>
      <c r="K30" s="39"/>
      <c r="L30" s="118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pans="1:31" s="2" customFormat="1" ht="6.95" customHeight="1">
      <c r="A31" s="39"/>
      <c r="B31" s="44"/>
      <c r="C31" s="39"/>
      <c r="D31" s="123"/>
      <c r="E31" s="123"/>
      <c r="F31" s="123"/>
      <c r="G31" s="123"/>
      <c r="H31" s="123"/>
      <c r="I31" s="123"/>
      <c r="J31" s="123"/>
      <c r="K31" s="123"/>
      <c r="L31" s="118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pans="1:31" s="2" customFormat="1" ht="25.35" customHeight="1">
      <c r="A32" s="39"/>
      <c r="B32" s="44"/>
      <c r="C32" s="39"/>
      <c r="D32" s="124" t="s">
        <v>44</v>
      </c>
      <c r="E32" s="39"/>
      <c r="F32" s="39"/>
      <c r="G32" s="39"/>
      <c r="H32" s="39"/>
      <c r="I32" s="39"/>
      <c r="J32" s="125">
        <f>ROUND(J91, 2)</f>
        <v>0</v>
      </c>
      <c r="K32" s="39"/>
      <c r="L32" s="118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pans="1:31" s="2" customFormat="1" ht="6.95" customHeight="1">
      <c r="A33" s="39"/>
      <c r="B33" s="44"/>
      <c r="C33" s="39"/>
      <c r="D33" s="123"/>
      <c r="E33" s="123"/>
      <c r="F33" s="123"/>
      <c r="G33" s="123"/>
      <c r="H33" s="123"/>
      <c r="I33" s="123"/>
      <c r="J33" s="123"/>
      <c r="K33" s="123"/>
      <c r="L33" s="118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pans="1:31" s="2" customFormat="1" ht="14.45" customHeight="1">
      <c r="A34" s="39"/>
      <c r="B34" s="44"/>
      <c r="C34" s="39"/>
      <c r="D34" s="39"/>
      <c r="E34" s="39"/>
      <c r="F34" s="126" t="s">
        <v>46</v>
      </c>
      <c r="G34" s="39"/>
      <c r="H34" s="39"/>
      <c r="I34" s="126" t="s">
        <v>45</v>
      </c>
      <c r="J34" s="126" t="s">
        <v>47</v>
      </c>
      <c r="K34" s="39"/>
      <c r="L34" s="118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pans="1:31" s="2" customFormat="1" ht="14.45" customHeight="1">
      <c r="A35" s="39"/>
      <c r="B35" s="44"/>
      <c r="C35" s="39"/>
      <c r="D35" s="127" t="s">
        <v>48</v>
      </c>
      <c r="E35" s="117" t="s">
        <v>49</v>
      </c>
      <c r="F35" s="128">
        <f>ROUND((SUM(BE91:BE177)),  2)</f>
        <v>0</v>
      </c>
      <c r="G35" s="39"/>
      <c r="H35" s="39"/>
      <c r="I35" s="129">
        <v>0.21</v>
      </c>
      <c r="J35" s="128">
        <f>ROUND(((SUM(BE91:BE177))*I35),  2)</f>
        <v>0</v>
      </c>
      <c r="K35" s="39"/>
      <c r="L35" s="118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pans="1:31" s="2" customFormat="1" ht="14.45" customHeight="1">
      <c r="A36" s="39"/>
      <c r="B36" s="44"/>
      <c r="C36" s="39"/>
      <c r="D36" s="39"/>
      <c r="E36" s="117" t="s">
        <v>50</v>
      </c>
      <c r="F36" s="128">
        <f>ROUND((SUM(BF91:BF177)),  2)</f>
        <v>0</v>
      </c>
      <c r="G36" s="39"/>
      <c r="H36" s="39"/>
      <c r="I36" s="129">
        <v>0.12</v>
      </c>
      <c r="J36" s="128">
        <f>ROUND(((SUM(BF91:BF177))*I36),  2)</f>
        <v>0</v>
      </c>
      <c r="K36" s="39"/>
      <c r="L36" s="118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pans="1:31" s="2" customFormat="1" ht="14.45" hidden="1" customHeight="1">
      <c r="A37" s="39"/>
      <c r="B37" s="44"/>
      <c r="C37" s="39"/>
      <c r="D37" s="39"/>
      <c r="E37" s="117" t="s">
        <v>51</v>
      </c>
      <c r="F37" s="128">
        <f>ROUND((SUM(BG91:BG177)),  2)</f>
        <v>0</v>
      </c>
      <c r="G37" s="39"/>
      <c r="H37" s="39"/>
      <c r="I37" s="129">
        <v>0.21</v>
      </c>
      <c r="J37" s="128">
        <f>0</f>
        <v>0</v>
      </c>
      <c r="K37" s="39"/>
      <c r="L37" s="118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pans="1:31" s="2" customFormat="1" ht="14.45" hidden="1" customHeight="1">
      <c r="A38" s="39"/>
      <c r="B38" s="44"/>
      <c r="C38" s="39"/>
      <c r="D38" s="39"/>
      <c r="E38" s="117" t="s">
        <v>52</v>
      </c>
      <c r="F38" s="128">
        <f>ROUND((SUM(BH91:BH177)),  2)</f>
        <v>0</v>
      </c>
      <c r="G38" s="39"/>
      <c r="H38" s="39"/>
      <c r="I38" s="129">
        <v>0.12</v>
      </c>
      <c r="J38" s="128">
        <f>0</f>
        <v>0</v>
      </c>
      <c r="K38" s="39"/>
      <c r="L38" s="118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pans="1:31" s="2" customFormat="1" ht="14.45" hidden="1" customHeight="1">
      <c r="A39" s="39"/>
      <c r="B39" s="44"/>
      <c r="C39" s="39"/>
      <c r="D39" s="39"/>
      <c r="E39" s="117" t="s">
        <v>53</v>
      </c>
      <c r="F39" s="128">
        <f>ROUND((SUM(BI91:BI177)),  2)</f>
        <v>0</v>
      </c>
      <c r="G39" s="39"/>
      <c r="H39" s="39"/>
      <c r="I39" s="129">
        <v>0</v>
      </c>
      <c r="J39" s="128">
        <f>0</f>
        <v>0</v>
      </c>
      <c r="K39" s="39"/>
      <c r="L39" s="118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pans="1:31" s="2" customFormat="1" ht="6.95" customHeight="1">
      <c r="A40" s="39"/>
      <c r="B40" s="44"/>
      <c r="C40" s="39"/>
      <c r="D40" s="39"/>
      <c r="E40" s="39"/>
      <c r="F40" s="39"/>
      <c r="G40" s="39"/>
      <c r="H40" s="39"/>
      <c r="I40" s="39"/>
      <c r="J40" s="39"/>
      <c r="K40" s="39"/>
      <c r="L40" s="118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pans="1:31" s="2" customFormat="1" ht="25.35" customHeight="1">
      <c r="A41" s="39"/>
      <c r="B41" s="44"/>
      <c r="C41" s="130"/>
      <c r="D41" s="131" t="s">
        <v>54</v>
      </c>
      <c r="E41" s="132"/>
      <c r="F41" s="132"/>
      <c r="G41" s="133" t="s">
        <v>55</v>
      </c>
      <c r="H41" s="134" t="s">
        <v>56</v>
      </c>
      <c r="I41" s="132"/>
      <c r="J41" s="135">
        <f>SUM(J32:J39)</f>
        <v>0</v>
      </c>
      <c r="K41" s="136"/>
      <c r="L41" s="118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pans="1:31" s="2" customFormat="1" ht="14.45" customHeight="1">
      <c r="A42" s="39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pans="1:31" s="2" customFormat="1" ht="6.95" customHeight="1">
      <c r="A46" s="39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pans="1:31" s="2" customFormat="1" ht="24.95" customHeight="1">
      <c r="A47" s="39"/>
      <c r="B47" s="40"/>
      <c r="C47" s="27" t="s">
        <v>128</v>
      </c>
      <c r="D47" s="41"/>
      <c r="E47" s="41"/>
      <c r="F47" s="41"/>
      <c r="G47" s="41"/>
      <c r="H47" s="41"/>
      <c r="I47" s="41"/>
      <c r="J47" s="41"/>
      <c r="K47" s="41"/>
      <c r="L47" s="118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pans="1:31" s="2" customFormat="1" ht="6.95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18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pans="1:47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18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pans="1:47" s="2" customFormat="1" ht="16.5" customHeight="1">
      <c r="A50" s="39"/>
      <c r="B50" s="40"/>
      <c r="C50" s="41"/>
      <c r="D50" s="41"/>
      <c r="E50" s="430" t="str">
        <f>E7</f>
        <v>Přestavba býv. trafostanice na dětskou skupinu</v>
      </c>
      <c r="F50" s="431"/>
      <c r="G50" s="431"/>
      <c r="H50" s="431"/>
      <c r="I50" s="41"/>
      <c r="J50" s="41"/>
      <c r="K50" s="41"/>
      <c r="L50" s="118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pans="1:47" s="1" customFormat="1" ht="12" customHeight="1">
      <c r="B51" s="25"/>
      <c r="C51" s="33" t="s">
        <v>126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9"/>
      <c r="B52" s="40"/>
      <c r="C52" s="41"/>
      <c r="D52" s="41"/>
      <c r="E52" s="430" t="s">
        <v>3217</v>
      </c>
      <c r="F52" s="432"/>
      <c r="G52" s="432"/>
      <c r="H52" s="432"/>
      <c r="I52" s="41"/>
      <c r="J52" s="41"/>
      <c r="K52" s="41"/>
      <c r="L52" s="118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pans="1:47" s="2" customFormat="1" ht="12" customHeight="1">
      <c r="A53" s="39"/>
      <c r="B53" s="40"/>
      <c r="C53" s="33" t="s">
        <v>3218</v>
      </c>
      <c r="D53" s="41"/>
      <c r="E53" s="41"/>
      <c r="F53" s="41"/>
      <c r="G53" s="41"/>
      <c r="H53" s="41"/>
      <c r="I53" s="41"/>
      <c r="J53" s="41"/>
      <c r="K53" s="41"/>
      <c r="L53" s="118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pans="1:47" s="2" customFormat="1" ht="16.5" customHeight="1">
      <c r="A54" s="39"/>
      <c r="B54" s="40"/>
      <c r="C54" s="41"/>
      <c r="D54" s="41"/>
      <c r="E54" s="384" t="str">
        <f>E11</f>
        <v>ZTI-PK - Přípojka kanalizace</v>
      </c>
      <c r="F54" s="432"/>
      <c r="G54" s="432"/>
      <c r="H54" s="432"/>
      <c r="I54" s="41"/>
      <c r="J54" s="41"/>
      <c r="K54" s="41"/>
      <c r="L54" s="118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pans="1:47" s="2" customFormat="1" ht="6.95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18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pans="1:47" s="2" customFormat="1" ht="12" customHeight="1">
      <c r="A56" s="39"/>
      <c r="B56" s="40"/>
      <c r="C56" s="33" t="s">
        <v>22</v>
      </c>
      <c r="D56" s="41"/>
      <c r="E56" s="41"/>
      <c r="F56" s="31" t="str">
        <f>F14</f>
        <v>Na Habrové, 152 00 Praha 5 - Hlubočepy</v>
      </c>
      <c r="G56" s="41"/>
      <c r="H56" s="41"/>
      <c r="I56" s="33" t="s">
        <v>24</v>
      </c>
      <c r="J56" s="64" t="str">
        <f>IF(J14="","",J14)</f>
        <v>4. 7. 2025</v>
      </c>
      <c r="K56" s="41"/>
      <c r="L56" s="118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pans="1:47" s="2" customFormat="1" ht="6.95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18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pans="1:47" s="2" customFormat="1" ht="25.7" customHeight="1">
      <c r="A58" s="39"/>
      <c r="B58" s="40"/>
      <c r="C58" s="33" t="s">
        <v>30</v>
      </c>
      <c r="D58" s="41"/>
      <c r="E58" s="41"/>
      <c r="F58" s="31" t="str">
        <f>E17</f>
        <v>MČ Praha 5, nám. 14. října, 150 22 Praha 5</v>
      </c>
      <c r="G58" s="41"/>
      <c r="H58" s="41"/>
      <c r="I58" s="33" t="s">
        <v>37</v>
      </c>
      <c r="J58" s="37" t="str">
        <f>E23</f>
        <v>AHK Architekti a VOPS ProArch s.r.o.</v>
      </c>
      <c r="K58" s="41"/>
      <c r="L58" s="118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pans="1:47" s="2" customFormat="1" ht="15.2" customHeight="1">
      <c r="A59" s="39"/>
      <c r="B59" s="40"/>
      <c r="C59" s="33" t="s">
        <v>35</v>
      </c>
      <c r="D59" s="41"/>
      <c r="E59" s="41"/>
      <c r="F59" s="31" t="str">
        <f>IF(E20="","",E20)</f>
        <v>Vyplň údaj</v>
      </c>
      <c r="G59" s="41"/>
      <c r="H59" s="41"/>
      <c r="I59" s="33" t="s">
        <v>40</v>
      </c>
      <c r="J59" s="37" t="str">
        <f>E26</f>
        <v xml:space="preserve"> </v>
      </c>
      <c r="K59" s="41"/>
      <c r="L59" s="118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pans="1:47" s="2" customFormat="1" ht="10.35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18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pans="1:47" s="2" customFormat="1" ht="29.25" customHeight="1">
      <c r="A61" s="39"/>
      <c r="B61" s="40"/>
      <c r="C61" s="141" t="s">
        <v>129</v>
      </c>
      <c r="D61" s="142"/>
      <c r="E61" s="142"/>
      <c r="F61" s="142"/>
      <c r="G61" s="142"/>
      <c r="H61" s="142"/>
      <c r="I61" s="142"/>
      <c r="J61" s="143" t="s">
        <v>130</v>
      </c>
      <c r="K61" s="142"/>
      <c r="L61" s="118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pans="1:47" s="2" customFormat="1" ht="10.35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18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pans="1:47" s="2" customFormat="1" ht="22.9" customHeight="1">
      <c r="A63" s="39"/>
      <c r="B63" s="40"/>
      <c r="C63" s="144" t="s">
        <v>76</v>
      </c>
      <c r="D63" s="41"/>
      <c r="E63" s="41"/>
      <c r="F63" s="41"/>
      <c r="G63" s="41"/>
      <c r="H63" s="41"/>
      <c r="I63" s="41"/>
      <c r="J63" s="82">
        <f>J91</f>
        <v>0</v>
      </c>
      <c r="K63" s="41"/>
      <c r="L63" s="118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21" t="s">
        <v>131</v>
      </c>
    </row>
    <row r="64" spans="1:47" s="9" customFormat="1" ht="24.95" customHeight="1">
      <c r="B64" s="145"/>
      <c r="C64" s="146"/>
      <c r="D64" s="147" t="s">
        <v>282</v>
      </c>
      <c r="E64" s="148"/>
      <c r="F64" s="148"/>
      <c r="G64" s="148"/>
      <c r="H64" s="148"/>
      <c r="I64" s="148"/>
      <c r="J64" s="149">
        <f>J92</f>
        <v>0</v>
      </c>
      <c r="K64" s="146"/>
      <c r="L64" s="150"/>
    </row>
    <row r="65" spans="1:31" s="10" customFormat="1" ht="19.899999999999999" customHeight="1">
      <c r="B65" s="151"/>
      <c r="C65" s="102"/>
      <c r="D65" s="152" t="s">
        <v>283</v>
      </c>
      <c r="E65" s="153"/>
      <c r="F65" s="153"/>
      <c r="G65" s="153"/>
      <c r="H65" s="153"/>
      <c r="I65" s="153"/>
      <c r="J65" s="154">
        <f>J93</f>
        <v>0</v>
      </c>
      <c r="K65" s="102"/>
      <c r="L65" s="155"/>
    </row>
    <row r="66" spans="1:31" s="10" customFormat="1" ht="19.899999999999999" customHeight="1">
      <c r="B66" s="151"/>
      <c r="C66" s="102"/>
      <c r="D66" s="152" t="s">
        <v>284</v>
      </c>
      <c r="E66" s="153"/>
      <c r="F66" s="153"/>
      <c r="G66" s="153"/>
      <c r="H66" s="153"/>
      <c r="I66" s="153"/>
      <c r="J66" s="154">
        <f>J139</f>
        <v>0</v>
      </c>
      <c r="K66" s="102"/>
      <c r="L66" s="155"/>
    </row>
    <row r="67" spans="1:31" s="10" customFormat="1" ht="19.899999999999999" customHeight="1">
      <c r="B67" s="151"/>
      <c r="C67" s="102"/>
      <c r="D67" s="152" t="s">
        <v>286</v>
      </c>
      <c r="E67" s="153"/>
      <c r="F67" s="153"/>
      <c r="G67" s="153"/>
      <c r="H67" s="153"/>
      <c r="I67" s="153"/>
      <c r="J67" s="154">
        <f>J144</f>
        <v>0</v>
      </c>
      <c r="K67" s="102"/>
      <c r="L67" s="155"/>
    </row>
    <row r="68" spans="1:31" s="10" customFormat="1" ht="19.899999999999999" customHeight="1">
      <c r="B68" s="151"/>
      <c r="C68" s="102"/>
      <c r="D68" s="152" t="s">
        <v>3688</v>
      </c>
      <c r="E68" s="153"/>
      <c r="F68" s="153"/>
      <c r="G68" s="153"/>
      <c r="H68" s="153"/>
      <c r="I68" s="153"/>
      <c r="J68" s="154">
        <f>J156</f>
        <v>0</v>
      </c>
      <c r="K68" s="102"/>
      <c r="L68" s="155"/>
    </row>
    <row r="69" spans="1:31" s="10" customFormat="1" ht="19.899999999999999" customHeight="1">
      <c r="B69" s="151"/>
      <c r="C69" s="102"/>
      <c r="D69" s="152" t="s">
        <v>292</v>
      </c>
      <c r="E69" s="153"/>
      <c r="F69" s="153"/>
      <c r="G69" s="153"/>
      <c r="H69" s="153"/>
      <c r="I69" s="153"/>
      <c r="J69" s="154">
        <f>J175</f>
        <v>0</v>
      </c>
      <c r="K69" s="102"/>
      <c r="L69" s="155"/>
    </row>
    <row r="70" spans="1:31" s="2" customFormat="1" ht="21.75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18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pans="1:31" s="2" customFormat="1" ht="6.95" customHeight="1">
      <c r="A71" s="39"/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118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5" spans="1:31" s="2" customFormat="1" ht="6.95" customHeight="1">
      <c r="A75" s="39"/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118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pans="1:31" s="2" customFormat="1" ht="24.95" customHeight="1">
      <c r="A76" s="39"/>
      <c r="B76" s="40"/>
      <c r="C76" s="27" t="s">
        <v>137</v>
      </c>
      <c r="D76" s="41"/>
      <c r="E76" s="41"/>
      <c r="F76" s="41"/>
      <c r="G76" s="41"/>
      <c r="H76" s="41"/>
      <c r="I76" s="41"/>
      <c r="J76" s="41"/>
      <c r="K76" s="41"/>
      <c r="L76" s="118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pans="1:31" s="2" customFormat="1" ht="6.95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18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pans="1:31" s="2" customFormat="1" ht="12" customHeight="1">
      <c r="A78" s="39"/>
      <c r="B78" s="40"/>
      <c r="C78" s="33" t="s">
        <v>16</v>
      </c>
      <c r="D78" s="41"/>
      <c r="E78" s="41"/>
      <c r="F78" s="41"/>
      <c r="G78" s="41"/>
      <c r="H78" s="41"/>
      <c r="I78" s="41"/>
      <c r="J78" s="41"/>
      <c r="K78" s="41"/>
      <c r="L78" s="118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pans="1:31" s="2" customFormat="1" ht="16.5" customHeight="1">
      <c r="A79" s="39"/>
      <c r="B79" s="40"/>
      <c r="C79" s="41"/>
      <c r="D79" s="41"/>
      <c r="E79" s="430" t="str">
        <f>E7</f>
        <v>Přestavba býv. trafostanice na dětskou skupinu</v>
      </c>
      <c r="F79" s="431"/>
      <c r="G79" s="431"/>
      <c r="H79" s="431"/>
      <c r="I79" s="41"/>
      <c r="J79" s="41"/>
      <c r="K79" s="41"/>
      <c r="L79" s="118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pans="1:31" s="1" customFormat="1" ht="12" customHeight="1">
      <c r="B80" s="25"/>
      <c r="C80" s="33" t="s">
        <v>126</v>
      </c>
      <c r="D80" s="26"/>
      <c r="E80" s="26"/>
      <c r="F80" s="26"/>
      <c r="G80" s="26"/>
      <c r="H80" s="26"/>
      <c r="I80" s="26"/>
      <c r="J80" s="26"/>
      <c r="K80" s="26"/>
      <c r="L80" s="24"/>
    </row>
    <row r="81" spans="1:65" s="2" customFormat="1" ht="16.5" customHeight="1">
      <c r="A81" s="39"/>
      <c r="B81" s="40"/>
      <c r="C81" s="41"/>
      <c r="D81" s="41"/>
      <c r="E81" s="430" t="s">
        <v>3217</v>
      </c>
      <c r="F81" s="432"/>
      <c r="G81" s="432"/>
      <c r="H81" s="432"/>
      <c r="I81" s="41"/>
      <c r="J81" s="41"/>
      <c r="K81" s="41"/>
      <c r="L81" s="118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pans="1:65" s="2" customFormat="1" ht="12" customHeight="1">
      <c r="A82" s="39"/>
      <c r="B82" s="40"/>
      <c r="C82" s="33" t="s">
        <v>3218</v>
      </c>
      <c r="D82" s="41"/>
      <c r="E82" s="41"/>
      <c r="F82" s="41"/>
      <c r="G82" s="41"/>
      <c r="H82" s="41"/>
      <c r="I82" s="41"/>
      <c r="J82" s="41"/>
      <c r="K82" s="41"/>
      <c r="L82" s="118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pans="1:65" s="2" customFormat="1" ht="16.5" customHeight="1">
      <c r="A83" s="39"/>
      <c r="B83" s="40"/>
      <c r="C83" s="41"/>
      <c r="D83" s="41"/>
      <c r="E83" s="384" t="str">
        <f>E11</f>
        <v>ZTI-PK - Přípojka kanalizace</v>
      </c>
      <c r="F83" s="432"/>
      <c r="G83" s="432"/>
      <c r="H83" s="432"/>
      <c r="I83" s="41"/>
      <c r="J83" s="41"/>
      <c r="K83" s="41"/>
      <c r="L83" s="118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pans="1:65" s="2" customFormat="1" ht="6.95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18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pans="1:65" s="2" customFormat="1" ht="12" customHeight="1">
      <c r="A85" s="39"/>
      <c r="B85" s="40"/>
      <c r="C85" s="33" t="s">
        <v>22</v>
      </c>
      <c r="D85" s="41"/>
      <c r="E85" s="41"/>
      <c r="F85" s="31" t="str">
        <f>F14</f>
        <v>Na Habrové, 152 00 Praha 5 - Hlubočepy</v>
      </c>
      <c r="G85" s="41"/>
      <c r="H85" s="41"/>
      <c r="I85" s="33" t="s">
        <v>24</v>
      </c>
      <c r="J85" s="64" t="str">
        <f>IF(J14="","",J14)</f>
        <v>4. 7. 2025</v>
      </c>
      <c r="K85" s="41"/>
      <c r="L85" s="118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pans="1:65" s="2" customFormat="1" ht="6.95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18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pans="1:65" s="2" customFormat="1" ht="25.7" customHeight="1">
      <c r="A87" s="39"/>
      <c r="B87" s="40"/>
      <c r="C87" s="33" t="s">
        <v>30</v>
      </c>
      <c r="D87" s="41"/>
      <c r="E87" s="41"/>
      <c r="F87" s="31" t="str">
        <f>E17</f>
        <v>MČ Praha 5, nám. 14. října, 150 22 Praha 5</v>
      </c>
      <c r="G87" s="41"/>
      <c r="H87" s="41"/>
      <c r="I87" s="33" t="s">
        <v>37</v>
      </c>
      <c r="J87" s="37" t="str">
        <f>E23</f>
        <v>AHK Architekti a VOPS ProArch s.r.o.</v>
      </c>
      <c r="K87" s="41"/>
      <c r="L87" s="118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pans="1:65" s="2" customFormat="1" ht="15.2" customHeight="1">
      <c r="A88" s="39"/>
      <c r="B88" s="40"/>
      <c r="C88" s="33" t="s">
        <v>35</v>
      </c>
      <c r="D88" s="41"/>
      <c r="E88" s="41"/>
      <c r="F88" s="31" t="str">
        <f>IF(E20="","",E20)</f>
        <v>Vyplň údaj</v>
      </c>
      <c r="G88" s="41"/>
      <c r="H88" s="41"/>
      <c r="I88" s="33" t="s">
        <v>40</v>
      </c>
      <c r="J88" s="37" t="str">
        <f>E26</f>
        <v xml:space="preserve"> </v>
      </c>
      <c r="K88" s="41"/>
      <c r="L88" s="118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pans="1:65" s="2" customFormat="1" ht="10.35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18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pans="1:65" s="11" customFormat="1" ht="29.25" customHeight="1">
      <c r="A90" s="156"/>
      <c r="B90" s="157"/>
      <c r="C90" s="158" t="s">
        <v>138</v>
      </c>
      <c r="D90" s="159" t="s">
        <v>63</v>
      </c>
      <c r="E90" s="159" t="s">
        <v>59</v>
      </c>
      <c r="F90" s="159" t="s">
        <v>60</v>
      </c>
      <c r="G90" s="159" t="s">
        <v>139</v>
      </c>
      <c r="H90" s="159" t="s">
        <v>140</v>
      </c>
      <c r="I90" s="159" t="s">
        <v>141</v>
      </c>
      <c r="J90" s="159" t="s">
        <v>130</v>
      </c>
      <c r="K90" s="160" t="s">
        <v>142</v>
      </c>
      <c r="L90" s="161"/>
      <c r="M90" s="73" t="s">
        <v>32</v>
      </c>
      <c r="N90" s="74" t="s">
        <v>48</v>
      </c>
      <c r="O90" s="74" t="s">
        <v>143</v>
      </c>
      <c r="P90" s="74" t="s">
        <v>144</v>
      </c>
      <c r="Q90" s="74" t="s">
        <v>145</v>
      </c>
      <c r="R90" s="74" t="s">
        <v>146</v>
      </c>
      <c r="S90" s="74" t="s">
        <v>147</v>
      </c>
      <c r="T90" s="75" t="s">
        <v>148</v>
      </c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</row>
    <row r="91" spans="1:65" s="2" customFormat="1" ht="22.9" customHeight="1">
      <c r="A91" s="39"/>
      <c r="B91" s="40"/>
      <c r="C91" s="80" t="s">
        <v>149</v>
      </c>
      <c r="D91" s="41"/>
      <c r="E91" s="41"/>
      <c r="F91" s="41"/>
      <c r="G91" s="41"/>
      <c r="H91" s="41"/>
      <c r="I91" s="41"/>
      <c r="J91" s="162">
        <f>BK91</f>
        <v>0</v>
      </c>
      <c r="K91" s="41"/>
      <c r="L91" s="44"/>
      <c r="M91" s="76"/>
      <c r="N91" s="163"/>
      <c r="O91" s="77"/>
      <c r="P91" s="164">
        <f>P92</f>
        <v>0</v>
      </c>
      <c r="Q91" s="77"/>
      <c r="R91" s="164">
        <f>R92</f>
        <v>3.5157773200000002</v>
      </c>
      <c r="S91" s="77"/>
      <c r="T91" s="165">
        <f>T92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21" t="s">
        <v>77</v>
      </c>
      <c r="AU91" s="21" t="s">
        <v>131</v>
      </c>
      <c r="BK91" s="166">
        <f>BK92</f>
        <v>0</v>
      </c>
    </row>
    <row r="92" spans="1:65" s="12" customFormat="1" ht="25.9" customHeight="1">
      <c r="B92" s="167"/>
      <c r="C92" s="168"/>
      <c r="D92" s="169" t="s">
        <v>77</v>
      </c>
      <c r="E92" s="170" t="s">
        <v>313</v>
      </c>
      <c r="F92" s="170" t="s">
        <v>314</v>
      </c>
      <c r="G92" s="168"/>
      <c r="H92" s="168"/>
      <c r="I92" s="171"/>
      <c r="J92" s="172">
        <f>BK92</f>
        <v>0</v>
      </c>
      <c r="K92" s="168"/>
      <c r="L92" s="173"/>
      <c r="M92" s="174"/>
      <c r="N92" s="175"/>
      <c r="O92" s="175"/>
      <c r="P92" s="176">
        <f>P93+P139+P144+P156+P175</f>
        <v>0</v>
      </c>
      <c r="Q92" s="175"/>
      <c r="R92" s="176">
        <f>R93+R139+R144+R156+R175</f>
        <v>3.5157773200000002</v>
      </c>
      <c r="S92" s="175"/>
      <c r="T92" s="177">
        <f>T93+T139+T144+T156+T175</f>
        <v>0</v>
      </c>
      <c r="AR92" s="178" t="s">
        <v>86</v>
      </c>
      <c r="AT92" s="179" t="s">
        <v>77</v>
      </c>
      <c r="AU92" s="179" t="s">
        <v>78</v>
      </c>
      <c r="AY92" s="178" t="s">
        <v>151</v>
      </c>
      <c r="BK92" s="180">
        <f>BK93+BK139+BK144+BK156+BK175</f>
        <v>0</v>
      </c>
    </row>
    <row r="93" spans="1:65" s="12" customFormat="1" ht="22.9" customHeight="1">
      <c r="B93" s="167"/>
      <c r="C93" s="168"/>
      <c r="D93" s="169" t="s">
        <v>77</v>
      </c>
      <c r="E93" s="181" t="s">
        <v>86</v>
      </c>
      <c r="F93" s="181" t="s">
        <v>315</v>
      </c>
      <c r="G93" s="168"/>
      <c r="H93" s="168"/>
      <c r="I93" s="171"/>
      <c r="J93" s="182">
        <f>BK93</f>
        <v>0</v>
      </c>
      <c r="K93" s="168"/>
      <c r="L93" s="173"/>
      <c r="M93" s="174"/>
      <c r="N93" s="175"/>
      <c r="O93" s="175"/>
      <c r="P93" s="176">
        <f>SUM(P94:P138)</f>
        <v>0</v>
      </c>
      <c r="Q93" s="175"/>
      <c r="R93" s="176">
        <f>SUM(R94:R138)</f>
        <v>0.93938599999999994</v>
      </c>
      <c r="S93" s="175"/>
      <c r="T93" s="177">
        <f>SUM(T94:T138)</f>
        <v>0</v>
      </c>
      <c r="AR93" s="178" t="s">
        <v>86</v>
      </c>
      <c r="AT93" s="179" t="s">
        <v>77</v>
      </c>
      <c r="AU93" s="179" t="s">
        <v>86</v>
      </c>
      <c r="AY93" s="178" t="s">
        <v>151</v>
      </c>
      <c r="BK93" s="180">
        <f>SUM(BK94:BK138)</f>
        <v>0</v>
      </c>
    </row>
    <row r="94" spans="1:65" s="2" customFormat="1" ht="49.15" customHeight="1">
      <c r="A94" s="39"/>
      <c r="B94" s="40"/>
      <c r="C94" s="183" t="s">
        <v>86</v>
      </c>
      <c r="D94" s="183" t="s">
        <v>154</v>
      </c>
      <c r="E94" s="184" t="s">
        <v>3689</v>
      </c>
      <c r="F94" s="185" t="s">
        <v>3690</v>
      </c>
      <c r="G94" s="186" t="s">
        <v>213</v>
      </c>
      <c r="H94" s="187">
        <v>2</v>
      </c>
      <c r="I94" s="188"/>
      <c r="J94" s="189">
        <f>ROUND(I94*H94,2)</f>
        <v>0</v>
      </c>
      <c r="K94" s="185" t="s">
        <v>158</v>
      </c>
      <c r="L94" s="44"/>
      <c r="M94" s="190" t="s">
        <v>32</v>
      </c>
      <c r="N94" s="191" t="s">
        <v>49</v>
      </c>
      <c r="O94" s="69"/>
      <c r="P94" s="192">
        <f>O94*H94</f>
        <v>0</v>
      </c>
      <c r="Q94" s="192">
        <v>3.6900000000000002E-2</v>
      </c>
      <c r="R94" s="192">
        <f>Q94*H94</f>
        <v>7.3800000000000004E-2</v>
      </c>
      <c r="S94" s="192">
        <v>0</v>
      </c>
      <c r="T94" s="193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194" t="s">
        <v>159</v>
      </c>
      <c r="AT94" s="194" t="s">
        <v>154</v>
      </c>
      <c r="AU94" s="194" t="s">
        <v>88</v>
      </c>
      <c r="AY94" s="21" t="s">
        <v>151</v>
      </c>
      <c r="BE94" s="195">
        <f>IF(N94="základní",J94,0)</f>
        <v>0</v>
      </c>
      <c r="BF94" s="195">
        <f>IF(N94="snížená",J94,0)</f>
        <v>0</v>
      </c>
      <c r="BG94" s="195">
        <f>IF(N94="zákl. přenesená",J94,0)</f>
        <v>0</v>
      </c>
      <c r="BH94" s="195">
        <f>IF(N94="sníž. přenesená",J94,0)</f>
        <v>0</v>
      </c>
      <c r="BI94" s="195">
        <f>IF(N94="nulová",J94,0)</f>
        <v>0</v>
      </c>
      <c r="BJ94" s="21" t="s">
        <v>86</v>
      </c>
      <c r="BK94" s="195">
        <f>ROUND(I94*H94,2)</f>
        <v>0</v>
      </c>
      <c r="BL94" s="21" t="s">
        <v>159</v>
      </c>
      <c r="BM94" s="194" t="s">
        <v>88</v>
      </c>
    </row>
    <row r="95" spans="1:65" s="2" customFormat="1" ht="11.25">
      <c r="A95" s="39"/>
      <c r="B95" s="40"/>
      <c r="C95" s="41"/>
      <c r="D95" s="196" t="s">
        <v>161</v>
      </c>
      <c r="E95" s="41"/>
      <c r="F95" s="197" t="s">
        <v>3691</v>
      </c>
      <c r="G95" s="41"/>
      <c r="H95" s="41"/>
      <c r="I95" s="198"/>
      <c r="J95" s="41"/>
      <c r="K95" s="41"/>
      <c r="L95" s="44"/>
      <c r="M95" s="199"/>
      <c r="N95" s="200"/>
      <c r="O95" s="69"/>
      <c r="P95" s="69"/>
      <c r="Q95" s="69"/>
      <c r="R95" s="69"/>
      <c r="S95" s="69"/>
      <c r="T95" s="70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21" t="s">
        <v>161</v>
      </c>
      <c r="AU95" s="21" t="s">
        <v>88</v>
      </c>
    </row>
    <row r="96" spans="1:65" s="2" customFormat="1" ht="24.2" customHeight="1">
      <c r="A96" s="39"/>
      <c r="B96" s="40"/>
      <c r="C96" s="183" t="s">
        <v>88</v>
      </c>
      <c r="D96" s="183" t="s">
        <v>154</v>
      </c>
      <c r="E96" s="184" t="s">
        <v>3692</v>
      </c>
      <c r="F96" s="185" t="s">
        <v>3693</v>
      </c>
      <c r="G96" s="186" t="s">
        <v>213</v>
      </c>
      <c r="H96" s="187">
        <v>4</v>
      </c>
      <c r="I96" s="188"/>
      <c r="J96" s="189">
        <f>ROUND(I96*H96,2)</f>
        <v>0</v>
      </c>
      <c r="K96" s="185" t="s">
        <v>158</v>
      </c>
      <c r="L96" s="44"/>
      <c r="M96" s="190" t="s">
        <v>32</v>
      </c>
      <c r="N96" s="191" t="s">
        <v>49</v>
      </c>
      <c r="O96" s="69"/>
      <c r="P96" s="192">
        <f>O96*H96</f>
        <v>0</v>
      </c>
      <c r="Q96" s="192">
        <v>4.0999999999999999E-4</v>
      </c>
      <c r="R96" s="192">
        <f>Q96*H96</f>
        <v>1.64E-3</v>
      </c>
      <c r="S96" s="192">
        <v>0</v>
      </c>
      <c r="T96" s="19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194" t="s">
        <v>159</v>
      </c>
      <c r="AT96" s="194" t="s">
        <v>154</v>
      </c>
      <c r="AU96" s="194" t="s">
        <v>88</v>
      </c>
      <c r="AY96" s="21" t="s">
        <v>151</v>
      </c>
      <c r="BE96" s="195">
        <f>IF(N96="základní",J96,0)</f>
        <v>0</v>
      </c>
      <c r="BF96" s="195">
        <f>IF(N96="snížená",J96,0)</f>
        <v>0</v>
      </c>
      <c r="BG96" s="195">
        <f>IF(N96="zákl. přenesená",J96,0)</f>
        <v>0</v>
      </c>
      <c r="BH96" s="195">
        <f>IF(N96="sníž. přenesená",J96,0)</f>
        <v>0</v>
      </c>
      <c r="BI96" s="195">
        <f>IF(N96="nulová",J96,0)</f>
        <v>0</v>
      </c>
      <c r="BJ96" s="21" t="s">
        <v>86</v>
      </c>
      <c r="BK96" s="195">
        <f>ROUND(I96*H96,2)</f>
        <v>0</v>
      </c>
      <c r="BL96" s="21" t="s">
        <v>159</v>
      </c>
      <c r="BM96" s="194" t="s">
        <v>159</v>
      </c>
    </row>
    <row r="97" spans="1:65" s="2" customFormat="1" ht="11.25">
      <c r="A97" s="39"/>
      <c r="B97" s="40"/>
      <c r="C97" s="41"/>
      <c r="D97" s="196" t="s">
        <v>161</v>
      </c>
      <c r="E97" s="41"/>
      <c r="F97" s="197" t="s">
        <v>3694</v>
      </c>
      <c r="G97" s="41"/>
      <c r="H97" s="41"/>
      <c r="I97" s="198"/>
      <c r="J97" s="41"/>
      <c r="K97" s="41"/>
      <c r="L97" s="44"/>
      <c r="M97" s="199"/>
      <c r="N97" s="200"/>
      <c r="O97" s="69"/>
      <c r="P97" s="69"/>
      <c r="Q97" s="69"/>
      <c r="R97" s="69"/>
      <c r="S97" s="69"/>
      <c r="T97" s="70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21" t="s">
        <v>161</v>
      </c>
      <c r="AU97" s="21" t="s">
        <v>88</v>
      </c>
    </row>
    <row r="98" spans="1:65" s="2" customFormat="1" ht="24.2" customHeight="1">
      <c r="A98" s="39"/>
      <c r="B98" s="40"/>
      <c r="C98" s="183" t="s">
        <v>170</v>
      </c>
      <c r="D98" s="183" t="s">
        <v>154</v>
      </c>
      <c r="E98" s="184" t="s">
        <v>3695</v>
      </c>
      <c r="F98" s="185" t="s">
        <v>3696</v>
      </c>
      <c r="G98" s="186" t="s">
        <v>213</v>
      </c>
      <c r="H98" s="187">
        <v>4</v>
      </c>
      <c r="I98" s="188"/>
      <c r="J98" s="189">
        <f>ROUND(I98*H98,2)</f>
        <v>0</v>
      </c>
      <c r="K98" s="185" t="s">
        <v>158</v>
      </c>
      <c r="L98" s="44"/>
      <c r="M98" s="190" t="s">
        <v>32</v>
      </c>
      <c r="N98" s="191" t="s">
        <v>49</v>
      </c>
      <c r="O98" s="69"/>
      <c r="P98" s="192">
        <f>O98*H98</f>
        <v>0</v>
      </c>
      <c r="Q98" s="192">
        <v>0</v>
      </c>
      <c r="R98" s="192">
        <f>Q98*H98</f>
        <v>0</v>
      </c>
      <c r="S98" s="192">
        <v>0</v>
      </c>
      <c r="T98" s="19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194" t="s">
        <v>159</v>
      </c>
      <c r="AT98" s="194" t="s">
        <v>154</v>
      </c>
      <c r="AU98" s="194" t="s">
        <v>88</v>
      </c>
      <c r="AY98" s="21" t="s">
        <v>151</v>
      </c>
      <c r="BE98" s="195">
        <f>IF(N98="základní",J98,0)</f>
        <v>0</v>
      </c>
      <c r="BF98" s="195">
        <f>IF(N98="snížená",J98,0)</f>
        <v>0</v>
      </c>
      <c r="BG98" s="195">
        <f>IF(N98="zákl. přenesená",J98,0)</f>
        <v>0</v>
      </c>
      <c r="BH98" s="195">
        <f>IF(N98="sníž. přenesená",J98,0)</f>
        <v>0</v>
      </c>
      <c r="BI98" s="195">
        <f>IF(N98="nulová",J98,0)</f>
        <v>0</v>
      </c>
      <c r="BJ98" s="21" t="s">
        <v>86</v>
      </c>
      <c r="BK98" s="195">
        <f>ROUND(I98*H98,2)</f>
        <v>0</v>
      </c>
      <c r="BL98" s="21" t="s">
        <v>159</v>
      </c>
      <c r="BM98" s="194" t="s">
        <v>188</v>
      </c>
    </row>
    <row r="99" spans="1:65" s="2" customFormat="1" ht="11.25">
      <c r="A99" s="39"/>
      <c r="B99" s="40"/>
      <c r="C99" s="41"/>
      <c r="D99" s="196" t="s">
        <v>161</v>
      </c>
      <c r="E99" s="41"/>
      <c r="F99" s="197" t="s">
        <v>3697</v>
      </c>
      <c r="G99" s="41"/>
      <c r="H99" s="41"/>
      <c r="I99" s="198"/>
      <c r="J99" s="41"/>
      <c r="K99" s="41"/>
      <c r="L99" s="44"/>
      <c r="M99" s="199"/>
      <c r="N99" s="200"/>
      <c r="O99" s="69"/>
      <c r="P99" s="69"/>
      <c r="Q99" s="69"/>
      <c r="R99" s="69"/>
      <c r="S99" s="69"/>
      <c r="T99" s="70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21" t="s">
        <v>161</v>
      </c>
      <c r="AU99" s="21" t="s">
        <v>88</v>
      </c>
    </row>
    <row r="100" spans="1:65" s="2" customFormat="1" ht="24.2" customHeight="1">
      <c r="A100" s="39"/>
      <c r="B100" s="40"/>
      <c r="C100" s="183" t="s">
        <v>159</v>
      </c>
      <c r="D100" s="183" t="s">
        <v>154</v>
      </c>
      <c r="E100" s="184" t="s">
        <v>3698</v>
      </c>
      <c r="F100" s="185" t="s">
        <v>3699</v>
      </c>
      <c r="G100" s="186" t="s">
        <v>253</v>
      </c>
      <c r="H100" s="187">
        <v>13.6</v>
      </c>
      <c r="I100" s="188"/>
      <c r="J100" s="189">
        <f>ROUND(I100*H100,2)</f>
        <v>0</v>
      </c>
      <c r="K100" s="185" t="s">
        <v>158</v>
      </c>
      <c r="L100" s="44"/>
      <c r="M100" s="190" t="s">
        <v>32</v>
      </c>
      <c r="N100" s="191" t="s">
        <v>49</v>
      </c>
      <c r="O100" s="69"/>
      <c r="P100" s="192">
        <f>O100*H100</f>
        <v>0</v>
      </c>
      <c r="Q100" s="192">
        <v>0</v>
      </c>
      <c r="R100" s="192">
        <f>Q100*H100</f>
        <v>0</v>
      </c>
      <c r="S100" s="192">
        <v>0</v>
      </c>
      <c r="T100" s="19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194" t="s">
        <v>159</v>
      </c>
      <c r="AT100" s="194" t="s">
        <v>154</v>
      </c>
      <c r="AU100" s="194" t="s">
        <v>88</v>
      </c>
      <c r="AY100" s="21" t="s">
        <v>151</v>
      </c>
      <c r="BE100" s="195">
        <f>IF(N100="základní",J100,0)</f>
        <v>0</v>
      </c>
      <c r="BF100" s="195">
        <f>IF(N100="snížená",J100,0)</f>
        <v>0</v>
      </c>
      <c r="BG100" s="195">
        <f>IF(N100="zákl. přenesená",J100,0)</f>
        <v>0</v>
      </c>
      <c r="BH100" s="195">
        <f>IF(N100="sníž. přenesená",J100,0)</f>
        <v>0</v>
      </c>
      <c r="BI100" s="195">
        <f>IF(N100="nulová",J100,0)</f>
        <v>0</v>
      </c>
      <c r="BJ100" s="21" t="s">
        <v>86</v>
      </c>
      <c r="BK100" s="195">
        <f>ROUND(I100*H100,2)</f>
        <v>0</v>
      </c>
      <c r="BL100" s="21" t="s">
        <v>159</v>
      </c>
      <c r="BM100" s="194" t="s">
        <v>202</v>
      </c>
    </row>
    <row r="101" spans="1:65" s="2" customFormat="1" ht="11.25">
      <c r="A101" s="39"/>
      <c r="B101" s="40"/>
      <c r="C101" s="41"/>
      <c r="D101" s="196" t="s">
        <v>161</v>
      </c>
      <c r="E101" s="41"/>
      <c r="F101" s="197" t="s">
        <v>3700</v>
      </c>
      <c r="G101" s="41"/>
      <c r="H101" s="41"/>
      <c r="I101" s="198"/>
      <c r="J101" s="41"/>
      <c r="K101" s="41"/>
      <c r="L101" s="44"/>
      <c r="M101" s="199"/>
      <c r="N101" s="200"/>
      <c r="O101" s="69"/>
      <c r="P101" s="69"/>
      <c r="Q101" s="69"/>
      <c r="R101" s="69"/>
      <c r="S101" s="69"/>
      <c r="T101" s="70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21" t="s">
        <v>161</v>
      </c>
      <c r="AU101" s="21" t="s">
        <v>88</v>
      </c>
    </row>
    <row r="102" spans="1:65" s="14" customFormat="1" ht="11.25">
      <c r="B102" s="218"/>
      <c r="C102" s="219"/>
      <c r="D102" s="201" t="s">
        <v>320</v>
      </c>
      <c r="E102" s="220" t="s">
        <v>32</v>
      </c>
      <c r="F102" s="221" t="s">
        <v>3701</v>
      </c>
      <c r="G102" s="219"/>
      <c r="H102" s="222">
        <v>13.6</v>
      </c>
      <c r="I102" s="223"/>
      <c r="J102" s="219"/>
      <c r="K102" s="219"/>
      <c r="L102" s="224"/>
      <c r="M102" s="225"/>
      <c r="N102" s="226"/>
      <c r="O102" s="226"/>
      <c r="P102" s="226"/>
      <c r="Q102" s="226"/>
      <c r="R102" s="226"/>
      <c r="S102" s="226"/>
      <c r="T102" s="227"/>
      <c r="AT102" s="228" t="s">
        <v>320</v>
      </c>
      <c r="AU102" s="228" t="s">
        <v>88</v>
      </c>
      <c r="AV102" s="14" t="s">
        <v>88</v>
      </c>
      <c r="AW102" s="14" t="s">
        <v>39</v>
      </c>
      <c r="AX102" s="14" t="s">
        <v>78</v>
      </c>
      <c r="AY102" s="228" t="s">
        <v>151</v>
      </c>
    </row>
    <row r="103" spans="1:65" s="15" customFormat="1" ht="11.25">
      <c r="B103" s="229"/>
      <c r="C103" s="230"/>
      <c r="D103" s="201" t="s">
        <v>320</v>
      </c>
      <c r="E103" s="231" t="s">
        <v>32</v>
      </c>
      <c r="F103" s="232" t="s">
        <v>323</v>
      </c>
      <c r="G103" s="230"/>
      <c r="H103" s="233">
        <v>13.6</v>
      </c>
      <c r="I103" s="234"/>
      <c r="J103" s="230"/>
      <c r="K103" s="230"/>
      <c r="L103" s="235"/>
      <c r="M103" s="236"/>
      <c r="N103" s="237"/>
      <c r="O103" s="237"/>
      <c r="P103" s="237"/>
      <c r="Q103" s="237"/>
      <c r="R103" s="237"/>
      <c r="S103" s="237"/>
      <c r="T103" s="238"/>
      <c r="AT103" s="239" t="s">
        <v>320</v>
      </c>
      <c r="AU103" s="239" t="s">
        <v>88</v>
      </c>
      <c r="AV103" s="15" t="s">
        <v>159</v>
      </c>
      <c r="AW103" s="15" t="s">
        <v>39</v>
      </c>
      <c r="AX103" s="15" t="s">
        <v>86</v>
      </c>
      <c r="AY103" s="239" t="s">
        <v>151</v>
      </c>
    </row>
    <row r="104" spans="1:65" s="2" customFormat="1" ht="24.2" customHeight="1">
      <c r="A104" s="39"/>
      <c r="B104" s="40"/>
      <c r="C104" s="183" t="s">
        <v>150</v>
      </c>
      <c r="D104" s="183" t="s">
        <v>154</v>
      </c>
      <c r="E104" s="184" t="s">
        <v>3702</v>
      </c>
      <c r="F104" s="185" t="s">
        <v>3703</v>
      </c>
      <c r="G104" s="186" t="s">
        <v>253</v>
      </c>
      <c r="H104" s="187">
        <v>6.6470000000000002</v>
      </c>
      <c r="I104" s="188"/>
      <c r="J104" s="189">
        <f>ROUND(I104*H104,2)</f>
        <v>0</v>
      </c>
      <c r="K104" s="185" t="s">
        <v>158</v>
      </c>
      <c r="L104" s="44"/>
      <c r="M104" s="190" t="s">
        <v>32</v>
      </c>
      <c r="N104" s="191" t="s">
        <v>49</v>
      </c>
      <c r="O104" s="69"/>
      <c r="P104" s="192">
        <f>O104*H104</f>
        <v>0</v>
      </c>
      <c r="Q104" s="192">
        <v>0</v>
      </c>
      <c r="R104" s="192">
        <f>Q104*H104</f>
        <v>0</v>
      </c>
      <c r="S104" s="192">
        <v>0</v>
      </c>
      <c r="T104" s="19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194" t="s">
        <v>159</v>
      </c>
      <c r="AT104" s="194" t="s">
        <v>154</v>
      </c>
      <c r="AU104" s="194" t="s">
        <v>88</v>
      </c>
      <c r="AY104" s="21" t="s">
        <v>151</v>
      </c>
      <c r="BE104" s="195">
        <f>IF(N104="základní",J104,0)</f>
        <v>0</v>
      </c>
      <c r="BF104" s="195">
        <f>IF(N104="snížená",J104,0)</f>
        <v>0</v>
      </c>
      <c r="BG104" s="195">
        <f>IF(N104="zákl. přenesená",J104,0)</f>
        <v>0</v>
      </c>
      <c r="BH104" s="195">
        <f>IF(N104="sníž. přenesená",J104,0)</f>
        <v>0</v>
      </c>
      <c r="BI104" s="195">
        <f>IF(N104="nulová",J104,0)</f>
        <v>0</v>
      </c>
      <c r="BJ104" s="21" t="s">
        <v>86</v>
      </c>
      <c r="BK104" s="195">
        <f>ROUND(I104*H104,2)</f>
        <v>0</v>
      </c>
      <c r="BL104" s="21" t="s">
        <v>159</v>
      </c>
      <c r="BM104" s="194" t="s">
        <v>370</v>
      </c>
    </row>
    <row r="105" spans="1:65" s="2" customFormat="1" ht="11.25">
      <c r="A105" s="39"/>
      <c r="B105" s="40"/>
      <c r="C105" s="41"/>
      <c r="D105" s="196" t="s">
        <v>161</v>
      </c>
      <c r="E105" s="41"/>
      <c r="F105" s="197" t="s">
        <v>3704</v>
      </c>
      <c r="G105" s="41"/>
      <c r="H105" s="41"/>
      <c r="I105" s="198"/>
      <c r="J105" s="41"/>
      <c r="K105" s="41"/>
      <c r="L105" s="44"/>
      <c r="M105" s="199"/>
      <c r="N105" s="200"/>
      <c r="O105" s="69"/>
      <c r="P105" s="69"/>
      <c r="Q105" s="69"/>
      <c r="R105" s="69"/>
      <c r="S105" s="69"/>
      <c r="T105" s="70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21" t="s">
        <v>161</v>
      </c>
      <c r="AU105" s="21" t="s">
        <v>88</v>
      </c>
    </row>
    <row r="106" spans="1:65" s="14" customFormat="1" ht="11.25">
      <c r="B106" s="218"/>
      <c r="C106" s="219"/>
      <c r="D106" s="201" t="s">
        <v>320</v>
      </c>
      <c r="E106" s="220" t="s">
        <v>32</v>
      </c>
      <c r="F106" s="221" t="s">
        <v>3705</v>
      </c>
      <c r="G106" s="219"/>
      <c r="H106" s="222">
        <v>6.6470000000000002</v>
      </c>
      <c r="I106" s="223"/>
      <c r="J106" s="219"/>
      <c r="K106" s="219"/>
      <c r="L106" s="224"/>
      <c r="M106" s="225"/>
      <c r="N106" s="226"/>
      <c r="O106" s="226"/>
      <c r="P106" s="226"/>
      <c r="Q106" s="226"/>
      <c r="R106" s="226"/>
      <c r="S106" s="226"/>
      <c r="T106" s="227"/>
      <c r="AT106" s="228" t="s">
        <v>320</v>
      </c>
      <c r="AU106" s="228" t="s">
        <v>88</v>
      </c>
      <c r="AV106" s="14" t="s">
        <v>88</v>
      </c>
      <c r="AW106" s="14" t="s">
        <v>39</v>
      </c>
      <c r="AX106" s="14" t="s">
        <v>78</v>
      </c>
      <c r="AY106" s="228" t="s">
        <v>151</v>
      </c>
    </row>
    <row r="107" spans="1:65" s="15" customFormat="1" ht="11.25">
      <c r="B107" s="229"/>
      <c r="C107" s="230"/>
      <c r="D107" s="201" t="s">
        <v>320</v>
      </c>
      <c r="E107" s="231" t="s">
        <v>32</v>
      </c>
      <c r="F107" s="232" t="s">
        <v>323</v>
      </c>
      <c r="G107" s="230"/>
      <c r="H107" s="233">
        <v>6.6470000000000002</v>
      </c>
      <c r="I107" s="234"/>
      <c r="J107" s="230"/>
      <c r="K107" s="230"/>
      <c r="L107" s="235"/>
      <c r="M107" s="236"/>
      <c r="N107" s="237"/>
      <c r="O107" s="237"/>
      <c r="P107" s="237"/>
      <c r="Q107" s="237"/>
      <c r="R107" s="237"/>
      <c r="S107" s="237"/>
      <c r="T107" s="238"/>
      <c r="AT107" s="239" t="s">
        <v>320</v>
      </c>
      <c r="AU107" s="239" t="s">
        <v>88</v>
      </c>
      <c r="AV107" s="15" t="s">
        <v>159</v>
      </c>
      <c r="AW107" s="15" t="s">
        <v>39</v>
      </c>
      <c r="AX107" s="15" t="s">
        <v>86</v>
      </c>
      <c r="AY107" s="239" t="s">
        <v>151</v>
      </c>
    </row>
    <row r="108" spans="1:65" s="2" customFormat="1" ht="24.2" customHeight="1">
      <c r="A108" s="39"/>
      <c r="B108" s="40"/>
      <c r="C108" s="183" t="s">
        <v>188</v>
      </c>
      <c r="D108" s="183" t="s">
        <v>154</v>
      </c>
      <c r="E108" s="184" t="s">
        <v>3706</v>
      </c>
      <c r="F108" s="185" t="s">
        <v>3707</v>
      </c>
      <c r="G108" s="186" t="s">
        <v>209</v>
      </c>
      <c r="H108" s="187">
        <v>38.76</v>
      </c>
      <c r="I108" s="188"/>
      <c r="J108" s="189">
        <f>ROUND(I108*H108,2)</f>
        <v>0</v>
      </c>
      <c r="K108" s="185" t="s">
        <v>158</v>
      </c>
      <c r="L108" s="44"/>
      <c r="M108" s="190" t="s">
        <v>32</v>
      </c>
      <c r="N108" s="191" t="s">
        <v>49</v>
      </c>
      <c r="O108" s="69"/>
      <c r="P108" s="192">
        <f>O108*H108</f>
        <v>0</v>
      </c>
      <c r="Q108" s="192">
        <v>8.4999999999999995E-4</v>
      </c>
      <c r="R108" s="192">
        <f>Q108*H108</f>
        <v>3.2945999999999996E-2</v>
      </c>
      <c r="S108" s="192">
        <v>0</v>
      </c>
      <c r="T108" s="19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94" t="s">
        <v>159</v>
      </c>
      <c r="AT108" s="194" t="s">
        <v>154</v>
      </c>
      <c r="AU108" s="194" t="s">
        <v>88</v>
      </c>
      <c r="AY108" s="21" t="s">
        <v>151</v>
      </c>
      <c r="BE108" s="195">
        <f>IF(N108="základní",J108,0)</f>
        <v>0</v>
      </c>
      <c r="BF108" s="195">
        <f>IF(N108="snížená",J108,0)</f>
        <v>0</v>
      </c>
      <c r="BG108" s="195">
        <f>IF(N108="zákl. přenesená",J108,0)</f>
        <v>0</v>
      </c>
      <c r="BH108" s="195">
        <f>IF(N108="sníž. přenesená",J108,0)</f>
        <v>0</v>
      </c>
      <c r="BI108" s="195">
        <f>IF(N108="nulová",J108,0)</f>
        <v>0</v>
      </c>
      <c r="BJ108" s="21" t="s">
        <v>86</v>
      </c>
      <c r="BK108" s="195">
        <f>ROUND(I108*H108,2)</f>
        <v>0</v>
      </c>
      <c r="BL108" s="21" t="s">
        <v>159</v>
      </c>
      <c r="BM108" s="194" t="s">
        <v>8</v>
      </c>
    </row>
    <row r="109" spans="1:65" s="2" customFormat="1" ht="11.25">
      <c r="A109" s="39"/>
      <c r="B109" s="40"/>
      <c r="C109" s="41"/>
      <c r="D109" s="196" t="s">
        <v>161</v>
      </c>
      <c r="E109" s="41"/>
      <c r="F109" s="197" t="s">
        <v>3708</v>
      </c>
      <c r="G109" s="41"/>
      <c r="H109" s="41"/>
      <c r="I109" s="198"/>
      <c r="J109" s="41"/>
      <c r="K109" s="41"/>
      <c r="L109" s="44"/>
      <c r="M109" s="199"/>
      <c r="N109" s="200"/>
      <c r="O109" s="69"/>
      <c r="P109" s="69"/>
      <c r="Q109" s="69"/>
      <c r="R109" s="69"/>
      <c r="S109" s="69"/>
      <c r="T109" s="70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1" t="s">
        <v>161</v>
      </c>
      <c r="AU109" s="21" t="s">
        <v>88</v>
      </c>
    </row>
    <row r="110" spans="1:65" s="14" customFormat="1" ht="11.25">
      <c r="B110" s="218"/>
      <c r="C110" s="219"/>
      <c r="D110" s="201" t="s">
        <v>320</v>
      </c>
      <c r="E110" s="220" t="s">
        <v>32</v>
      </c>
      <c r="F110" s="221" t="s">
        <v>3709</v>
      </c>
      <c r="G110" s="219"/>
      <c r="H110" s="222">
        <v>38.76</v>
      </c>
      <c r="I110" s="223"/>
      <c r="J110" s="219"/>
      <c r="K110" s="219"/>
      <c r="L110" s="224"/>
      <c r="M110" s="225"/>
      <c r="N110" s="226"/>
      <c r="O110" s="226"/>
      <c r="P110" s="226"/>
      <c r="Q110" s="226"/>
      <c r="R110" s="226"/>
      <c r="S110" s="226"/>
      <c r="T110" s="227"/>
      <c r="AT110" s="228" t="s">
        <v>320</v>
      </c>
      <c r="AU110" s="228" t="s">
        <v>88</v>
      </c>
      <c r="AV110" s="14" t="s">
        <v>88</v>
      </c>
      <c r="AW110" s="14" t="s">
        <v>39</v>
      </c>
      <c r="AX110" s="14" t="s">
        <v>78</v>
      </c>
      <c r="AY110" s="228" t="s">
        <v>151</v>
      </c>
    </row>
    <row r="111" spans="1:65" s="15" customFormat="1" ht="11.25">
      <c r="B111" s="229"/>
      <c r="C111" s="230"/>
      <c r="D111" s="201" t="s">
        <v>320</v>
      </c>
      <c r="E111" s="231" t="s">
        <v>32</v>
      </c>
      <c r="F111" s="232" t="s">
        <v>323</v>
      </c>
      <c r="G111" s="230"/>
      <c r="H111" s="233">
        <v>38.76</v>
      </c>
      <c r="I111" s="234"/>
      <c r="J111" s="230"/>
      <c r="K111" s="230"/>
      <c r="L111" s="235"/>
      <c r="M111" s="236"/>
      <c r="N111" s="237"/>
      <c r="O111" s="237"/>
      <c r="P111" s="237"/>
      <c r="Q111" s="237"/>
      <c r="R111" s="237"/>
      <c r="S111" s="237"/>
      <c r="T111" s="238"/>
      <c r="AT111" s="239" t="s">
        <v>320</v>
      </c>
      <c r="AU111" s="239" t="s">
        <v>88</v>
      </c>
      <c r="AV111" s="15" t="s">
        <v>159</v>
      </c>
      <c r="AW111" s="15" t="s">
        <v>39</v>
      </c>
      <c r="AX111" s="15" t="s">
        <v>86</v>
      </c>
      <c r="AY111" s="239" t="s">
        <v>151</v>
      </c>
    </row>
    <row r="112" spans="1:65" s="2" customFormat="1" ht="24.2" customHeight="1">
      <c r="A112" s="39"/>
      <c r="B112" s="40"/>
      <c r="C112" s="183" t="s">
        <v>195</v>
      </c>
      <c r="D112" s="183" t="s">
        <v>154</v>
      </c>
      <c r="E112" s="184" t="s">
        <v>3710</v>
      </c>
      <c r="F112" s="185" t="s">
        <v>3711</v>
      </c>
      <c r="G112" s="186" t="s">
        <v>209</v>
      </c>
      <c r="H112" s="187">
        <v>38.76</v>
      </c>
      <c r="I112" s="188"/>
      <c r="J112" s="189">
        <f>ROUND(I112*H112,2)</f>
        <v>0</v>
      </c>
      <c r="K112" s="185" t="s">
        <v>158</v>
      </c>
      <c r="L112" s="44"/>
      <c r="M112" s="190" t="s">
        <v>32</v>
      </c>
      <c r="N112" s="191" t="s">
        <v>49</v>
      </c>
      <c r="O112" s="69"/>
      <c r="P112" s="192">
        <f>O112*H112</f>
        <v>0</v>
      </c>
      <c r="Q112" s="192">
        <v>0</v>
      </c>
      <c r="R112" s="192">
        <f>Q112*H112</f>
        <v>0</v>
      </c>
      <c r="S112" s="192">
        <v>0</v>
      </c>
      <c r="T112" s="193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94" t="s">
        <v>159</v>
      </c>
      <c r="AT112" s="194" t="s">
        <v>154</v>
      </c>
      <c r="AU112" s="194" t="s">
        <v>88</v>
      </c>
      <c r="AY112" s="21" t="s">
        <v>151</v>
      </c>
      <c r="BE112" s="195">
        <f>IF(N112="základní",J112,0)</f>
        <v>0</v>
      </c>
      <c r="BF112" s="195">
        <f>IF(N112="snížená",J112,0)</f>
        <v>0</v>
      </c>
      <c r="BG112" s="195">
        <f>IF(N112="zákl. přenesená",J112,0)</f>
        <v>0</v>
      </c>
      <c r="BH112" s="195">
        <f>IF(N112="sníž. přenesená",J112,0)</f>
        <v>0</v>
      </c>
      <c r="BI112" s="195">
        <f>IF(N112="nulová",J112,0)</f>
        <v>0</v>
      </c>
      <c r="BJ112" s="21" t="s">
        <v>86</v>
      </c>
      <c r="BK112" s="195">
        <f>ROUND(I112*H112,2)</f>
        <v>0</v>
      </c>
      <c r="BL112" s="21" t="s">
        <v>159</v>
      </c>
      <c r="BM112" s="194" t="s">
        <v>408</v>
      </c>
    </row>
    <row r="113" spans="1:65" s="2" customFormat="1" ht="11.25">
      <c r="A113" s="39"/>
      <c r="B113" s="40"/>
      <c r="C113" s="41"/>
      <c r="D113" s="196" t="s">
        <v>161</v>
      </c>
      <c r="E113" s="41"/>
      <c r="F113" s="197" t="s">
        <v>3712</v>
      </c>
      <c r="G113" s="41"/>
      <c r="H113" s="41"/>
      <c r="I113" s="198"/>
      <c r="J113" s="41"/>
      <c r="K113" s="41"/>
      <c r="L113" s="44"/>
      <c r="M113" s="199"/>
      <c r="N113" s="200"/>
      <c r="O113" s="69"/>
      <c r="P113" s="69"/>
      <c r="Q113" s="69"/>
      <c r="R113" s="69"/>
      <c r="S113" s="69"/>
      <c r="T113" s="70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1" t="s">
        <v>161</v>
      </c>
      <c r="AU113" s="21" t="s">
        <v>88</v>
      </c>
    </row>
    <row r="114" spans="1:65" s="2" customFormat="1" ht="37.9" customHeight="1">
      <c r="A114" s="39"/>
      <c r="B114" s="40"/>
      <c r="C114" s="183" t="s">
        <v>202</v>
      </c>
      <c r="D114" s="183" t="s">
        <v>154</v>
      </c>
      <c r="E114" s="184" t="s">
        <v>393</v>
      </c>
      <c r="F114" s="185" t="s">
        <v>394</v>
      </c>
      <c r="G114" s="186" t="s">
        <v>253</v>
      </c>
      <c r="H114" s="187">
        <v>3.8809999999999998</v>
      </c>
      <c r="I114" s="188"/>
      <c r="J114" s="189">
        <f>ROUND(I114*H114,2)</f>
        <v>0</v>
      </c>
      <c r="K114" s="185" t="s">
        <v>158</v>
      </c>
      <c r="L114" s="44"/>
      <c r="M114" s="190" t="s">
        <v>32</v>
      </c>
      <c r="N114" s="191" t="s">
        <v>49</v>
      </c>
      <c r="O114" s="69"/>
      <c r="P114" s="192">
        <f>O114*H114</f>
        <v>0</v>
      </c>
      <c r="Q114" s="192">
        <v>0</v>
      </c>
      <c r="R114" s="192">
        <f>Q114*H114</f>
        <v>0</v>
      </c>
      <c r="S114" s="192">
        <v>0</v>
      </c>
      <c r="T114" s="193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94" t="s">
        <v>159</v>
      </c>
      <c r="AT114" s="194" t="s">
        <v>154</v>
      </c>
      <c r="AU114" s="194" t="s">
        <v>88</v>
      </c>
      <c r="AY114" s="21" t="s">
        <v>151</v>
      </c>
      <c r="BE114" s="195">
        <f>IF(N114="základní",J114,0)</f>
        <v>0</v>
      </c>
      <c r="BF114" s="195">
        <f>IF(N114="snížená",J114,0)</f>
        <v>0</v>
      </c>
      <c r="BG114" s="195">
        <f>IF(N114="zákl. přenesená",J114,0)</f>
        <v>0</v>
      </c>
      <c r="BH114" s="195">
        <f>IF(N114="sníž. přenesená",J114,0)</f>
        <v>0</v>
      </c>
      <c r="BI114" s="195">
        <f>IF(N114="nulová",J114,0)</f>
        <v>0</v>
      </c>
      <c r="BJ114" s="21" t="s">
        <v>86</v>
      </c>
      <c r="BK114" s="195">
        <f>ROUND(I114*H114,2)</f>
        <v>0</v>
      </c>
      <c r="BL114" s="21" t="s">
        <v>159</v>
      </c>
      <c r="BM114" s="194" t="s">
        <v>373</v>
      </c>
    </row>
    <row r="115" spans="1:65" s="2" customFormat="1" ht="11.25">
      <c r="A115" s="39"/>
      <c r="B115" s="40"/>
      <c r="C115" s="41"/>
      <c r="D115" s="196" t="s">
        <v>161</v>
      </c>
      <c r="E115" s="41"/>
      <c r="F115" s="197" t="s">
        <v>396</v>
      </c>
      <c r="G115" s="41"/>
      <c r="H115" s="41"/>
      <c r="I115" s="198"/>
      <c r="J115" s="41"/>
      <c r="K115" s="41"/>
      <c r="L115" s="44"/>
      <c r="M115" s="199"/>
      <c r="N115" s="200"/>
      <c r="O115" s="69"/>
      <c r="P115" s="69"/>
      <c r="Q115" s="69"/>
      <c r="R115" s="69"/>
      <c r="S115" s="69"/>
      <c r="T115" s="70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21" t="s">
        <v>161</v>
      </c>
      <c r="AU115" s="21" t="s">
        <v>88</v>
      </c>
    </row>
    <row r="116" spans="1:65" s="14" customFormat="1" ht="11.25">
      <c r="B116" s="218"/>
      <c r="C116" s="219"/>
      <c r="D116" s="201" t="s">
        <v>320</v>
      </c>
      <c r="E116" s="220" t="s">
        <v>32</v>
      </c>
      <c r="F116" s="221" t="s">
        <v>3713</v>
      </c>
      <c r="G116" s="219"/>
      <c r="H116" s="222">
        <v>3.8809999999999998</v>
      </c>
      <c r="I116" s="223"/>
      <c r="J116" s="219"/>
      <c r="K116" s="219"/>
      <c r="L116" s="224"/>
      <c r="M116" s="225"/>
      <c r="N116" s="226"/>
      <c r="O116" s="226"/>
      <c r="P116" s="226"/>
      <c r="Q116" s="226"/>
      <c r="R116" s="226"/>
      <c r="S116" s="226"/>
      <c r="T116" s="227"/>
      <c r="AT116" s="228" t="s">
        <v>320</v>
      </c>
      <c r="AU116" s="228" t="s">
        <v>88</v>
      </c>
      <c r="AV116" s="14" t="s">
        <v>88</v>
      </c>
      <c r="AW116" s="14" t="s">
        <v>39</v>
      </c>
      <c r="AX116" s="14" t="s">
        <v>78</v>
      </c>
      <c r="AY116" s="228" t="s">
        <v>151</v>
      </c>
    </row>
    <row r="117" spans="1:65" s="15" customFormat="1" ht="11.25">
      <c r="B117" s="229"/>
      <c r="C117" s="230"/>
      <c r="D117" s="201" t="s">
        <v>320</v>
      </c>
      <c r="E117" s="231" t="s">
        <v>32</v>
      </c>
      <c r="F117" s="232" t="s">
        <v>323</v>
      </c>
      <c r="G117" s="230"/>
      <c r="H117" s="233">
        <v>3.8809999999999998</v>
      </c>
      <c r="I117" s="234"/>
      <c r="J117" s="230"/>
      <c r="K117" s="230"/>
      <c r="L117" s="235"/>
      <c r="M117" s="236"/>
      <c r="N117" s="237"/>
      <c r="O117" s="237"/>
      <c r="P117" s="237"/>
      <c r="Q117" s="237"/>
      <c r="R117" s="237"/>
      <c r="S117" s="237"/>
      <c r="T117" s="238"/>
      <c r="AT117" s="239" t="s">
        <v>320</v>
      </c>
      <c r="AU117" s="239" t="s">
        <v>88</v>
      </c>
      <c r="AV117" s="15" t="s">
        <v>159</v>
      </c>
      <c r="AW117" s="15" t="s">
        <v>39</v>
      </c>
      <c r="AX117" s="15" t="s">
        <v>86</v>
      </c>
      <c r="AY117" s="239" t="s">
        <v>151</v>
      </c>
    </row>
    <row r="118" spans="1:65" s="2" customFormat="1" ht="37.9" customHeight="1">
      <c r="A118" s="39"/>
      <c r="B118" s="40"/>
      <c r="C118" s="183" t="s">
        <v>363</v>
      </c>
      <c r="D118" s="183" t="s">
        <v>154</v>
      </c>
      <c r="E118" s="184" t="s">
        <v>3714</v>
      </c>
      <c r="F118" s="185" t="s">
        <v>3715</v>
      </c>
      <c r="G118" s="186" t="s">
        <v>253</v>
      </c>
      <c r="H118" s="187">
        <v>38.81</v>
      </c>
      <c r="I118" s="188"/>
      <c r="J118" s="189">
        <f>ROUND(I118*H118,2)</f>
        <v>0</v>
      </c>
      <c r="K118" s="185" t="s">
        <v>158</v>
      </c>
      <c r="L118" s="44"/>
      <c r="M118" s="190" t="s">
        <v>32</v>
      </c>
      <c r="N118" s="191" t="s">
        <v>49</v>
      </c>
      <c r="O118" s="69"/>
      <c r="P118" s="192">
        <f>O118*H118</f>
        <v>0</v>
      </c>
      <c r="Q118" s="192">
        <v>0</v>
      </c>
      <c r="R118" s="192">
        <f>Q118*H118</f>
        <v>0</v>
      </c>
      <c r="S118" s="192">
        <v>0</v>
      </c>
      <c r="T118" s="193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94" t="s">
        <v>159</v>
      </c>
      <c r="AT118" s="194" t="s">
        <v>154</v>
      </c>
      <c r="AU118" s="194" t="s">
        <v>88</v>
      </c>
      <c r="AY118" s="21" t="s">
        <v>151</v>
      </c>
      <c r="BE118" s="195">
        <f>IF(N118="základní",J118,0)</f>
        <v>0</v>
      </c>
      <c r="BF118" s="195">
        <f>IF(N118="snížená",J118,0)</f>
        <v>0</v>
      </c>
      <c r="BG118" s="195">
        <f>IF(N118="zákl. přenesená",J118,0)</f>
        <v>0</v>
      </c>
      <c r="BH118" s="195">
        <f>IF(N118="sníž. přenesená",J118,0)</f>
        <v>0</v>
      </c>
      <c r="BI118" s="195">
        <f>IF(N118="nulová",J118,0)</f>
        <v>0</v>
      </c>
      <c r="BJ118" s="21" t="s">
        <v>86</v>
      </c>
      <c r="BK118" s="195">
        <f>ROUND(I118*H118,2)</f>
        <v>0</v>
      </c>
      <c r="BL118" s="21" t="s">
        <v>159</v>
      </c>
      <c r="BM118" s="194" t="s">
        <v>444</v>
      </c>
    </row>
    <row r="119" spans="1:65" s="2" customFormat="1" ht="11.25">
      <c r="A119" s="39"/>
      <c r="B119" s="40"/>
      <c r="C119" s="41"/>
      <c r="D119" s="196" t="s">
        <v>161</v>
      </c>
      <c r="E119" s="41"/>
      <c r="F119" s="197" t="s">
        <v>3716</v>
      </c>
      <c r="G119" s="41"/>
      <c r="H119" s="41"/>
      <c r="I119" s="198"/>
      <c r="J119" s="41"/>
      <c r="K119" s="41"/>
      <c r="L119" s="44"/>
      <c r="M119" s="199"/>
      <c r="N119" s="200"/>
      <c r="O119" s="69"/>
      <c r="P119" s="69"/>
      <c r="Q119" s="69"/>
      <c r="R119" s="69"/>
      <c r="S119" s="69"/>
      <c r="T119" s="70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1" t="s">
        <v>161</v>
      </c>
      <c r="AU119" s="21" t="s">
        <v>88</v>
      </c>
    </row>
    <row r="120" spans="1:65" s="14" customFormat="1" ht="11.25">
      <c r="B120" s="218"/>
      <c r="C120" s="219"/>
      <c r="D120" s="201" t="s">
        <v>320</v>
      </c>
      <c r="E120" s="220" t="s">
        <v>32</v>
      </c>
      <c r="F120" s="221" t="s">
        <v>3717</v>
      </c>
      <c r="G120" s="219"/>
      <c r="H120" s="222">
        <v>38.81</v>
      </c>
      <c r="I120" s="223"/>
      <c r="J120" s="219"/>
      <c r="K120" s="219"/>
      <c r="L120" s="224"/>
      <c r="M120" s="225"/>
      <c r="N120" s="226"/>
      <c r="O120" s="226"/>
      <c r="P120" s="226"/>
      <c r="Q120" s="226"/>
      <c r="R120" s="226"/>
      <c r="S120" s="226"/>
      <c r="T120" s="227"/>
      <c r="AT120" s="228" t="s">
        <v>320</v>
      </c>
      <c r="AU120" s="228" t="s">
        <v>88</v>
      </c>
      <c r="AV120" s="14" t="s">
        <v>88</v>
      </c>
      <c r="AW120" s="14" t="s">
        <v>39</v>
      </c>
      <c r="AX120" s="14" t="s">
        <v>78</v>
      </c>
      <c r="AY120" s="228" t="s">
        <v>151</v>
      </c>
    </row>
    <row r="121" spans="1:65" s="15" customFormat="1" ht="11.25">
      <c r="B121" s="229"/>
      <c r="C121" s="230"/>
      <c r="D121" s="201" t="s">
        <v>320</v>
      </c>
      <c r="E121" s="231" t="s">
        <v>32</v>
      </c>
      <c r="F121" s="232" t="s">
        <v>323</v>
      </c>
      <c r="G121" s="230"/>
      <c r="H121" s="233">
        <v>38.81</v>
      </c>
      <c r="I121" s="234"/>
      <c r="J121" s="230"/>
      <c r="K121" s="230"/>
      <c r="L121" s="235"/>
      <c r="M121" s="236"/>
      <c r="N121" s="237"/>
      <c r="O121" s="237"/>
      <c r="P121" s="237"/>
      <c r="Q121" s="237"/>
      <c r="R121" s="237"/>
      <c r="S121" s="237"/>
      <c r="T121" s="238"/>
      <c r="AT121" s="239" t="s">
        <v>320</v>
      </c>
      <c r="AU121" s="239" t="s">
        <v>88</v>
      </c>
      <c r="AV121" s="15" t="s">
        <v>159</v>
      </c>
      <c r="AW121" s="15" t="s">
        <v>39</v>
      </c>
      <c r="AX121" s="15" t="s">
        <v>86</v>
      </c>
      <c r="AY121" s="239" t="s">
        <v>151</v>
      </c>
    </row>
    <row r="122" spans="1:65" s="2" customFormat="1" ht="24.2" customHeight="1">
      <c r="A122" s="39"/>
      <c r="B122" s="40"/>
      <c r="C122" s="183" t="s">
        <v>370</v>
      </c>
      <c r="D122" s="183" t="s">
        <v>154</v>
      </c>
      <c r="E122" s="184" t="s">
        <v>3718</v>
      </c>
      <c r="F122" s="185" t="s">
        <v>3719</v>
      </c>
      <c r="G122" s="186" t="s">
        <v>428</v>
      </c>
      <c r="H122" s="187">
        <v>6.5979999999999999</v>
      </c>
      <c r="I122" s="188"/>
      <c r="J122" s="189">
        <f>ROUND(I122*H122,2)</f>
        <v>0</v>
      </c>
      <c r="K122" s="185" t="s">
        <v>158</v>
      </c>
      <c r="L122" s="44"/>
      <c r="M122" s="190" t="s">
        <v>32</v>
      </c>
      <c r="N122" s="191" t="s">
        <v>49</v>
      </c>
      <c r="O122" s="69"/>
      <c r="P122" s="192">
        <f>O122*H122</f>
        <v>0</v>
      </c>
      <c r="Q122" s="192">
        <v>0</v>
      </c>
      <c r="R122" s="192">
        <f>Q122*H122</f>
        <v>0</v>
      </c>
      <c r="S122" s="192">
        <v>0</v>
      </c>
      <c r="T122" s="19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94" t="s">
        <v>159</v>
      </c>
      <c r="AT122" s="194" t="s">
        <v>154</v>
      </c>
      <c r="AU122" s="194" t="s">
        <v>88</v>
      </c>
      <c r="AY122" s="21" t="s">
        <v>151</v>
      </c>
      <c r="BE122" s="195">
        <f>IF(N122="základní",J122,0)</f>
        <v>0</v>
      </c>
      <c r="BF122" s="195">
        <f>IF(N122="snížená",J122,0)</f>
        <v>0</v>
      </c>
      <c r="BG122" s="195">
        <f>IF(N122="zákl. přenesená",J122,0)</f>
        <v>0</v>
      </c>
      <c r="BH122" s="195">
        <f>IF(N122="sníž. přenesená",J122,0)</f>
        <v>0</v>
      </c>
      <c r="BI122" s="195">
        <f>IF(N122="nulová",J122,0)</f>
        <v>0</v>
      </c>
      <c r="BJ122" s="21" t="s">
        <v>86</v>
      </c>
      <c r="BK122" s="195">
        <f>ROUND(I122*H122,2)</f>
        <v>0</v>
      </c>
      <c r="BL122" s="21" t="s">
        <v>159</v>
      </c>
      <c r="BM122" s="194" t="s">
        <v>459</v>
      </c>
    </row>
    <row r="123" spans="1:65" s="2" customFormat="1" ht="11.25">
      <c r="A123" s="39"/>
      <c r="B123" s="40"/>
      <c r="C123" s="41"/>
      <c r="D123" s="196" t="s">
        <v>161</v>
      </c>
      <c r="E123" s="41"/>
      <c r="F123" s="197" t="s">
        <v>3720</v>
      </c>
      <c r="G123" s="41"/>
      <c r="H123" s="41"/>
      <c r="I123" s="198"/>
      <c r="J123" s="41"/>
      <c r="K123" s="41"/>
      <c r="L123" s="44"/>
      <c r="M123" s="199"/>
      <c r="N123" s="200"/>
      <c r="O123" s="69"/>
      <c r="P123" s="69"/>
      <c r="Q123" s="69"/>
      <c r="R123" s="69"/>
      <c r="S123" s="69"/>
      <c r="T123" s="70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1" t="s">
        <v>161</v>
      </c>
      <c r="AU123" s="21" t="s">
        <v>88</v>
      </c>
    </row>
    <row r="124" spans="1:65" s="14" customFormat="1" ht="11.25">
      <c r="B124" s="218"/>
      <c r="C124" s="219"/>
      <c r="D124" s="201" t="s">
        <v>320</v>
      </c>
      <c r="E124" s="220" t="s">
        <v>32</v>
      </c>
      <c r="F124" s="221" t="s">
        <v>3721</v>
      </c>
      <c r="G124" s="219"/>
      <c r="H124" s="222">
        <v>6.5979999999999999</v>
      </c>
      <c r="I124" s="223"/>
      <c r="J124" s="219"/>
      <c r="K124" s="219"/>
      <c r="L124" s="224"/>
      <c r="M124" s="225"/>
      <c r="N124" s="226"/>
      <c r="O124" s="226"/>
      <c r="P124" s="226"/>
      <c r="Q124" s="226"/>
      <c r="R124" s="226"/>
      <c r="S124" s="226"/>
      <c r="T124" s="227"/>
      <c r="AT124" s="228" t="s">
        <v>320</v>
      </c>
      <c r="AU124" s="228" t="s">
        <v>88</v>
      </c>
      <c r="AV124" s="14" t="s">
        <v>88</v>
      </c>
      <c r="AW124" s="14" t="s">
        <v>39</v>
      </c>
      <c r="AX124" s="14" t="s">
        <v>78</v>
      </c>
      <c r="AY124" s="228" t="s">
        <v>151</v>
      </c>
    </row>
    <row r="125" spans="1:65" s="15" customFormat="1" ht="11.25">
      <c r="B125" s="229"/>
      <c r="C125" s="230"/>
      <c r="D125" s="201" t="s">
        <v>320</v>
      </c>
      <c r="E125" s="231" t="s">
        <v>32</v>
      </c>
      <c r="F125" s="232" t="s">
        <v>323</v>
      </c>
      <c r="G125" s="230"/>
      <c r="H125" s="233">
        <v>6.5979999999999999</v>
      </c>
      <c r="I125" s="234"/>
      <c r="J125" s="230"/>
      <c r="K125" s="230"/>
      <c r="L125" s="235"/>
      <c r="M125" s="236"/>
      <c r="N125" s="237"/>
      <c r="O125" s="237"/>
      <c r="P125" s="237"/>
      <c r="Q125" s="237"/>
      <c r="R125" s="237"/>
      <c r="S125" s="237"/>
      <c r="T125" s="238"/>
      <c r="AT125" s="239" t="s">
        <v>320</v>
      </c>
      <c r="AU125" s="239" t="s">
        <v>88</v>
      </c>
      <c r="AV125" s="15" t="s">
        <v>159</v>
      </c>
      <c r="AW125" s="15" t="s">
        <v>39</v>
      </c>
      <c r="AX125" s="15" t="s">
        <v>86</v>
      </c>
      <c r="AY125" s="239" t="s">
        <v>151</v>
      </c>
    </row>
    <row r="126" spans="1:65" s="2" customFormat="1" ht="24.2" customHeight="1">
      <c r="A126" s="39"/>
      <c r="B126" s="40"/>
      <c r="C126" s="183" t="s">
        <v>377</v>
      </c>
      <c r="D126" s="183" t="s">
        <v>154</v>
      </c>
      <c r="E126" s="184" t="s">
        <v>434</v>
      </c>
      <c r="F126" s="185" t="s">
        <v>435</v>
      </c>
      <c r="G126" s="186" t="s">
        <v>253</v>
      </c>
      <c r="H126" s="187">
        <v>16.366</v>
      </c>
      <c r="I126" s="188"/>
      <c r="J126" s="189">
        <f>ROUND(I126*H126,2)</f>
        <v>0</v>
      </c>
      <c r="K126" s="185" t="s">
        <v>158</v>
      </c>
      <c r="L126" s="44"/>
      <c r="M126" s="190" t="s">
        <v>32</v>
      </c>
      <c r="N126" s="191" t="s">
        <v>49</v>
      </c>
      <c r="O126" s="69"/>
      <c r="P126" s="192">
        <f>O126*H126</f>
        <v>0</v>
      </c>
      <c r="Q126" s="192">
        <v>0</v>
      </c>
      <c r="R126" s="192">
        <f>Q126*H126</f>
        <v>0</v>
      </c>
      <c r="S126" s="192">
        <v>0</v>
      </c>
      <c r="T126" s="193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194" t="s">
        <v>159</v>
      </c>
      <c r="AT126" s="194" t="s">
        <v>154</v>
      </c>
      <c r="AU126" s="194" t="s">
        <v>88</v>
      </c>
      <c r="AY126" s="21" t="s">
        <v>151</v>
      </c>
      <c r="BE126" s="195">
        <f>IF(N126="základní",J126,0)</f>
        <v>0</v>
      </c>
      <c r="BF126" s="195">
        <f>IF(N126="snížená",J126,0)</f>
        <v>0</v>
      </c>
      <c r="BG126" s="195">
        <f>IF(N126="zákl. přenesená",J126,0)</f>
        <v>0</v>
      </c>
      <c r="BH126" s="195">
        <f>IF(N126="sníž. přenesená",J126,0)</f>
        <v>0</v>
      </c>
      <c r="BI126" s="195">
        <f>IF(N126="nulová",J126,0)</f>
        <v>0</v>
      </c>
      <c r="BJ126" s="21" t="s">
        <v>86</v>
      </c>
      <c r="BK126" s="195">
        <f>ROUND(I126*H126,2)</f>
        <v>0</v>
      </c>
      <c r="BL126" s="21" t="s">
        <v>159</v>
      </c>
      <c r="BM126" s="194" t="s">
        <v>469</v>
      </c>
    </row>
    <row r="127" spans="1:65" s="2" customFormat="1" ht="11.25">
      <c r="A127" s="39"/>
      <c r="B127" s="40"/>
      <c r="C127" s="41"/>
      <c r="D127" s="196" t="s">
        <v>161</v>
      </c>
      <c r="E127" s="41"/>
      <c r="F127" s="197" t="s">
        <v>437</v>
      </c>
      <c r="G127" s="41"/>
      <c r="H127" s="41"/>
      <c r="I127" s="198"/>
      <c r="J127" s="41"/>
      <c r="K127" s="41"/>
      <c r="L127" s="44"/>
      <c r="M127" s="199"/>
      <c r="N127" s="200"/>
      <c r="O127" s="69"/>
      <c r="P127" s="69"/>
      <c r="Q127" s="69"/>
      <c r="R127" s="69"/>
      <c r="S127" s="69"/>
      <c r="T127" s="70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21" t="s">
        <v>161</v>
      </c>
      <c r="AU127" s="21" t="s">
        <v>88</v>
      </c>
    </row>
    <row r="128" spans="1:65" s="14" customFormat="1" ht="11.25">
      <c r="B128" s="218"/>
      <c r="C128" s="219"/>
      <c r="D128" s="201" t="s">
        <v>320</v>
      </c>
      <c r="E128" s="220" t="s">
        <v>32</v>
      </c>
      <c r="F128" s="221" t="s">
        <v>3722</v>
      </c>
      <c r="G128" s="219"/>
      <c r="H128" s="222">
        <v>20.247</v>
      </c>
      <c r="I128" s="223"/>
      <c r="J128" s="219"/>
      <c r="K128" s="219"/>
      <c r="L128" s="224"/>
      <c r="M128" s="225"/>
      <c r="N128" s="226"/>
      <c r="O128" s="226"/>
      <c r="P128" s="226"/>
      <c r="Q128" s="226"/>
      <c r="R128" s="226"/>
      <c r="S128" s="226"/>
      <c r="T128" s="227"/>
      <c r="AT128" s="228" t="s">
        <v>320</v>
      </c>
      <c r="AU128" s="228" t="s">
        <v>88</v>
      </c>
      <c r="AV128" s="14" t="s">
        <v>88</v>
      </c>
      <c r="AW128" s="14" t="s">
        <v>39</v>
      </c>
      <c r="AX128" s="14" t="s">
        <v>78</v>
      </c>
      <c r="AY128" s="228" t="s">
        <v>151</v>
      </c>
    </row>
    <row r="129" spans="1:65" s="14" customFormat="1" ht="11.25">
      <c r="B129" s="218"/>
      <c r="C129" s="219"/>
      <c r="D129" s="201" t="s">
        <v>320</v>
      </c>
      <c r="E129" s="220" t="s">
        <v>32</v>
      </c>
      <c r="F129" s="221" t="s">
        <v>3723</v>
      </c>
      <c r="G129" s="219"/>
      <c r="H129" s="222">
        <v>-1.2809999999999999</v>
      </c>
      <c r="I129" s="223"/>
      <c r="J129" s="219"/>
      <c r="K129" s="219"/>
      <c r="L129" s="224"/>
      <c r="M129" s="225"/>
      <c r="N129" s="226"/>
      <c r="O129" s="226"/>
      <c r="P129" s="226"/>
      <c r="Q129" s="226"/>
      <c r="R129" s="226"/>
      <c r="S129" s="226"/>
      <c r="T129" s="227"/>
      <c r="AT129" s="228" t="s">
        <v>320</v>
      </c>
      <c r="AU129" s="228" t="s">
        <v>88</v>
      </c>
      <c r="AV129" s="14" t="s">
        <v>88</v>
      </c>
      <c r="AW129" s="14" t="s">
        <v>39</v>
      </c>
      <c r="AX129" s="14" t="s">
        <v>78</v>
      </c>
      <c r="AY129" s="228" t="s">
        <v>151</v>
      </c>
    </row>
    <row r="130" spans="1:65" s="14" customFormat="1" ht="11.25">
      <c r="B130" s="218"/>
      <c r="C130" s="219"/>
      <c r="D130" s="201" t="s">
        <v>320</v>
      </c>
      <c r="E130" s="220" t="s">
        <v>32</v>
      </c>
      <c r="F130" s="221" t="s">
        <v>3724</v>
      </c>
      <c r="G130" s="219"/>
      <c r="H130" s="222">
        <v>-2.6</v>
      </c>
      <c r="I130" s="223"/>
      <c r="J130" s="219"/>
      <c r="K130" s="219"/>
      <c r="L130" s="224"/>
      <c r="M130" s="225"/>
      <c r="N130" s="226"/>
      <c r="O130" s="226"/>
      <c r="P130" s="226"/>
      <c r="Q130" s="226"/>
      <c r="R130" s="226"/>
      <c r="S130" s="226"/>
      <c r="T130" s="227"/>
      <c r="AT130" s="228" t="s">
        <v>320</v>
      </c>
      <c r="AU130" s="228" t="s">
        <v>88</v>
      </c>
      <c r="AV130" s="14" t="s">
        <v>88</v>
      </c>
      <c r="AW130" s="14" t="s">
        <v>39</v>
      </c>
      <c r="AX130" s="14" t="s">
        <v>78</v>
      </c>
      <c r="AY130" s="228" t="s">
        <v>151</v>
      </c>
    </row>
    <row r="131" spans="1:65" s="15" customFormat="1" ht="11.25">
      <c r="B131" s="229"/>
      <c r="C131" s="230"/>
      <c r="D131" s="201" t="s">
        <v>320</v>
      </c>
      <c r="E131" s="231" t="s">
        <v>32</v>
      </c>
      <c r="F131" s="232" t="s">
        <v>323</v>
      </c>
      <c r="G131" s="230"/>
      <c r="H131" s="233">
        <v>16.366</v>
      </c>
      <c r="I131" s="234"/>
      <c r="J131" s="230"/>
      <c r="K131" s="230"/>
      <c r="L131" s="235"/>
      <c r="M131" s="236"/>
      <c r="N131" s="237"/>
      <c r="O131" s="237"/>
      <c r="P131" s="237"/>
      <c r="Q131" s="237"/>
      <c r="R131" s="237"/>
      <c r="S131" s="237"/>
      <c r="T131" s="238"/>
      <c r="AT131" s="239" t="s">
        <v>320</v>
      </c>
      <c r="AU131" s="239" t="s">
        <v>88</v>
      </c>
      <c r="AV131" s="15" t="s">
        <v>159</v>
      </c>
      <c r="AW131" s="15" t="s">
        <v>39</v>
      </c>
      <c r="AX131" s="15" t="s">
        <v>86</v>
      </c>
      <c r="AY131" s="239" t="s">
        <v>151</v>
      </c>
    </row>
    <row r="132" spans="1:65" s="2" customFormat="1" ht="37.9" customHeight="1">
      <c r="A132" s="39"/>
      <c r="B132" s="40"/>
      <c r="C132" s="183" t="s">
        <v>8</v>
      </c>
      <c r="D132" s="183" t="s">
        <v>154</v>
      </c>
      <c r="E132" s="184" t="s">
        <v>3725</v>
      </c>
      <c r="F132" s="185" t="s">
        <v>3726</v>
      </c>
      <c r="G132" s="186" t="s">
        <v>253</v>
      </c>
      <c r="H132" s="187">
        <v>0.48899999999999999</v>
      </c>
      <c r="I132" s="188"/>
      <c r="J132" s="189">
        <f>ROUND(I132*H132,2)</f>
        <v>0</v>
      </c>
      <c r="K132" s="185" t="s">
        <v>158</v>
      </c>
      <c r="L132" s="44"/>
      <c r="M132" s="190" t="s">
        <v>32</v>
      </c>
      <c r="N132" s="191" t="s">
        <v>49</v>
      </c>
      <c r="O132" s="69"/>
      <c r="P132" s="192">
        <f>O132*H132</f>
        <v>0</v>
      </c>
      <c r="Q132" s="192">
        <v>0</v>
      </c>
      <c r="R132" s="192">
        <f>Q132*H132</f>
        <v>0</v>
      </c>
      <c r="S132" s="192">
        <v>0</v>
      </c>
      <c r="T132" s="19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194" t="s">
        <v>159</v>
      </c>
      <c r="AT132" s="194" t="s">
        <v>154</v>
      </c>
      <c r="AU132" s="194" t="s">
        <v>88</v>
      </c>
      <c r="AY132" s="21" t="s">
        <v>151</v>
      </c>
      <c r="BE132" s="195">
        <f>IF(N132="základní",J132,0)</f>
        <v>0</v>
      </c>
      <c r="BF132" s="195">
        <f>IF(N132="snížená",J132,0)</f>
        <v>0</v>
      </c>
      <c r="BG132" s="195">
        <f>IF(N132="zákl. přenesená",J132,0)</f>
        <v>0</v>
      </c>
      <c r="BH132" s="195">
        <f>IF(N132="sníž. přenesená",J132,0)</f>
        <v>0</v>
      </c>
      <c r="BI132" s="195">
        <f>IF(N132="nulová",J132,0)</f>
        <v>0</v>
      </c>
      <c r="BJ132" s="21" t="s">
        <v>86</v>
      </c>
      <c r="BK132" s="195">
        <f>ROUND(I132*H132,2)</f>
        <v>0</v>
      </c>
      <c r="BL132" s="21" t="s">
        <v>159</v>
      </c>
      <c r="BM132" s="194" t="s">
        <v>483</v>
      </c>
    </row>
    <row r="133" spans="1:65" s="2" customFormat="1" ht="11.25">
      <c r="A133" s="39"/>
      <c r="B133" s="40"/>
      <c r="C133" s="41"/>
      <c r="D133" s="196" t="s">
        <v>161</v>
      </c>
      <c r="E133" s="41"/>
      <c r="F133" s="197" t="s">
        <v>3727</v>
      </c>
      <c r="G133" s="41"/>
      <c r="H133" s="41"/>
      <c r="I133" s="198"/>
      <c r="J133" s="41"/>
      <c r="K133" s="41"/>
      <c r="L133" s="44"/>
      <c r="M133" s="199"/>
      <c r="N133" s="200"/>
      <c r="O133" s="69"/>
      <c r="P133" s="69"/>
      <c r="Q133" s="69"/>
      <c r="R133" s="69"/>
      <c r="S133" s="69"/>
      <c r="T133" s="70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21" t="s">
        <v>161</v>
      </c>
      <c r="AU133" s="21" t="s">
        <v>88</v>
      </c>
    </row>
    <row r="134" spans="1:65" s="14" customFormat="1" ht="11.25">
      <c r="B134" s="218"/>
      <c r="C134" s="219"/>
      <c r="D134" s="201" t="s">
        <v>320</v>
      </c>
      <c r="E134" s="220" t="s">
        <v>32</v>
      </c>
      <c r="F134" s="221" t="s">
        <v>3728</v>
      </c>
      <c r="G134" s="219"/>
      <c r="H134" s="222">
        <v>0.48899999999999999</v>
      </c>
      <c r="I134" s="223"/>
      <c r="J134" s="219"/>
      <c r="K134" s="219"/>
      <c r="L134" s="224"/>
      <c r="M134" s="225"/>
      <c r="N134" s="226"/>
      <c r="O134" s="226"/>
      <c r="P134" s="226"/>
      <c r="Q134" s="226"/>
      <c r="R134" s="226"/>
      <c r="S134" s="226"/>
      <c r="T134" s="227"/>
      <c r="AT134" s="228" t="s">
        <v>320</v>
      </c>
      <c r="AU134" s="228" t="s">
        <v>88</v>
      </c>
      <c r="AV134" s="14" t="s">
        <v>88</v>
      </c>
      <c r="AW134" s="14" t="s">
        <v>39</v>
      </c>
      <c r="AX134" s="14" t="s">
        <v>78</v>
      </c>
      <c r="AY134" s="228" t="s">
        <v>151</v>
      </c>
    </row>
    <row r="135" spans="1:65" s="15" customFormat="1" ht="11.25">
      <c r="B135" s="229"/>
      <c r="C135" s="230"/>
      <c r="D135" s="201" t="s">
        <v>320</v>
      </c>
      <c r="E135" s="231" t="s">
        <v>32</v>
      </c>
      <c r="F135" s="232" t="s">
        <v>323</v>
      </c>
      <c r="G135" s="230"/>
      <c r="H135" s="233">
        <v>0.48899999999999999</v>
      </c>
      <c r="I135" s="234"/>
      <c r="J135" s="230"/>
      <c r="K135" s="230"/>
      <c r="L135" s="235"/>
      <c r="M135" s="236"/>
      <c r="N135" s="237"/>
      <c r="O135" s="237"/>
      <c r="P135" s="237"/>
      <c r="Q135" s="237"/>
      <c r="R135" s="237"/>
      <c r="S135" s="237"/>
      <c r="T135" s="238"/>
      <c r="AT135" s="239" t="s">
        <v>320</v>
      </c>
      <c r="AU135" s="239" t="s">
        <v>88</v>
      </c>
      <c r="AV135" s="15" t="s">
        <v>159</v>
      </c>
      <c r="AW135" s="15" t="s">
        <v>39</v>
      </c>
      <c r="AX135" s="15" t="s">
        <v>86</v>
      </c>
      <c r="AY135" s="239" t="s">
        <v>151</v>
      </c>
    </row>
    <row r="136" spans="1:65" s="2" customFormat="1" ht="16.5" customHeight="1">
      <c r="A136" s="39"/>
      <c r="B136" s="40"/>
      <c r="C136" s="251" t="s">
        <v>401</v>
      </c>
      <c r="D136" s="251" t="s">
        <v>445</v>
      </c>
      <c r="E136" s="252" t="s">
        <v>3729</v>
      </c>
      <c r="F136" s="253" t="s">
        <v>3730</v>
      </c>
      <c r="G136" s="254" t="s">
        <v>428</v>
      </c>
      <c r="H136" s="255">
        <v>0.83099999999999996</v>
      </c>
      <c r="I136" s="256"/>
      <c r="J136" s="257">
        <f>ROUND(I136*H136,2)</f>
        <v>0</v>
      </c>
      <c r="K136" s="253" t="s">
        <v>158</v>
      </c>
      <c r="L136" s="258"/>
      <c r="M136" s="259" t="s">
        <v>32</v>
      </c>
      <c r="N136" s="260" t="s">
        <v>49</v>
      </c>
      <c r="O136" s="69"/>
      <c r="P136" s="192">
        <f>O136*H136</f>
        <v>0</v>
      </c>
      <c r="Q136" s="192">
        <v>1</v>
      </c>
      <c r="R136" s="192">
        <f>Q136*H136</f>
        <v>0.83099999999999996</v>
      </c>
      <c r="S136" s="192">
        <v>0</v>
      </c>
      <c r="T136" s="19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194" t="s">
        <v>202</v>
      </c>
      <c r="AT136" s="194" t="s">
        <v>445</v>
      </c>
      <c r="AU136" s="194" t="s">
        <v>88</v>
      </c>
      <c r="AY136" s="21" t="s">
        <v>151</v>
      </c>
      <c r="BE136" s="195">
        <f>IF(N136="základní",J136,0)</f>
        <v>0</v>
      </c>
      <c r="BF136" s="195">
        <f>IF(N136="snížená",J136,0)</f>
        <v>0</v>
      </c>
      <c r="BG136" s="195">
        <f>IF(N136="zákl. přenesená",J136,0)</f>
        <v>0</v>
      </c>
      <c r="BH136" s="195">
        <f>IF(N136="sníž. přenesená",J136,0)</f>
        <v>0</v>
      </c>
      <c r="BI136" s="195">
        <f>IF(N136="nulová",J136,0)</f>
        <v>0</v>
      </c>
      <c r="BJ136" s="21" t="s">
        <v>86</v>
      </c>
      <c r="BK136" s="195">
        <f>ROUND(I136*H136,2)</f>
        <v>0</v>
      </c>
      <c r="BL136" s="21" t="s">
        <v>159</v>
      </c>
      <c r="BM136" s="194" t="s">
        <v>502</v>
      </c>
    </row>
    <row r="137" spans="1:65" s="14" customFormat="1" ht="11.25">
      <c r="B137" s="218"/>
      <c r="C137" s="219"/>
      <c r="D137" s="201" t="s">
        <v>320</v>
      </c>
      <c r="E137" s="220" t="s">
        <v>32</v>
      </c>
      <c r="F137" s="221" t="s">
        <v>3731</v>
      </c>
      <c r="G137" s="219"/>
      <c r="H137" s="222">
        <v>0.83099999999999996</v>
      </c>
      <c r="I137" s="223"/>
      <c r="J137" s="219"/>
      <c r="K137" s="219"/>
      <c r="L137" s="224"/>
      <c r="M137" s="225"/>
      <c r="N137" s="226"/>
      <c r="O137" s="226"/>
      <c r="P137" s="226"/>
      <c r="Q137" s="226"/>
      <c r="R137" s="226"/>
      <c r="S137" s="226"/>
      <c r="T137" s="227"/>
      <c r="AT137" s="228" t="s">
        <v>320</v>
      </c>
      <c r="AU137" s="228" t="s">
        <v>88</v>
      </c>
      <c r="AV137" s="14" t="s">
        <v>88</v>
      </c>
      <c r="AW137" s="14" t="s">
        <v>39</v>
      </c>
      <c r="AX137" s="14" t="s">
        <v>78</v>
      </c>
      <c r="AY137" s="228" t="s">
        <v>151</v>
      </c>
    </row>
    <row r="138" spans="1:65" s="15" customFormat="1" ht="11.25">
      <c r="B138" s="229"/>
      <c r="C138" s="230"/>
      <c r="D138" s="201" t="s">
        <v>320</v>
      </c>
      <c r="E138" s="231" t="s">
        <v>32</v>
      </c>
      <c r="F138" s="232" t="s">
        <v>323</v>
      </c>
      <c r="G138" s="230"/>
      <c r="H138" s="233">
        <v>0.83099999999999996</v>
      </c>
      <c r="I138" s="234"/>
      <c r="J138" s="230"/>
      <c r="K138" s="230"/>
      <c r="L138" s="235"/>
      <c r="M138" s="236"/>
      <c r="N138" s="237"/>
      <c r="O138" s="237"/>
      <c r="P138" s="237"/>
      <c r="Q138" s="237"/>
      <c r="R138" s="237"/>
      <c r="S138" s="237"/>
      <c r="T138" s="238"/>
      <c r="AT138" s="239" t="s">
        <v>320</v>
      </c>
      <c r="AU138" s="239" t="s">
        <v>88</v>
      </c>
      <c r="AV138" s="15" t="s">
        <v>159</v>
      </c>
      <c r="AW138" s="15" t="s">
        <v>39</v>
      </c>
      <c r="AX138" s="15" t="s">
        <v>86</v>
      </c>
      <c r="AY138" s="239" t="s">
        <v>151</v>
      </c>
    </row>
    <row r="139" spans="1:65" s="12" customFormat="1" ht="22.9" customHeight="1">
      <c r="B139" s="167"/>
      <c r="C139" s="168"/>
      <c r="D139" s="169" t="s">
        <v>77</v>
      </c>
      <c r="E139" s="181" t="s">
        <v>88</v>
      </c>
      <c r="F139" s="181" t="s">
        <v>538</v>
      </c>
      <c r="G139" s="168"/>
      <c r="H139" s="168"/>
      <c r="I139" s="171"/>
      <c r="J139" s="182">
        <f>BK139</f>
        <v>0</v>
      </c>
      <c r="K139" s="168"/>
      <c r="L139" s="173"/>
      <c r="M139" s="174"/>
      <c r="N139" s="175"/>
      <c r="O139" s="175"/>
      <c r="P139" s="176">
        <f>SUM(P140:P143)</f>
        <v>0</v>
      </c>
      <c r="Q139" s="175"/>
      <c r="R139" s="176">
        <f>SUM(R140:R143)</f>
        <v>0.79200000000000004</v>
      </c>
      <c r="S139" s="175"/>
      <c r="T139" s="177">
        <f>SUM(T140:T143)</f>
        <v>0</v>
      </c>
      <c r="AR139" s="178" t="s">
        <v>86</v>
      </c>
      <c r="AT139" s="179" t="s">
        <v>77</v>
      </c>
      <c r="AU139" s="179" t="s">
        <v>86</v>
      </c>
      <c r="AY139" s="178" t="s">
        <v>151</v>
      </c>
      <c r="BK139" s="180">
        <f>SUM(BK140:BK143)</f>
        <v>0</v>
      </c>
    </row>
    <row r="140" spans="1:65" s="2" customFormat="1" ht="16.5" customHeight="1">
      <c r="A140" s="39"/>
      <c r="B140" s="40"/>
      <c r="C140" s="183" t="s">
        <v>408</v>
      </c>
      <c r="D140" s="183" t="s">
        <v>154</v>
      </c>
      <c r="E140" s="184" t="s">
        <v>3732</v>
      </c>
      <c r="F140" s="185" t="s">
        <v>3733</v>
      </c>
      <c r="G140" s="186" t="s">
        <v>253</v>
      </c>
      <c r="H140" s="187">
        <v>0.4</v>
      </c>
      <c r="I140" s="188"/>
      <c r="J140" s="189">
        <f>ROUND(I140*H140,2)</f>
        <v>0</v>
      </c>
      <c r="K140" s="185" t="s">
        <v>158</v>
      </c>
      <c r="L140" s="44"/>
      <c r="M140" s="190" t="s">
        <v>32</v>
      </c>
      <c r="N140" s="191" t="s">
        <v>49</v>
      </c>
      <c r="O140" s="69"/>
      <c r="P140" s="192">
        <f>O140*H140</f>
        <v>0</v>
      </c>
      <c r="Q140" s="192">
        <v>1.98</v>
      </c>
      <c r="R140" s="192">
        <f>Q140*H140</f>
        <v>0.79200000000000004</v>
      </c>
      <c r="S140" s="192">
        <v>0</v>
      </c>
      <c r="T140" s="19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94" t="s">
        <v>159</v>
      </c>
      <c r="AT140" s="194" t="s">
        <v>154</v>
      </c>
      <c r="AU140" s="194" t="s">
        <v>88</v>
      </c>
      <c r="AY140" s="21" t="s">
        <v>151</v>
      </c>
      <c r="BE140" s="195">
        <f>IF(N140="základní",J140,0)</f>
        <v>0</v>
      </c>
      <c r="BF140" s="195">
        <f>IF(N140="snížená",J140,0)</f>
        <v>0</v>
      </c>
      <c r="BG140" s="195">
        <f>IF(N140="zákl. přenesená",J140,0)</f>
        <v>0</v>
      </c>
      <c r="BH140" s="195">
        <f>IF(N140="sníž. přenesená",J140,0)</f>
        <v>0</v>
      </c>
      <c r="BI140" s="195">
        <f>IF(N140="nulová",J140,0)</f>
        <v>0</v>
      </c>
      <c r="BJ140" s="21" t="s">
        <v>86</v>
      </c>
      <c r="BK140" s="195">
        <f>ROUND(I140*H140,2)</f>
        <v>0</v>
      </c>
      <c r="BL140" s="21" t="s">
        <v>159</v>
      </c>
      <c r="BM140" s="194" t="s">
        <v>515</v>
      </c>
    </row>
    <row r="141" spans="1:65" s="2" customFormat="1" ht="11.25">
      <c r="A141" s="39"/>
      <c r="B141" s="40"/>
      <c r="C141" s="41"/>
      <c r="D141" s="196" t="s">
        <v>161</v>
      </c>
      <c r="E141" s="41"/>
      <c r="F141" s="197" t="s">
        <v>3734</v>
      </c>
      <c r="G141" s="41"/>
      <c r="H141" s="41"/>
      <c r="I141" s="198"/>
      <c r="J141" s="41"/>
      <c r="K141" s="41"/>
      <c r="L141" s="44"/>
      <c r="M141" s="199"/>
      <c r="N141" s="200"/>
      <c r="O141" s="69"/>
      <c r="P141" s="69"/>
      <c r="Q141" s="69"/>
      <c r="R141" s="69"/>
      <c r="S141" s="69"/>
      <c r="T141" s="70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1" t="s">
        <v>161</v>
      </c>
      <c r="AU141" s="21" t="s">
        <v>88</v>
      </c>
    </row>
    <row r="142" spans="1:65" s="14" customFormat="1" ht="11.25">
      <c r="B142" s="218"/>
      <c r="C142" s="219"/>
      <c r="D142" s="201" t="s">
        <v>320</v>
      </c>
      <c r="E142" s="220" t="s">
        <v>32</v>
      </c>
      <c r="F142" s="221" t="s">
        <v>3735</v>
      </c>
      <c r="G142" s="219"/>
      <c r="H142" s="222">
        <v>0.4</v>
      </c>
      <c r="I142" s="223"/>
      <c r="J142" s="219"/>
      <c r="K142" s="219"/>
      <c r="L142" s="224"/>
      <c r="M142" s="225"/>
      <c r="N142" s="226"/>
      <c r="O142" s="226"/>
      <c r="P142" s="226"/>
      <c r="Q142" s="226"/>
      <c r="R142" s="226"/>
      <c r="S142" s="226"/>
      <c r="T142" s="227"/>
      <c r="AT142" s="228" t="s">
        <v>320</v>
      </c>
      <c r="AU142" s="228" t="s">
        <v>88</v>
      </c>
      <c r="AV142" s="14" t="s">
        <v>88</v>
      </c>
      <c r="AW142" s="14" t="s">
        <v>39</v>
      </c>
      <c r="AX142" s="14" t="s">
        <v>78</v>
      </c>
      <c r="AY142" s="228" t="s">
        <v>151</v>
      </c>
    </row>
    <row r="143" spans="1:65" s="15" customFormat="1" ht="11.25">
      <c r="B143" s="229"/>
      <c r="C143" s="230"/>
      <c r="D143" s="201" t="s">
        <v>320</v>
      </c>
      <c r="E143" s="231" t="s">
        <v>32</v>
      </c>
      <c r="F143" s="232" t="s">
        <v>323</v>
      </c>
      <c r="G143" s="230"/>
      <c r="H143" s="233">
        <v>0.4</v>
      </c>
      <c r="I143" s="234"/>
      <c r="J143" s="230"/>
      <c r="K143" s="230"/>
      <c r="L143" s="235"/>
      <c r="M143" s="236"/>
      <c r="N143" s="237"/>
      <c r="O143" s="237"/>
      <c r="P143" s="237"/>
      <c r="Q143" s="237"/>
      <c r="R143" s="237"/>
      <c r="S143" s="237"/>
      <c r="T143" s="238"/>
      <c r="AT143" s="239" t="s">
        <v>320</v>
      </c>
      <c r="AU143" s="239" t="s">
        <v>88</v>
      </c>
      <c r="AV143" s="15" t="s">
        <v>159</v>
      </c>
      <c r="AW143" s="15" t="s">
        <v>39</v>
      </c>
      <c r="AX143" s="15" t="s">
        <v>86</v>
      </c>
      <c r="AY143" s="239" t="s">
        <v>151</v>
      </c>
    </row>
    <row r="144" spans="1:65" s="12" customFormat="1" ht="22.9" customHeight="1">
      <c r="B144" s="167"/>
      <c r="C144" s="168"/>
      <c r="D144" s="169" t="s">
        <v>77</v>
      </c>
      <c r="E144" s="181" t="s">
        <v>159</v>
      </c>
      <c r="F144" s="181" t="s">
        <v>728</v>
      </c>
      <c r="G144" s="168"/>
      <c r="H144" s="168"/>
      <c r="I144" s="171"/>
      <c r="J144" s="182">
        <f>BK144</f>
        <v>0</v>
      </c>
      <c r="K144" s="168"/>
      <c r="L144" s="173"/>
      <c r="M144" s="174"/>
      <c r="N144" s="175"/>
      <c r="O144" s="175"/>
      <c r="P144" s="176">
        <f>SUM(P145:P155)</f>
        <v>0</v>
      </c>
      <c r="Q144" s="175"/>
      <c r="R144" s="176">
        <f>SUM(R145:R155)</f>
        <v>0.79146632000000006</v>
      </c>
      <c r="S144" s="175"/>
      <c r="T144" s="177">
        <f>SUM(T145:T155)</f>
        <v>0</v>
      </c>
      <c r="AR144" s="178" t="s">
        <v>86</v>
      </c>
      <c r="AT144" s="179" t="s">
        <v>77</v>
      </c>
      <c r="AU144" s="179" t="s">
        <v>86</v>
      </c>
      <c r="AY144" s="178" t="s">
        <v>151</v>
      </c>
      <c r="BK144" s="180">
        <f>SUM(BK145:BK155)</f>
        <v>0</v>
      </c>
    </row>
    <row r="145" spans="1:65" s="2" customFormat="1" ht="16.5" customHeight="1">
      <c r="A145" s="39"/>
      <c r="B145" s="40"/>
      <c r="C145" s="183" t="s">
        <v>417</v>
      </c>
      <c r="D145" s="183" t="s">
        <v>154</v>
      </c>
      <c r="E145" s="184" t="s">
        <v>3736</v>
      </c>
      <c r="F145" s="185" t="s">
        <v>3737</v>
      </c>
      <c r="G145" s="186" t="s">
        <v>253</v>
      </c>
      <c r="H145" s="187">
        <v>0.19600000000000001</v>
      </c>
      <c r="I145" s="188"/>
      <c r="J145" s="189">
        <f>ROUND(I145*H145,2)</f>
        <v>0</v>
      </c>
      <c r="K145" s="185" t="s">
        <v>158</v>
      </c>
      <c r="L145" s="44"/>
      <c r="M145" s="190" t="s">
        <v>32</v>
      </c>
      <c r="N145" s="191" t="s">
        <v>49</v>
      </c>
      <c r="O145" s="69"/>
      <c r="P145" s="192">
        <f>O145*H145</f>
        <v>0</v>
      </c>
      <c r="Q145" s="192">
        <v>1.7034</v>
      </c>
      <c r="R145" s="192">
        <f>Q145*H145</f>
        <v>0.33386640000000001</v>
      </c>
      <c r="S145" s="192">
        <v>0</v>
      </c>
      <c r="T145" s="193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194" t="s">
        <v>159</v>
      </c>
      <c r="AT145" s="194" t="s">
        <v>154</v>
      </c>
      <c r="AU145" s="194" t="s">
        <v>88</v>
      </c>
      <c r="AY145" s="21" t="s">
        <v>151</v>
      </c>
      <c r="BE145" s="195">
        <f>IF(N145="základní",J145,0)</f>
        <v>0</v>
      </c>
      <c r="BF145" s="195">
        <f>IF(N145="snížená",J145,0)</f>
        <v>0</v>
      </c>
      <c r="BG145" s="195">
        <f>IF(N145="zákl. přenesená",J145,0)</f>
        <v>0</v>
      </c>
      <c r="BH145" s="195">
        <f>IF(N145="sníž. přenesená",J145,0)</f>
        <v>0</v>
      </c>
      <c r="BI145" s="195">
        <f>IF(N145="nulová",J145,0)</f>
        <v>0</v>
      </c>
      <c r="BJ145" s="21" t="s">
        <v>86</v>
      </c>
      <c r="BK145" s="195">
        <f>ROUND(I145*H145,2)</f>
        <v>0</v>
      </c>
      <c r="BL145" s="21" t="s">
        <v>159</v>
      </c>
      <c r="BM145" s="194" t="s">
        <v>525</v>
      </c>
    </row>
    <row r="146" spans="1:65" s="2" customFormat="1" ht="11.25">
      <c r="A146" s="39"/>
      <c r="B146" s="40"/>
      <c r="C146" s="41"/>
      <c r="D146" s="196" t="s">
        <v>161</v>
      </c>
      <c r="E146" s="41"/>
      <c r="F146" s="197" t="s">
        <v>3738</v>
      </c>
      <c r="G146" s="41"/>
      <c r="H146" s="41"/>
      <c r="I146" s="198"/>
      <c r="J146" s="41"/>
      <c r="K146" s="41"/>
      <c r="L146" s="44"/>
      <c r="M146" s="199"/>
      <c r="N146" s="200"/>
      <c r="O146" s="69"/>
      <c r="P146" s="69"/>
      <c r="Q146" s="69"/>
      <c r="R146" s="69"/>
      <c r="S146" s="69"/>
      <c r="T146" s="70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21" t="s">
        <v>161</v>
      </c>
      <c r="AU146" s="21" t="s">
        <v>88</v>
      </c>
    </row>
    <row r="147" spans="1:65" s="14" customFormat="1" ht="11.25">
      <c r="B147" s="218"/>
      <c r="C147" s="219"/>
      <c r="D147" s="201" t="s">
        <v>320</v>
      </c>
      <c r="E147" s="220" t="s">
        <v>32</v>
      </c>
      <c r="F147" s="221" t="s">
        <v>3739</v>
      </c>
      <c r="G147" s="219"/>
      <c r="H147" s="222">
        <v>0.19600000000000001</v>
      </c>
      <c r="I147" s="223"/>
      <c r="J147" s="219"/>
      <c r="K147" s="219"/>
      <c r="L147" s="224"/>
      <c r="M147" s="225"/>
      <c r="N147" s="226"/>
      <c r="O147" s="226"/>
      <c r="P147" s="226"/>
      <c r="Q147" s="226"/>
      <c r="R147" s="226"/>
      <c r="S147" s="226"/>
      <c r="T147" s="227"/>
      <c r="AT147" s="228" t="s">
        <v>320</v>
      </c>
      <c r="AU147" s="228" t="s">
        <v>88</v>
      </c>
      <c r="AV147" s="14" t="s">
        <v>88</v>
      </c>
      <c r="AW147" s="14" t="s">
        <v>39</v>
      </c>
      <c r="AX147" s="14" t="s">
        <v>78</v>
      </c>
      <c r="AY147" s="228" t="s">
        <v>151</v>
      </c>
    </row>
    <row r="148" spans="1:65" s="15" customFormat="1" ht="11.25">
      <c r="B148" s="229"/>
      <c r="C148" s="230"/>
      <c r="D148" s="201" t="s">
        <v>320</v>
      </c>
      <c r="E148" s="231" t="s">
        <v>32</v>
      </c>
      <c r="F148" s="232" t="s">
        <v>323</v>
      </c>
      <c r="G148" s="230"/>
      <c r="H148" s="233">
        <v>0.19600000000000001</v>
      </c>
      <c r="I148" s="234"/>
      <c r="J148" s="230"/>
      <c r="K148" s="230"/>
      <c r="L148" s="235"/>
      <c r="M148" s="236"/>
      <c r="N148" s="237"/>
      <c r="O148" s="237"/>
      <c r="P148" s="237"/>
      <c r="Q148" s="237"/>
      <c r="R148" s="237"/>
      <c r="S148" s="237"/>
      <c r="T148" s="238"/>
      <c r="AT148" s="239" t="s">
        <v>320</v>
      </c>
      <c r="AU148" s="239" t="s">
        <v>88</v>
      </c>
      <c r="AV148" s="15" t="s">
        <v>159</v>
      </c>
      <c r="AW148" s="15" t="s">
        <v>39</v>
      </c>
      <c r="AX148" s="15" t="s">
        <v>86</v>
      </c>
      <c r="AY148" s="239" t="s">
        <v>151</v>
      </c>
    </row>
    <row r="149" spans="1:65" s="2" customFormat="1" ht="21.75" customHeight="1">
      <c r="A149" s="39"/>
      <c r="B149" s="40"/>
      <c r="C149" s="183" t="s">
        <v>373</v>
      </c>
      <c r="D149" s="183" t="s">
        <v>154</v>
      </c>
      <c r="E149" s="184" t="s">
        <v>3740</v>
      </c>
      <c r="F149" s="185" t="s">
        <v>3741</v>
      </c>
      <c r="G149" s="186" t="s">
        <v>657</v>
      </c>
      <c r="H149" s="187">
        <v>4</v>
      </c>
      <c r="I149" s="188"/>
      <c r="J149" s="189">
        <f>ROUND(I149*H149,2)</f>
        <v>0</v>
      </c>
      <c r="K149" s="185" t="s">
        <v>158</v>
      </c>
      <c r="L149" s="44"/>
      <c r="M149" s="190" t="s">
        <v>32</v>
      </c>
      <c r="N149" s="191" t="s">
        <v>49</v>
      </c>
      <c r="O149" s="69"/>
      <c r="P149" s="192">
        <f>O149*H149</f>
        <v>0</v>
      </c>
      <c r="Q149" s="192">
        <v>1.65E-3</v>
      </c>
      <c r="R149" s="192">
        <f>Q149*H149</f>
        <v>6.6E-3</v>
      </c>
      <c r="S149" s="192">
        <v>0</v>
      </c>
      <c r="T149" s="193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194" t="s">
        <v>159</v>
      </c>
      <c r="AT149" s="194" t="s">
        <v>154</v>
      </c>
      <c r="AU149" s="194" t="s">
        <v>88</v>
      </c>
      <c r="AY149" s="21" t="s">
        <v>151</v>
      </c>
      <c r="BE149" s="195">
        <f>IF(N149="základní",J149,0)</f>
        <v>0</v>
      </c>
      <c r="BF149" s="195">
        <f>IF(N149="snížená",J149,0)</f>
        <v>0</v>
      </c>
      <c r="BG149" s="195">
        <f>IF(N149="zákl. přenesená",J149,0)</f>
        <v>0</v>
      </c>
      <c r="BH149" s="195">
        <f>IF(N149="sníž. přenesená",J149,0)</f>
        <v>0</v>
      </c>
      <c r="BI149" s="195">
        <f>IF(N149="nulová",J149,0)</f>
        <v>0</v>
      </c>
      <c r="BJ149" s="21" t="s">
        <v>86</v>
      </c>
      <c r="BK149" s="195">
        <f>ROUND(I149*H149,2)</f>
        <v>0</v>
      </c>
      <c r="BL149" s="21" t="s">
        <v>159</v>
      </c>
      <c r="BM149" s="194" t="s">
        <v>539</v>
      </c>
    </row>
    <row r="150" spans="1:65" s="2" customFormat="1" ht="11.25">
      <c r="A150" s="39"/>
      <c r="B150" s="40"/>
      <c r="C150" s="41"/>
      <c r="D150" s="196" t="s">
        <v>161</v>
      </c>
      <c r="E150" s="41"/>
      <c r="F150" s="197" t="s">
        <v>3742</v>
      </c>
      <c r="G150" s="41"/>
      <c r="H150" s="41"/>
      <c r="I150" s="198"/>
      <c r="J150" s="41"/>
      <c r="K150" s="41"/>
      <c r="L150" s="44"/>
      <c r="M150" s="199"/>
      <c r="N150" s="200"/>
      <c r="O150" s="69"/>
      <c r="P150" s="69"/>
      <c r="Q150" s="69"/>
      <c r="R150" s="69"/>
      <c r="S150" s="69"/>
      <c r="T150" s="70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21" t="s">
        <v>161</v>
      </c>
      <c r="AU150" s="21" t="s">
        <v>88</v>
      </c>
    </row>
    <row r="151" spans="1:65" s="2" customFormat="1" ht="16.5" customHeight="1">
      <c r="A151" s="39"/>
      <c r="B151" s="40"/>
      <c r="C151" s="251" t="s">
        <v>433</v>
      </c>
      <c r="D151" s="251" t="s">
        <v>445</v>
      </c>
      <c r="E151" s="252" t="s">
        <v>3743</v>
      </c>
      <c r="F151" s="253" t="s">
        <v>3744</v>
      </c>
      <c r="G151" s="254" t="s">
        <v>3101</v>
      </c>
      <c r="H151" s="255">
        <v>4</v>
      </c>
      <c r="I151" s="256"/>
      <c r="J151" s="257">
        <f>ROUND(I151*H151,2)</f>
        <v>0</v>
      </c>
      <c r="K151" s="253" t="s">
        <v>32</v>
      </c>
      <c r="L151" s="258"/>
      <c r="M151" s="259" t="s">
        <v>32</v>
      </c>
      <c r="N151" s="260" t="s">
        <v>49</v>
      </c>
      <c r="O151" s="69"/>
      <c r="P151" s="192">
        <f>O151*H151</f>
        <v>0</v>
      </c>
      <c r="Q151" s="192">
        <v>0</v>
      </c>
      <c r="R151" s="192">
        <f>Q151*H151</f>
        <v>0</v>
      </c>
      <c r="S151" s="192">
        <v>0</v>
      </c>
      <c r="T151" s="193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194" t="s">
        <v>202</v>
      </c>
      <c r="AT151" s="194" t="s">
        <v>445</v>
      </c>
      <c r="AU151" s="194" t="s">
        <v>88</v>
      </c>
      <c r="AY151" s="21" t="s">
        <v>151</v>
      </c>
      <c r="BE151" s="195">
        <f>IF(N151="základní",J151,0)</f>
        <v>0</v>
      </c>
      <c r="BF151" s="195">
        <f>IF(N151="snížená",J151,0)</f>
        <v>0</v>
      </c>
      <c r="BG151" s="195">
        <f>IF(N151="zákl. přenesená",J151,0)</f>
        <v>0</v>
      </c>
      <c r="BH151" s="195">
        <f>IF(N151="sníž. přenesená",J151,0)</f>
        <v>0</v>
      </c>
      <c r="BI151" s="195">
        <f>IF(N151="nulová",J151,0)</f>
        <v>0</v>
      </c>
      <c r="BJ151" s="21" t="s">
        <v>86</v>
      </c>
      <c r="BK151" s="195">
        <f>ROUND(I151*H151,2)</f>
        <v>0</v>
      </c>
      <c r="BL151" s="21" t="s">
        <v>159</v>
      </c>
      <c r="BM151" s="194" t="s">
        <v>553</v>
      </c>
    </row>
    <row r="152" spans="1:65" s="2" customFormat="1" ht="24.2" customHeight="1">
      <c r="A152" s="39"/>
      <c r="B152" s="40"/>
      <c r="C152" s="183" t="s">
        <v>444</v>
      </c>
      <c r="D152" s="183" t="s">
        <v>154</v>
      </c>
      <c r="E152" s="184" t="s">
        <v>827</v>
      </c>
      <c r="F152" s="185" t="s">
        <v>828</v>
      </c>
      <c r="G152" s="186" t="s">
        <v>253</v>
      </c>
      <c r="H152" s="187">
        <v>0.19600000000000001</v>
      </c>
      <c r="I152" s="188"/>
      <c r="J152" s="189">
        <f>ROUND(I152*H152,2)</f>
        <v>0</v>
      </c>
      <c r="K152" s="185" t="s">
        <v>158</v>
      </c>
      <c r="L152" s="44"/>
      <c r="M152" s="190" t="s">
        <v>32</v>
      </c>
      <c r="N152" s="191" t="s">
        <v>49</v>
      </c>
      <c r="O152" s="69"/>
      <c r="P152" s="192">
        <f>O152*H152</f>
        <v>0</v>
      </c>
      <c r="Q152" s="192">
        <v>2.3010199999999998</v>
      </c>
      <c r="R152" s="192">
        <f>Q152*H152</f>
        <v>0.45099992</v>
      </c>
      <c r="S152" s="192">
        <v>0</v>
      </c>
      <c r="T152" s="193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194" t="s">
        <v>159</v>
      </c>
      <c r="AT152" s="194" t="s">
        <v>154</v>
      </c>
      <c r="AU152" s="194" t="s">
        <v>88</v>
      </c>
      <c r="AY152" s="21" t="s">
        <v>151</v>
      </c>
      <c r="BE152" s="195">
        <f>IF(N152="základní",J152,0)</f>
        <v>0</v>
      </c>
      <c r="BF152" s="195">
        <f>IF(N152="snížená",J152,0)</f>
        <v>0</v>
      </c>
      <c r="BG152" s="195">
        <f>IF(N152="zákl. přenesená",J152,0)</f>
        <v>0</v>
      </c>
      <c r="BH152" s="195">
        <f>IF(N152="sníž. přenesená",J152,0)</f>
        <v>0</v>
      </c>
      <c r="BI152" s="195">
        <f>IF(N152="nulová",J152,0)</f>
        <v>0</v>
      </c>
      <c r="BJ152" s="21" t="s">
        <v>86</v>
      </c>
      <c r="BK152" s="195">
        <f>ROUND(I152*H152,2)</f>
        <v>0</v>
      </c>
      <c r="BL152" s="21" t="s">
        <v>159</v>
      </c>
      <c r="BM152" s="194" t="s">
        <v>563</v>
      </c>
    </row>
    <row r="153" spans="1:65" s="2" customFormat="1" ht="11.25">
      <c r="A153" s="39"/>
      <c r="B153" s="40"/>
      <c r="C153" s="41"/>
      <c r="D153" s="196" t="s">
        <v>161</v>
      </c>
      <c r="E153" s="41"/>
      <c r="F153" s="197" t="s">
        <v>830</v>
      </c>
      <c r="G153" s="41"/>
      <c r="H153" s="41"/>
      <c r="I153" s="198"/>
      <c r="J153" s="41"/>
      <c r="K153" s="41"/>
      <c r="L153" s="44"/>
      <c r="M153" s="199"/>
      <c r="N153" s="200"/>
      <c r="O153" s="69"/>
      <c r="P153" s="69"/>
      <c r="Q153" s="69"/>
      <c r="R153" s="69"/>
      <c r="S153" s="69"/>
      <c r="T153" s="70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21" t="s">
        <v>161</v>
      </c>
      <c r="AU153" s="21" t="s">
        <v>88</v>
      </c>
    </row>
    <row r="154" spans="1:65" s="14" customFormat="1" ht="11.25">
      <c r="B154" s="218"/>
      <c r="C154" s="219"/>
      <c r="D154" s="201" t="s">
        <v>320</v>
      </c>
      <c r="E154" s="220" t="s">
        <v>32</v>
      </c>
      <c r="F154" s="221" t="s">
        <v>3745</v>
      </c>
      <c r="G154" s="219"/>
      <c r="H154" s="222">
        <v>0.19600000000000001</v>
      </c>
      <c r="I154" s="223"/>
      <c r="J154" s="219"/>
      <c r="K154" s="219"/>
      <c r="L154" s="224"/>
      <c r="M154" s="225"/>
      <c r="N154" s="226"/>
      <c r="O154" s="226"/>
      <c r="P154" s="226"/>
      <c r="Q154" s="226"/>
      <c r="R154" s="226"/>
      <c r="S154" s="226"/>
      <c r="T154" s="227"/>
      <c r="AT154" s="228" t="s">
        <v>320</v>
      </c>
      <c r="AU154" s="228" t="s">
        <v>88</v>
      </c>
      <c r="AV154" s="14" t="s">
        <v>88</v>
      </c>
      <c r="AW154" s="14" t="s">
        <v>39</v>
      </c>
      <c r="AX154" s="14" t="s">
        <v>78</v>
      </c>
      <c r="AY154" s="228" t="s">
        <v>151</v>
      </c>
    </row>
    <row r="155" spans="1:65" s="15" customFormat="1" ht="11.25">
      <c r="B155" s="229"/>
      <c r="C155" s="230"/>
      <c r="D155" s="201" t="s">
        <v>320</v>
      </c>
      <c r="E155" s="231" t="s">
        <v>32</v>
      </c>
      <c r="F155" s="232" t="s">
        <v>323</v>
      </c>
      <c r="G155" s="230"/>
      <c r="H155" s="233">
        <v>0.19600000000000001</v>
      </c>
      <c r="I155" s="234"/>
      <c r="J155" s="230"/>
      <c r="K155" s="230"/>
      <c r="L155" s="235"/>
      <c r="M155" s="236"/>
      <c r="N155" s="237"/>
      <c r="O155" s="237"/>
      <c r="P155" s="237"/>
      <c r="Q155" s="237"/>
      <c r="R155" s="237"/>
      <c r="S155" s="237"/>
      <c r="T155" s="238"/>
      <c r="AT155" s="239" t="s">
        <v>320</v>
      </c>
      <c r="AU155" s="239" t="s">
        <v>88</v>
      </c>
      <c r="AV155" s="15" t="s">
        <v>159</v>
      </c>
      <c r="AW155" s="15" t="s">
        <v>39</v>
      </c>
      <c r="AX155" s="15" t="s">
        <v>86</v>
      </c>
      <c r="AY155" s="239" t="s">
        <v>151</v>
      </c>
    </row>
    <row r="156" spans="1:65" s="12" customFormat="1" ht="22.9" customHeight="1">
      <c r="B156" s="167"/>
      <c r="C156" s="168"/>
      <c r="D156" s="169" t="s">
        <v>77</v>
      </c>
      <c r="E156" s="181" t="s">
        <v>202</v>
      </c>
      <c r="F156" s="181" t="s">
        <v>3746</v>
      </c>
      <c r="G156" s="168"/>
      <c r="H156" s="168"/>
      <c r="I156" s="171"/>
      <c r="J156" s="182">
        <f>BK156</f>
        <v>0</v>
      </c>
      <c r="K156" s="168"/>
      <c r="L156" s="173"/>
      <c r="M156" s="174"/>
      <c r="N156" s="175"/>
      <c r="O156" s="175"/>
      <c r="P156" s="176">
        <f>SUM(P157:P174)</f>
        <v>0</v>
      </c>
      <c r="Q156" s="175"/>
      <c r="R156" s="176">
        <f>SUM(R157:R174)</f>
        <v>0.99292500000000006</v>
      </c>
      <c r="S156" s="175"/>
      <c r="T156" s="177">
        <f>SUM(T157:T174)</f>
        <v>0</v>
      </c>
      <c r="AR156" s="178" t="s">
        <v>86</v>
      </c>
      <c r="AT156" s="179" t="s">
        <v>77</v>
      </c>
      <c r="AU156" s="179" t="s">
        <v>86</v>
      </c>
      <c r="AY156" s="178" t="s">
        <v>151</v>
      </c>
      <c r="BK156" s="180">
        <f>SUM(BK157:BK174)</f>
        <v>0</v>
      </c>
    </row>
    <row r="157" spans="1:65" s="2" customFormat="1" ht="24.2" customHeight="1">
      <c r="A157" s="39"/>
      <c r="B157" s="40"/>
      <c r="C157" s="183" t="s">
        <v>452</v>
      </c>
      <c r="D157" s="183" t="s">
        <v>154</v>
      </c>
      <c r="E157" s="184" t="s">
        <v>3747</v>
      </c>
      <c r="F157" s="185" t="s">
        <v>3748</v>
      </c>
      <c r="G157" s="186" t="s">
        <v>213</v>
      </c>
      <c r="H157" s="187">
        <v>1.7</v>
      </c>
      <c r="I157" s="188"/>
      <c r="J157" s="189">
        <f>ROUND(I157*H157,2)</f>
        <v>0</v>
      </c>
      <c r="K157" s="185" t="s">
        <v>158</v>
      </c>
      <c r="L157" s="44"/>
      <c r="M157" s="190" t="s">
        <v>32</v>
      </c>
      <c r="N157" s="191" t="s">
        <v>49</v>
      </c>
      <c r="O157" s="69"/>
      <c r="P157" s="192">
        <f>O157*H157</f>
        <v>0</v>
      </c>
      <c r="Q157" s="192">
        <v>3.0000000000000001E-5</v>
      </c>
      <c r="R157" s="192">
        <f>Q157*H157</f>
        <v>5.1E-5</v>
      </c>
      <c r="S157" s="192">
        <v>0</v>
      </c>
      <c r="T157" s="193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194" t="s">
        <v>159</v>
      </c>
      <c r="AT157" s="194" t="s">
        <v>154</v>
      </c>
      <c r="AU157" s="194" t="s">
        <v>88</v>
      </c>
      <c r="AY157" s="21" t="s">
        <v>151</v>
      </c>
      <c r="BE157" s="195">
        <f>IF(N157="základní",J157,0)</f>
        <v>0</v>
      </c>
      <c r="BF157" s="195">
        <f>IF(N157="snížená",J157,0)</f>
        <v>0</v>
      </c>
      <c r="BG157" s="195">
        <f>IF(N157="zákl. přenesená",J157,0)</f>
        <v>0</v>
      </c>
      <c r="BH157" s="195">
        <f>IF(N157="sníž. přenesená",J157,0)</f>
        <v>0</v>
      </c>
      <c r="BI157" s="195">
        <f>IF(N157="nulová",J157,0)</f>
        <v>0</v>
      </c>
      <c r="BJ157" s="21" t="s">
        <v>86</v>
      </c>
      <c r="BK157" s="195">
        <f>ROUND(I157*H157,2)</f>
        <v>0</v>
      </c>
      <c r="BL157" s="21" t="s">
        <v>159</v>
      </c>
      <c r="BM157" s="194" t="s">
        <v>576</v>
      </c>
    </row>
    <row r="158" spans="1:65" s="2" customFormat="1" ht="11.25">
      <c r="A158" s="39"/>
      <c r="B158" s="40"/>
      <c r="C158" s="41"/>
      <c r="D158" s="196" t="s">
        <v>161</v>
      </c>
      <c r="E158" s="41"/>
      <c r="F158" s="197" t="s">
        <v>3749</v>
      </c>
      <c r="G158" s="41"/>
      <c r="H158" s="41"/>
      <c r="I158" s="198"/>
      <c r="J158" s="41"/>
      <c r="K158" s="41"/>
      <c r="L158" s="44"/>
      <c r="M158" s="199"/>
      <c r="N158" s="200"/>
      <c r="O158" s="69"/>
      <c r="P158" s="69"/>
      <c r="Q158" s="69"/>
      <c r="R158" s="69"/>
      <c r="S158" s="69"/>
      <c r="T158" s="70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21" t="s">
        <v>161</v>
      </c>
      <c r="AU158" s="21" t="s">
        <v>88</v>
      </c>
    </row>
    <row r="159" spans="1:65" s="2" customFormat="1" ht="16.5" customHeight="1">
      <c r="A159" s="39"/>
      <c r="B159" s="40"/>
      <c r="C159" s="251" t="s">
        <v>459</v>
      </c>
      <c r="D159" s="251" t="s">
        <v>445</v>
      </c>
      <c r="E159" s="252" t="s">
        <v>3750</v>
      </c>
      <c r="F159" s="253" t="s">
        <v>3751</v>
      </c>
      <c r="G159" s="254" t="s">
        <v>213</v>
      </c>
      <c r="H159" s="255">
        <v>1.726</v>
      </c>
      <c r="I159" s="256"/>
      <c r="J159" s="257">
        <f>ROUND(I159*H159,2)</f>
        <v>0</v>
      </c>
      <c r="K159" s="253" t="s">
        <v>158</v>
      </c>
      <c r="L159" s="258"/>
      <c r="M159" s="259" t="s">
        <v>32</v>
      </c>
      <c r="N159" s="260" t="s">
        <v>49</v>
      </c>
      <c r="O159" s="69"/>
      <c r="P159" s="192">
        <f>O159*H159</f>
        <v>0</v>
      </c>
      <c r="Q159" s="192">
        <v>2.4E-2</v>
      </c>
      <c r="R159" s="192">
        <f>Q159*H159</f>
        <v>4.1424000000000002E-2</v>
      </c>
      <c r="S159" s="192">
        <v>0</v>
      </c>
      <c r="T159" s="193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194" t="s">
        <v>202</v>
      </c>
      <c r="AT159" s="194" t="s">
        <v>445</v>
      </c>
      <c r="AU159" s="194" t="s">
        <v>88</v>
      </c>
      <c r="AY159" s="21" t="s">
        <v>151</v>
      </c>
      <c r="BE159" s="195">
        <f>IF(N159="základní",J159,0)</f>
        <v>0</v>
      </c>
      <c r="BF159" s="195">
        <f>IF(N159="snížená",J159,0)</f>
        <v>0</v>
      </c>
      <c r="BG159" s="195">
        <f>IF(N159="zákl. přenesená",J159,0)</f>
        <v>0</v>
      </c>
      <c r="BH159" s="195">
        <f>IF(N159="sníž. přenesená",J159,0)</f>
        <v>0</v>
      </c>
      <c r="BI159" s="195">
        <f>IF(N159="nulová",J159,0)</f>
        <v>0</v>
      </c>
      <c r="BJ159" s="21" t="s">
        <v>86</v>
      </c>
      <c r="BK159" s="195">
        <f>ROUND(I159*H159,2)</f>
        <v>0</v>
      </c>
      <c r="BL159" s="21" t="s">
        <v>159</v>
      </c>
      <c r="BM159" s="194" t="s">
        <v>592</v>
      </c>
    </row>
    <row r="160" spans="1:65" s="14" customFormat="1" ht="11.25">
      <c r="B160" s="218"/>
      <c r="C160" s="219"/>
      <c r="D160" s="201" t="s">
        <v>320</v>
      </c>
      <c r="E160" s="220" t="s">
        <v>32</v>
      </c>
      <c r="F160" s="221" t="s">
        <v>3752</v>
      </c>
      <c r="G160" s="219"/>
      <c r="H160" s="222">
        <v>1.726</v>
      </c>
      <c r="I160" s="223"/>
      <c r="J160" s="219"/>
      <c r="K160" s="219"/>
      <c r="L160" s="224"/>
      <c r="M160" s="225"/>
      <c r="N160" s="226"/>
      <c r="O160" s="226"/>
      <c r="P160" s="226"/>
      <c r="Q160" s="226"/>
      <c r="R160" s="226"/>
      <c r="S160" s="226"/>
      <c r="T160" s="227"/>
      <c r="AT160" s="228" t="s">
        <v>320</v>
      </c>
      <c r="AU160" s="228" t="s">
        <v>88</v>
      </c>
      <c r="AV160" s="14" t="s">
        <v>88</v>
      </c>
      <c r="AW160" s="14" t="s">
        <v>39</v>
      </c>
      <c r="AX160" s="14" t="s">
        <v>78</v>
      </c>
      <c r="AY160" s="228" t="s">
        <v>151</v>
      </c>
    </row>
    <row r="161" spans="1:65" s="15" customFormat="1" ht="11.25">
      <c r="B161" s="229"/>
      <c r="C161" s="230"/>
      <c r="D161" s="201" t="s">
        <v>320</v>
      </c>
      <c r="E161" s="231" t="s">
        <v>32</v>
      </c>
      <c r="F161" s="232" t="s">
        <v>323</v>
      </c>
      <c r="G161" s="230"/>
      <c r="H161" s="233">
        <v>1.726</v>
      </c>
      <c r="I161" s="234"/>
      <c r="J161" s="230"/>
      <c r="K161" s="230"/>
      <c r="L161" s="235"/>
      <c r="M161" s="236"/>
      <c r="N161" s="237"/>
      <c r="O161" s="237"/>
      <c r="P161" s="237"/>
      <c r="Q161" s="237"/>
      <c r="R161" s="237"/>
      <c r="S161" s="237"/>
      <c r="T161" s="238"/>
      <c r="AT161" s="239" t="s">
        <v>320</v>
      </c>
      <c r="AU161" s="239" t="s">
        <v>88</v>
      </c>
      <c r="AV161" s="15" t="s">
        <v>159</v>
      </c>
      <c r="AW161" s="15" t="s">
        <v>39</v>
      </c>
      <c r="AX161" s="15" t="s">
        <v>86</v>
      </c>
      <c r="AY161" s="239" t="s">
        <v>151</v>
      </c>
    </row>
    <row r="162" spans="1:65" s="2" customFormat="1" ht="24.2" customHeight="1">
      <c r="A162" s="39"/>
      <c r="B162" s="40"/>
      <c r="C162" s="183" t="s">
        <v>7</v>
      </c>
      <c r="D162" s="183" t="s">
        <v>154</v>
      </c>
      <c r="E162" s="184" t="s">
        <v>3753</v>
      </c>
      <c r="F162" s="185" t="s">
        <v>3754</v>
      </c>
      <c r="G162" s="186" t="s">
        <v>657</v>
      </c>
      <c r="H162" s="187">
        <v>1</v>
      </c>
      <c r="I162" s="188"/>
      <c r="J162" s="189">
        <f>ROUND(I162*H162,2)</f>
        <v>0</v>
      </c>
      <c r="K162" s="185" t="s">
        <v>158</v>
      </c>
      <c r="L162" s="44"/>
      <c r="M162" s="190" t="s">
        <v>32</v>
      </c>
      <c r="N162" s="191" t="s">
        <v>49</v>
      </c>
      <c r="O162" s="69"/>
      <c r="P162" s="192">
        <f>O162*H162</f>
        <v>0</v>
      </c>
      <c r="Q162" s="192">
        <v>1.3999999999999999E-4</v>
      </c>
      <c r="R162" s="192">
        <f>Q162*H162</f>
        <v>1.3999999999999999E-4</v>
      </c>
      <c r="S162" s="192">
        <v>0</v>
      </c>
      <c r="T162" s="19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194" t="s">
        <v>159</v>
      </c>
      <c r="AT162" s="194" t="s">
        <v>154</v>
      </c>
      <c r="AU162" s="194" t="s">
        <v>88</v>
      </c>
      <c r="AY162" s="21" t="s">
        <v>151</v>
      </c>
      <c r="BE162" s="195">
        <f>IF(N162="základní",J162,0)</f>
        <v>0</v>
      </c>
      <c r="BF162" s="195">
        <f>IF(N162="snížená",J162,0)</f>
        <v>0</v>
      </c>
      <c r="BG162" s="195">
        <f>IF(N162="zákl. přenesená",J162,0)</f>
        <v>0</v>
      </c>
      <c r="BH162" s="195">
        <f>IF(N162="sníž. přenesená",J162,0)</f>
        <v>0</v>
      </c>
      <c r="BI162" s="195">
        <f>IF(N162="nulová",J162,0)</f>
        <v>0</v>
      </c>
      <c r="BJ162" s="21" t="s">
        <v>86</v>
      </c>
      <c r="BK162" s="195">
        <f>ROUND(I162*H162,2)</f>
        <v>0</v>
      </c>
      <c r="BL162" s="21" t="s">
        <v>159</v>
      </c>
      <c r="BM162" s="194" t="s">
        <v>607</v>
      </c>
    </row>
    <row r="163" spans="1:65" s="2" customFormat="1" ht="11.25">
      <c r="A163" s="39"/>
      <c r="B163" s="40"/>
      <c r="C163" s="41"/>
      <c r="D163" s="196" t="s">
        <v>161</v>
      </c>
      <c r="E163" s="41"/>
      <c r="F163" s="197" t="s">
        <v>3755</v>
      </c>
      <c r="G163" s="41"/>
      <c r="H163" s="41"/>
      <c r="I163" s="198"/>
      <c r="J163" s="41"/>
      <c r="K163" s="41"/>
      <c r="L163" s="44"/>
      <c r="M163" s="199"/>
      <c r="N163" s="200"/>
      <c r="O163" s="69"/>
      <c r="P163" s="69"/>
      <c r="Q163" s="69"/>
      <c r="R163" s="69"/>
      <c r="S163" s="69"/>
      <c r="T163" s="70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21" t="s">
        <v>161</v>
      </c>
      <c r="AU163" s="21" t="s">
        <v>88</v>
      </c>
    </row>
    <row r="164" spans="1:65" s="2" customFormat="1" ht="21.75" customHeight="1">
      <c r="A164" s="39"/>
      <c r="B164" s="40"/>
      <c r="C164" s="251" t="s">
        <v>469</v>
      </c>
      <c r="D164" s="251" t="s">
        <v>445</v>
      </c>
      <c r="E164" s="252" t="s">
        <v>3756</v>
      </c>
      <c r="F164" s="253" t="s">
        <v>3757</v>
      </c>
      <c r="G164" s="254" t="s">
        <v>657</v>
      </c>
      <c r="H164" s="255">
        <v>1.0149999999999999</v>
      </c>
      <c r="I164" s="256"/>
      <c r="J164" s="257">
        <f>ROUND(I164*H164,2)</f>
        <v>0</v>
      </c>
      <c r="K164" s="253" t="s">
        <v>158</v>
      </c>
      <c r="L164" s="258"/>
      <c r="M164" s="259" t="s">
        <v>32</v>
      </c>
      <c r="N164" s="260" t="s">
        <v>49</v>
      </c>
      <c r="O164" s="69"/>
      <c r="P164" s="192">
        <f>O164*H164</f>
        <v>0</v>
      </c>
      <c r="Q164" s="192">
        <v>3.2000000000000001E-2</v>
      </c>
      <c r="R164" s="192">
        <f>Q164*H164</f>
        <v>3.2479999999999995E-2</v>
      </c>
      <c r="S164" s="192">
        <v>0</v>
      </c>
      <c r="T164" s="193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194" t="s">
        <v>202</v>
      </c>
      <c r="AT164" s="194" t="s">
        <v>445</v>
      </c>
      <c r="AU164" s="194" t="s">
        <v>88</v>
      </c>
      <c r="AY164" s="21" t="s">
        <v>151</v>
      </c>
      <c r="BE164" s="195">
        <f>IF(N164="základní",J164,0)</f>
        <v>0</v>
      </c>
      <c r="BF164" s="195">
        <f>IF(N164="snížená",J164,0)</f>
        <v>0</v>
      </c>
      <c r="BG164" s="195">
        <f>IF(N164="zákl. přenesená",J164,0)</f>
        <v>0</v>
      </c>
      <c r="BH164" s="195">
        <f>IF(N164="sníž. přenesená",J164,0)</f>
        <v>0</v>
      </c>
      <c r="BI164" s="195">
        <f>IF(N164="nulová",J164,0)</f>
        <v>0</v>
      </c>
      <c r="BJ164" s="21" t="s">
        <v>86</v>
      </c>
      <c r="BK164" s="195">
        <f>ROUND(I164*H164,2)</f>
        <v>0</v>
      </c>
      <c r="BL164" s="21" t="s">
        <v>159</v>
      </c>
      <c r="BM164" s="194" t="s">
        <v>626</v>
      </c>
    </row>
    <row r="165" spans="1:65" s="14" customFormat="1" ht="11.25">
      <c r="B165" s="218"/>
      <c r="C165" s="219"/>
      <c r="D165" s="201" t="s">
        <v>320</v>
      </c>
      <c r="E165" s="220" t="s">
        <v>32</v>
      </c>
      <c r="F165" s="221" t="s">
        <v>3758</v>
      </c>
      <c r="G165" s="219"/>
      <c r="H165" s="222">
        <v>1.0149999999999999</v>
      </c>
      <c r="I165" s="223"/>
      <c r="J165" s="219"/>
      <c r="K165" s="219"/>
      <c r="L165" s="224"/>
      <c r="M165" s="225"/>
      <c r="N165" s="226"/>
      <c r="O165" s="226"/>
      <c r="P165" s="226"/>
      <c r="Q165" s="226"/>
      <c r="R165" s="226"/>
      <c r="S165" s="226"/>
      <c r="T165" s="227"/>
      <c r="AT165" s="228" t="s">
        <v>320</v>
      </c>
      <c r="AU165" s="228" t="s">
        <v>88</v>
      </c>
      <c r="AV165" s="14" t="s">
        <v>88</v>
      </c>
      <c r="AW165" s="14" t="s">
        <v>39</v>
      </c>
      <c r="AX165" s="14" t="s">
        <v>78</v>
      </c>
      <c r="AY165" s="228" t="s">
        <v>151</v>
      </c>
    </row>
    <row r="166" spans="1:65" s="15" customFormat="1" ht="11.25">
      <c r="B166" s="229"/>
      <c r="C166" s="230"/>
      <c r="D166" s="201" t="s">
        <v>320</v>
      </c>
      <c r="E166" s="231" t="s">
        <v>32</v>
      </c>
      <c r="F166" s="232" t="s">
        <v>323</v>
      </c>
      <c r="G166" s="230"/>
      <c r="H166" s="233">
        <v>1.0149999999999999</v>
      </c>
      <c r="I166" s="234"/>
      <c r="J166" s="230"/>
      <c r="K166" s="230"/>
      <c r="L166" s="235"/>
      <c r="M166" s="236"/>
      <c r="N166" s="237"/>
      <c r="O166" s="237"/>
      <c r="P166" s="237"/>
      <c r="Q166" s="237"/>
      <c r="R166" s="237"/>
      <c r="S166" s="237"/>
      <c r="T166" s="238"/>
      <c r="AT166" s="239" t="s">
        <v>320</v>
      </c>
      <c r="AU166" s="239" t="s">
        <v>88</v>
      </c>
      <c r="AV166" s="15" t="s">
        <v>159</v>
      </c>
      <c r="AW166" s="15" t="s">
        <v>39</v>
      </c>
      <c r="AX166" s="15" t="s">
        <v>86</v>
      </c>
      <c r="AY166" s="239" t="s">
        <v>151</v>
      </c>
    </row>
    <row r="167" spans="1:65" s="2" customFormat="1" ht="16.5" customHeight="1">
      <c r="A167" s="39"/>
      <c r="B167" s="40"/>
      <c r="C167" s="183" t="s">
        <v>477</v>
      </c>
      <c r="D167" s="183" t="s">
        <v>154</v>
      </c>
      <c r="E167" s="184" t="s">
        <v>3759</v>
      </c>
      <c r="F167" s="185" t="s">
        <v>3760</v>
      </c>
      <c r="G167" s="186" t="s">
        <v>213</v>
      </c>
      <c r="H167" s="187">
        <v>1.7</v>
      </c>
      <c r="I167" s="188"/>
      <c r="J167" s="189">
        <f>ROUND(I167*H167,2)</f>
        <v>0</v>
      </c>
      <c r="K167" s="185" t="s">
        <v>158</v>
      </c>
      <c r="L167" s="44"/>
      <c r="M167" s="190" t="s">
        <v>32</v>
      </c>
      <c r="N167" s="191" t="s">
        <v>49</v>
      </c>
      <c r="O167" s="69"/>
      <c r="P167" s="192">
        <f>O167*H167</f>
        <v>0</v>
      </c>
      <c r="Q167" s="192">
        <v>0</v>
      </c>
      <c r="R167" s="192">
        <f>Q167*H167</f>
        <v>0</v>
      </c>
      <c r="S167" s="192">
        <v>0</v>
      </c>
      <c r="T167" s="193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194" t="s">
        <v>159</v>
      </c>
      <c r="AT167" s="194" t="s">
        <v>154</v>
      </c>
      <c r="AU167" s="194" t="s">
        <v>88</v>
      </c>
      <c r="AY167" s="21" t="s">
        <v>151</v>
      </c>
      <c r="BE167" s="195">
        <f>IF(N167="základní",J167,0)</f>
        <v>0</v>
      </c>
      <c r="BF167" s="195">
        <f>IF(N167="snížená",J167,0)</f>
        <v>0</v>
      </c>
      <c r="BG167" s="195">
        <f>IF(N167="zákl. přenesená",J167,0)</f>
        <v>0</v>
      </c>
      <c r="BH167" s="195">
        <f>IF(N167="sníž. přenesená",J167,0)</f>
        <v>0</v>
      </c>
      <c r="BI167" s="195">
        <f>IF(N167="nulová",J167,0)</f>
        <v>0</v>
      </c>
      <c r="BJ167" s="21" t="s">
        <v>86</v>
      </c>
      <c r="BK167" s="195">
        <f>ROUND(I167*H167,2)</f>
        <v>0</v>
      </c>
      <c r="BL167" s="21" t="s">
        <v>159</v>
      </c>
      <c r="BM167" s="194" t="s">
        <v>640</v>
      </c>
    </row>
    <row r="168" spans="1:65" s="2" customFormat="1" ht="11.25">
      <c r="A168" s="39"/>
      <c r="B168" s="40"/>
      <c r="C168" s="41"/>
      <c r="D168" s="196" t="s">
        <v>161</v>
      </c>
      <c r="E168" s="41"/>
      <c r="F168" s="197" t="s">
        <v>3761</v>
      </c>
      <c r="G168" s="41"/>
      <c r="H168" s="41"/>
      <c r="I168" s="198"/>
      <c r="J168" s="41"/>
      <c r="K168" s="41"/>
      <c r="L168" s="44"/>
      <c r="M168" s="199"/>
      <c r="N168" s="200"/>
      <c r="O168" s="69"/>
      <c r="P168" s="69"/>
      <c r="Q168" s="69"/>
      <c r="R168" s="69"/>
      <c r="S168" s="69"/>
      <c r="T168" s="70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21" t="s">
        <v>161</v>
      </c>
      <c r="AU168" s="21" t="s">
        <v>88</v>
      </c>
    </row>
    <row r="169" spans="1:65" s="2" customFormat="1" ht="16.5" customHeight="1">
      <c r="A169" s="39"/>
      <c r="B169" s="40"/>
      <c r="C169" s="183" t="s">
        <v>483</v>
      </c>
      <c r="D169" s="183" t="s">
        <v>154</v>
      </c>
      <c r="E169" s="184" t="s">
        <v>3762</v>
      </c>
      <c r="F169" s="185" t="s">
        <v>3763</v>
      </c>
      <c r="G169" s="186" t="s">
        <v>657</v>
      </c>
      <c r="H169" s="187">
        <v>2</v>
      </c>
      <c r="I169" s="188"/>
      <c r="J169" s="189">
        <f>ROUND(I169*H169,2)</f>
        <v>0</v>
      </c>
      <c r="K169" s="185" t="s">
        <v>158</v>
      </c>
      <c r="L169" s="44"/>
      <c r="M169" s="190" t="s">
        <v>32</v>
      </c>
      <c r="N169" s="191" t="s">
        <v>49</v>
      </c>
      <c r="O169" s="69"/>
      <c r="P169" s="192">
        <f>O169*H169</f>
        <v>0</v>
      </c>
      <c r="Q169" s="192">
        <v>0.45937</v>
      </c>
      <c r="R169" s="192">
        <f>Q169*H169</f>
        <v>0.91874</v>
      </c>
      <c r="S169" s="192">
        <v>0</v>
      </c>
      <c r="T169" s="193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194" t="s">
        <v>159</v>
      </c>
      <c r="AT169" s="194" t="s">
        <v>154</v>
      </c>
      <c r="AU169" s="194" t="s">
        <v>88</v>
      </c>
      <c r="AY169" s="21" t="s">
        <v>151</v>
      </c>
      <c r="BE169" s="195">
        <f>IF(N169="základní",J169,0)</f>
        <v>0</v>
      </c>
      <c r="BF169" s="195">
        <f>IF(N169="snížená",J169,0)</f>
        <v>0</v>
      </c>
      <c r="BG169" s="195">
        <f>IF(N169="zákl. přenesená",J169,0)</f>
        <v>0</v>
      </c>
      <c r="BH169" s="195">
        <f>IF(N169="sníž. přenesená",J169,0)</f>
        <v>0</v>
      </c>
      <c r="BI169" s="195">
        <f>IF(N169="nulová",J169,0)</f>
        <v>0</v>
      </c>
      <c r="BJ169" s="21" t="s">
        <v>86</v>
      </c>
      <c r="BK169" s="195">
        <f>ROUND(I169*H169,2)</f>
        <v>0</v>
      </c>
      <c r="BL169" s="21" t="s">
        <v>159</v>
      </c>
      <c r="BM169" s="194" t="s">
        <v>654</v>
      </c>
    </row>
    <row r="170" spans="1:65" s="2" customFormat="1" ht="11.25">
      <c r="A170" s="39"/>
      <c r="B170" s="40"/>
      <c r="C170" s="41"/>
      <c r="D170" s="196" t="s">
        <v>161</v>
      </c>
      <c r="E170" s="41"/>
      <c r="F170" s="197" t="s">
        <v>3764</v>
      </c>
      <c r="G170" s="41"/>
      <c r="H170" s="41"/>
      <c r="I170" s="198"/>
      <c r="J170" s="41"/>
      <c r="K170" s="41"/>
      <c r="L170" s="44"/>
      <c r="M170" s="199"/>
      <c r="N170" s="200"/>
      <c r="O170" s="69"/>
      <c r="P170" s="69"/>
      <c r="Q170" s="69"/>
      <c r="R170" s="69"/>
      <c r="S170" s="69"/>
      <c r="T170" s="70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21" t="s">
        <v>161</v>
      </c>
      <c r="AU170" s="21" t="s">
        <v>88</v>
      </c>
    </row>
    <row r="171" spans="1:65" s="2" customFormat="1" ht="16.5" customHeight="1">
      <c r="A171" s="39"/>
      <c r="B171" s="40"/>
      <c r="C171" s="183" t="s">
        <v>488</v>
      </c>
      <c r="D171" s="183" t="s">
        <v>154</v>
      </c>
      <c r="E171" s="184" t="s">
        <v>3765</v>
      </c>
      <c r="F171" s="185" t="s">
        <v>3766</v>
      </c>
      <c r="G171" s="186" t="s">
        <v>3101</v>
      </c>
      <c r="H171" s="187">
        <v>1</v>
      </c>
      <c r="I171" s="188"/>
      <c r="J171" s="189">
        <f>ROUND(I171*H171,2)</f>
        <v>0</v>
      </c>
      <c r="K171" s="185" t="s">
        <v>32</v>
      </c>
      <c r="L171" s="44"/>
      <c r="M171" s="190" t="s">
        <v>32</v>
      </c>
      <c r="N171" s="191" t="s">
        <v>49</v>
      </c>
      <c r="O171" s="69"/>
      <c r="P171" s="192">
        <f>O171*H171</f>
        <v>0</v>
      </c>
      <c r="Q171" s="192">
        <v>0</v>
      </c>
      <c r="R171" s="192">
        <f>Q171*H171</f>
        <v>0</v>
      </c>
      <c r="S171" s="192">
        <v>0</v>
      </c>
      <c r="T171" s="193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194" t="s">
        <v>159</v>
      </c>
      <c r="AT171" s="194" t="s">
        <v>154</v>
      </c>
      <c r="AU171" s="194" t="s">
        <v>88</v>
      </c>
      <c r="AY171" s="21" t="s">
        <v>151</v>
      </c>
      <c r="BE171" s="195">
        <f>IF(N171="základní",J171,0)</f>
        <v>0</v>
      </c>
      <c r="BF171" s="195">
        <f>IF(N171="snížená",J171,0)</f>
        <v>0</v>
      </c>
      <c r="BG171" s="195">
        <f>IF(N171="zákl. přenesená",J171,0)</f>
        <v>0</v>
      </c>
      <c r="BH171" s="195">
        <f>IF(N171="sníž. přenesená",J171,0)</f>
        <v>0</v>
      </c>
      <c r="BI171" s="195">
        <f>IF(N171="nulová",J171,0)</f>
        <v>0</v>
      </c>
      <c r="BJ171" s="21" t="s">
        <v>86</v>
      </c>
      <c r="BK171" s="195">
        <f>ROUND(I171*H171,2)</f>
        <v>0</v>
      </c>
      <c r="BL171" s="21" t="s">
        <v>159</v>
      </c>
      <c r="BM171" s="194" t="s">
        <v>667</v>
      </c>
    </row>
    <row r="172" spans="1:65" s="2" customFormat="1" ht="19.5">
      <c r="A172" s="39"/>
      <c r="B172" s="40"/>
      <c r="C172" s="41"/>
      <c r="D172" s="201" t="s">
        <v>163</v>
      </c>
      <c r="E172" s="41"/>
      <c r="F172" s="202" t="s">
        <v>3767</v>
      </c>
      <c r="G172" s="41"/>
      <c r="H172" s="41"/>
      <c r="I172" s="198"/>
      <c r="J172" s="41"/>
      <c r="K172" s="41"/>
      <c r="L172" s="44"/>
      <c r="M172" s="199"/>
      <c r="N172" s="200"/>
      <c r="O172" s="69"/>
      <c r="P172" s="69"/>
      <c r="Q172" s="69"/>
      <c r="R172" s="69"/>
      <c r="S172" s="69"/>
      <c r="T172" s="70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21" t="s">
        <v>163</v>
      </c>
      <c r="AU172" s="21" t="s">
        <v>88</v>
      </c>
    </row>
    <row r="173" spans="1:65" s="2" customFormat="1" ht="16.5" customHeight="1">
      <c r="A173" s="39"/>
      <c r="B173" s="40"/>
      <c r="C173" s="183" t="s">
        <v>502</v>
      </c>
      <c r="D173" s="183" t="s">
        <v>154</v>
      </c>
      <c r="E173" s="184" t="s">
        <v>1175</v>
      </c>
      <c r="F173" s="185" t="s">
        <v>1176</v>
      </c>
      <c r="G173" s="186" t="s">
        <v>213</v>
      </c>
      <c r="H173" s="187">
        <v>1</v>
      </c>
      <c r="I173" s="188"/>
      <c r="J173" s="189">
        <f>ROUND(I173*H173,2)</f>
        <v>0</v>
      </c>
      <c r="K173" s="185" t="s">
        <v>158</v>
      </c>
      <c r="L173" s="44"/>
      <c r="M173" s="190" t="s">
        <v>32</v>
      </c>
      <c r="N173" s="191" t="s">
        <v>49</v>
      </c>
      <c r="O173" s="69"/>
      <c r="P173" s="192">
        <f>O173*H173</f>
        <v>0</v>
      </c>
      <c r="Q173" s="192">
        <v>9.0000000000000006E-5</v>
      </c>
      <c r="R173" s="192">
        <f>Q173*H173</f>
        <v>9.0000000000000006E-5</v>
      </c>
      <c r="S173" s="192">
        <v>0</v>
      </c>
      <c r="T173" s="193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194" t="s">
        <v>159</v>
      </c>
      <c r="AT173" s="194" t="s">
        <v>154</v>
      </c>
      <c r="AU173" s="194" t="s">
        <v>88</v>
      </c>
      <c r="AY173" s="21" t="s">
        <v>151</v>
      </c>
      <c r="BE173" s="195">
        <f>IF(N173="základní",J173,0)</f>
        <v>0</v>
      </c>
      <c r="BF173" s="195">
        <f>IF(N173="snížená",J173,0)</f>
        <v>0</v>
      </c>
      <c r="BG173" s="195">
        <f>IF(N173="zákl. přenesená",J173,0)</f>
        <v>0</v>
      </c>
      <c r="BH173" s="195">
        <f>IF(N173="sníž. přenesená",J173,0)</f>
        <v>0</v>
      </c>
      <c r="BI173" s="195">
        <f>IF(N173="nulová",J173,0)</f>
        <v>0</v>
      </c>
      <c r="BJ173" s="21" t="s">
        <v>86</v>
      </c>
      <c r="BK173" s="195">
        <f>ROUND(I173*H173,2)</f>
        <v>0</v>
      </c>
      <c r="BL173" s="21" t="s">
        <v>159</v>
      </c>
      <c r="BM173" s="194" t="s">
        <v>683</v>
      </c>
    </row>
    <row r="174" spans="1:65" s="2" customFormat="1" ht="11.25">
      <c r="A174" s="39"/>
      <c r="B174" s="40"/>
      <c r="C174" s="41"/>
      <c r="D174" s="196" t="s">
        <v>161</v>
      </c>
      <c r="E174" s="41"/>
      <c r="F174" s="197" t="s">
        <v>1178</v>
      </c>
      <c r="G174" s="41"/>
      <c r="H174" s="41"/>
      <c r="I174" s="198"/>
      <c r="J174" s="41"/>
      <c r="K174" s="41"/>
      <c r="L174" s="44"/>
      <c r="M174" s="199"/>
      <c r="N174" s="200"/>
      <c r="O174" s="69"/>
      <c r="P174" s="69"/>
      <c r="Q174" s="69"/>
      <c r="R174" s="69"/>
      <c r="S174" s="69"/>
      <c r="T174" s="70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21" t="s">
        <v>161</v>
      </c>
      <c r="AU174" s="21" t="s">
        <v>88</v>
      </c>
    </row>
    <row r="175" spans="1:65" s="12" customFormat="1" ht="22.9" customHeight="1">
      <c r="B175" s="167"/>
      <c r="C175" s="168"/>
      <c r="D175" s="169" t="s">
        <v>77</v>
      </c>
      <c r="E175" s="181" t="s">
        <v>1539</v>
      </c>
      <c r="F175" s="181" t="s">
        <v>1540</v>
      </c>
      <c r="G175" s="168"/>
      <c r="H175" s="168"/>
      <c r="I175" s="171"/>
      <c r="J175" s="182">
        <f>BK175</f>
        <v>0</v>
      </c>
      <c r="K175" s="168"/>
      <c r="L175" s="173"/>
      <c r="M175" s="174"/>
      <c r="N175" s="175"/>
      <c r="O175" s="175"/>
      <c r="P175" s="176">
        <f>SUM(P176:P177)</f>
        <v>0</v>
      </c>
      <c r="Q175" s="175"/>
      <c r="R175" s="176">
        <f>SUM(R176:R177)</f>
        <v>0</v>
      </c>
      <c r="S175" s="175"/>
      <c r="T175" s="177">
        <f>SUM(T176:T177)</f>
        <v>0</v>
      </c>
      <c r="AR175" s="178" t="s">
        <v>86</v>
      </c>
      <c r="AT175" s="179" t="s">
        <v>77</v>
      </c>
      <c r="AU175" s="179" t="s">
        <v>86</v>
      </c>
      <c r="AY175" s="178" t="s">
        <v>151</v>
      </c>
      <c r="BK175" s="180">
        <f>SUM(BK176:BK177)</f>
        <v>0</v>
      </c>
    </row>
    <row r="176" spans="1:65" s="2" customFormat="1" ht="24.2" customHeight="1">
      <c r="A176" s="39"/>
      <c r="B176" s="40"/>
      <c r="C176" s="183" t="s">
        <v>510</v>
      </c>
      <c r="D176" s="183" t="s">
        <v>154</v>
      </c>
      <c r="E176" s="184" t="s">
        <v>3768</v>
      </c>
      <c r="F176" s="185" t="s">
        <v>3769</v>
      </c>
      <c r="G176" s="186" t="s">
        <v>428</v>
      </c>
      <c r="H176" s="187">
        <v>2.73</v>
      </c>
      <c r="I176" s="188"/>
      <c r="J176" s="189">
        <f>ROUND(I176*H176,2)</f>
        <v>0</v>
      </c>
      <c r="K176" s="185" t="s">
        <v>158</v>
      </c>
      <c r="L176" s="44"/>
      <c r="M176" s="190" t="s">
        <v>32</v>
      </c>
      <c r="N176" s="191" t="s">
        <v>49</v>
      </c>
      <c r="O176" s="69"/>
      <c r="P176" s="192">
        <f>O176*H176</f>
        <v>0</v>
      </c>
      <c r="Q176" s="192">
        <v>0</v>
      </c>
      <c r="R176" s="192">
        <f>Q176*H176</f>
        <v>0</v>
      </c>
      <c r="S176" s="192">
        <v>0</v>
      </c>
      <c r="T176" s="193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194" t="s">
        <v>159</v>
      </c>
      <c r="AT176" s="194" t="s">
        <v>154</v>
      </c>
      <c r="AU176" s="194" t="s">
        <v>88</v>
      </c>
      <c r="AY176" s="21" t="s">
        <v>151</v>
      </c>
      <c r="BE176" s="195">
        <f>IF(N176="základní",J176,0)</f>
        <v>0</v>
      </c>
      <c r="BF176" s="195">
        <f>IF(N176="snížená",J176,0)</f>
        <v>0</v>
      </c>
      <c r="BG176" s="195">
        <f>IF(N176="zákl. přenesená",J176,0)</f>
        <v>0</v>
      </c>
      <c r="BH176" s="195">
        <f>IF(N176="sníž. přenesená",J176,0)</f>
        <v>0</v>
      </c>
      <c r="BI176" s="195">
        <f>IF(N176="nulová",J176,0)</f>
        <v>0</v>
      </c>
      <c r="BJ176" s="21" t="s">
        <v>86</v>
      </c>
      <c r="BK176" s="195">
        <f>ROUND(I176*H176,2)</f>
        <v>0</v>
      </c>
      <c r="BL176" s="21" t="s">
        <v>159</v>
      </c>
      <c r="BM176" s="194" t="s">
        <v>698</v>
      </c>
    </row>
    <row r="177" spans="1:47" s="2" customFormat="1" ht="11.25">
      <c r="A177" s="39"/>
      <c r="B177" s="40"/>
      <c r="C177" s="41"/>
      <c r="D177" s="196" t="s">
        <v>161</v>
      </c>
      <c r="E177" s="41"/>
      <c r="F177" s="197" t="s">
        <v>3770</v>
      </c>
      <c r="G177" s="41"/>
      <c r="H177" s="41"/>
      <c r="I177" s="198"/>
      <c r="J177" s="41"/>
      <c r="K177" s="41"/>
      <c r="L177" s="44"/>
      <c r="M177" s="203"/>
      <c r="N177" s="204"/>
      <c r="O177" s="205"/>
      <c r="P177" s="205"/>
      <c r="Q177" s="205"/>
      <c r="R177" s="205"/>
      <c r="S177" s="205"/>
      <c r="T177" s="20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21" t="s">
        <v>161</v>
      </c>
      <c r="AU177" s="21" t="s">
        <v>88</v>
      </c>
    </row>
    <row r="178" spans="1:47" s="2" customFormat="1" ht="6.95" customHeight="1">
      <c r="A178" s="39"/>
      <c r="B178" s="52"/>
      <c r="C178" s="53"/>
      <c r="D178" s="53"/>
      <c r="E178" s="53"/>
      <c r="F178" s="53"/>
      <c r="G178" s="53"/>
      <c r="H178" s="53"/>
      <c r="I178" s="53"/>
      <c r="J178" s="53"/>
      <c r="K178" s="53"/>
      <c r="L178" s="44"/>
      <c r="M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</row>
  </sheetData>
  <sheetProtection algorithmName="SHA-512" hashValue="M009J7j3C4r2vtSmNzkg0M5DVcAB0E+tJQg/DlSDt1AT5m5Qb5ptP28LTkvlSmG/zvpJ5FSi1Bkqw7g2qtyC4A==" saltValue="/kW0IY6ByRnK6vzWWsIh008MhMPEJUArzGFS85wiz8+bTTZmWZjQ6X5yfDiP6UObpj0rXynXaPAys0iKMp/TKQ==" spinCount="100000" sheet="1" objects="1" scenarios="1" formatColumns="0" formatRows="0" autoFilter="0"/>
  <autoFilter ref="C90:K177" xr:uid="{00000000-0009-0000-0000-000008000000}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hyperlinks>
    <hyperlink ref="F95" r:id="rId1" xr:uid="{00000000-0004-0000-0800-000000000000}"/>
    <hyperlink ref="F97" r:id="rId2" xr:uid="{00000000-0004-0000-0800-000001000000}"/>
    <hyperlink ref="F99" r:id="rId3" xr:uid="{00000000-0004-0000-0800-000002000000}"/>
    <hyperlink ref="F101" r:id="rId4" xr:uid="{00000000-0004-0000-0800-000003000000}"/>
    <hyperlink ref="F105" r:id="rId5" xr:uid="{00000000-0004-0000-0800-000004000000}"/>
    <hyperlink ref="F109" r:id="rId6" xr:uid="{00000000-0004-0000-0800-000005000000}"/>
    <hyperlink ref="F113" r:id="rId7" xr:uid="{00000000-0004-0000-0800-000006000000}"/>
    <hyperlink ref="F115" r:id="rId8" xr:uid="{00000000-0004-0000-0800-000007000000}"/>
    <hyperlink ref="F119" r:id="rId9" xr:uid="{00000000-0004-0000-0800-000008000000}"/>
    <hyperlink ref="F123" r:id="rId10" xr:uid="{00000000-0004-0000-0800-000009000000}"/>
    <hyperlink ref="F127" r:id="rId11" xr:uid="{00000000-0004-0000-0800-00000A000000}"/>
    <hyperlink ref="F133" r:id="rId12" xr:uid="{00000000-0004-0000-0800-00000B000000}"/>
    <hyperlink ref="F141" r:id="rId13" xr:uid="{00000000-0004-0000-0800-00000C000000}"/>
    <hyperlink ref="F146" r:id="rId14" xr:uid="{00000000-0004-0000-0800-00000D000000}"/>
    <hyperlink ref="F150" r:id="rId15" xr:uid="{00000000-0004-0000-0800-00000E000000}"/>
    <hyperlink ref="F153" r:id="rId16" xr:uid="{00000000-0004-0000-0800-00000F000000}"/>
    <hyperlink ref="F158" r:id="rId17" xr:uid="{00000000-0004-0000-0800-000010000000}"/>
    <hyperlink ref="F163" r:id="rId18" xr:uid="{00000000-0004-0000-0800-000011000000}"/>
    <hyperlink ref="F168" r:id="rId19" xr:uid="{00000000-0004-0000-0800-000012000000}"/>
    <hyperlink ref="F170" r:id="rId20" xr:uid="{00000000-0004-0000-0800-000013000000}"/>
    <hyperlink ref="F174" r:id="rId21" xr:uid="{00000000-0004-0000-0800-000014000000}"/>
    <hyperlink ref="F177" r:id="rId22" xr:uid="{00000000-0004-0000-0800-00001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27</vt:i4>
      </vt:variant>
    </vt:vector>
  </HeadingPairs>
  <TitlesOfParts>
    <vt:vector size="41" baseType="lpstr">
      <vt:lpstr>Rekapitulace stavby</vt:lpstr>
      <vt:lpstr>VRN - Vedlejší rozpočtové...</vt:lpstr>
      <vt:lpstr>01 - Stavební práce</vt:lpstr>
      <vt:lpstr>02 - Prvky interiéru</vt:lpstr>
      <vt:lpstr>UT - Vytápění</vt:lpstr>
      <vt:lpstr>VZT - Vzduchotechnika</vt:lpstr>
      <vt:lpstr>EL - Elektroinstalace</vt:lpstr>
      <vt:lpstr>VO - Veřejné osvětlení</vt:lpstr>
      <vt:lpstr>ZTI-PK - Přípojka kanalizace</vt:lpstr>
      <vt:lpstr>ZTI-PP - Přípojka plynovodu</vt:lpstr>
      <vt:lpstr>ZTI-PV - Přípojka vodovodu</vt:lpstr>
      <vt:lpstr>ZTI - Zdravotechnika</vt:lpstr>
      <vt:lpstr>Seznam figur</vt:lpstr>
      <vt:lpstr>Pokyny pro vyplnění</vt:lpstr>
      <vt:lpstr>'01 - Stavební práce'!Názvy_tisku</vt:lpstr>
      <vt:lpstr>'02 - Prvky interiéru'!Názvy_tisku</vt:lpstr>
      <vt:lpstr>'EL - Elektroinstalace'!Názvy_tisku</vt:lpstr>
      <vt:lpstr>'Rekapitulace stavby'!Názvy_tisku</vt:lpstr>
      <vt:lpstr>'Seznam figur'!Názvy_tisku</vt:lpstr>
      <vt:lpstr>'UT - Vytápění'!Názvy_tisku</vt:lpstr>
      <vt:lpstr>'VO - Veřejné osvětlení'!Názvy_tisku</vt:lpstr>
      <vt:lpstr>'VRN - Vedlejší rozpočtové...'!Názvy_tisku</vt:lpstr>
      <vt:lpstr>'VZT - Vzduchotechnika'!Názvy_tisku</vt:lpstr>
      <vt:lpstr>'ZTI - Zdravotechnika'!Názvy_tisku</vt:lpstr>
      <vt:lpstr>'ZTI-PK - Přípojka kanalizace'!Názvy_tisku</vt:lpstr>
      <vt:lpstr>'ZTI-PP - Přípojka plynovodu'!Názvy_tisku</vt:lpstr>
      <vt:lpstr>'ZTI-PV - Přípojka vodovodu'!Názvy_tisku</vt:lpstr>
      <vt:lpstr>'01 - Stavební práce'!Oblast_tisku</vt:lpstr>
      <vt:lpstr>'02 - Prvky interiéru'!Oblast_tisku</vt:lpstr>
      <vt:lpstr>'EL - Elektroinstalace'!Oblast_tisku</vt:lpstr>
      <vt:lpstr>'Pokyny pro vyplnění'!Oblast_tisku</vt:lpstr>
      <vt:lpstr>'Rekapitulace stavby'!Oblast_tisku</vt:lpstr>
      <vt:lpstr>'Seznam figur'!Oblast_tisku</vt:lpstr>
      <vt:lpstr>'UT - Vytápění'!Oblast_tisku</vt:lpstr>
      <vt:lpstr>'VO - Veřejné osvětlení'!Oblast_tisku</vt:lpstr>
      <vt:lpstr>'VRN - Vedlejší rozpočtové...'!Oblast_tisku</vt:lpstr>
      <vt:lpstr>'VZT - Vzduchotechnika'!Oblast_tisku</vt:lpstr>
      <vt:lpstr>'ZTI - Zdravotechnika'!Oblast_tisku</vt:lpstr>
      <vt:lpstr>'ZTI-PK - Přípojka kanalizace'!Oblast_tisku</vt:lpstr>
      <vt:lpstr>'ZTI-PP - Přípojka plynovodu'!Oblast_tisku</vt:lpstr>
      <vt:lpstr>'ZTI-PV - Přípojka vodovodu'!Oblast_tisku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Pecháček</dc:creator>
  <cp:lastModifiedBy>Kechnerová Ilona</cp:lastModifiedBy>
  <dcterms:created xsi:type="dcterms:W3CDTF">2025-07-04T13:10:13Z</dcterms:created>
  <dcterms:modified xsi:type="dcterms:W3CDTF">2025-07-07T13:50:16Z</dcterms:modified>
</cp:coreProperties>
</file>