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08_45 Oprava chodníků v oblasti Tyršovy školy, Praha 5\3. ZD\"/>
    </mc:Choice>
  </mc:AlternateContent>
  <xr:revisionPtr revIDLastSave="0" documentId="8_{01157378-1C5E-4B5A-8E3E-9DBE8EF023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kapitulace stavby" sheetId="1" r:id="rId1"/>
    <sheet name="SO 101 - Chodník u ZŠ" sheetId="2" r:id="rId2"/>
    <sheet name="SO 102 - Propojovací chodník" sheetId="3" r:id="rId3"/>
    <sheet name="SO 103 - Chodník u hřiště" sheetId="4" r:id="rId4"/>
  </sheets>
  <definedNames>
    <definedName name="_xlnm._FilterDatabase" localSheetId="1" hidden="1">'SO 101 - Chodník u ZŠ'!$C$128:$K$289</definedName>
    <definedName name="_xlnm._FilterDatabase" localSheetId="2" hidden="1">'SO 102 - Propojovací chodník'!$C$127:$K$260</definedName>
    <definedName name="_xlnm._FilterDatabase" localSheetId="3" hidden="1">'SO 103 - Chodník u hřiště'!$C$128:$K$333</definedName>
    <definedName name="_xlnm.Print_Titles" localSheetId="0">'Rekapitulace stavby'!$92:$92</definedName>
    <definedName name="_xlnm.Print_Titles" localSheetId="1">'SO 101 - Chodník u ZŠ'!$128:$128</definedName>
    <definedName name="_xlnm.Print_Titles" localSheetId="2">'SO 102 - Propojovací chodník'!$127:$127</definedName>
    <definedName name="_xlnm.Print_Titles" localSheetId="3">'SO 103 - Chodník u hřiště'!$128:$128</definedName>
    <definedName name="_xlnm.Print_Area" localSheetId="0">'Rekapitulace stavby'!$D$4:$AO$76,'Rekapitulace stavby'!$C$82:$AQ$98</definedName>
    <definedName name="_xlnm.Print_Area" localSheetId="1">'SO 101 - Chodník u ZŠ'!$C$116:$K$289</definedName>
    <definedName name="_xlnm.Print_Area" localSheetId="2">'SO 102 - Propojovací chodník'!$C$115:$K$260</definedName>
    <definedName name="_xlnm.Print_Area" localSheetId="3">'SO 103 - Chodník u hřiště'!$C$116:$K$333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332" i="4"/>
  <c r="BH332" i="4"/>
  <c r="BG332" i="4"/>
  <c r="BF332" i="4"/>
  <c r="T332" i="4"/>
  <c r="T331" i="4"/>
  <c r="R332" i="4"/>
  <c r="R331" i="4" s="1"/>
  <c r="P332" i="4"/>
  <c r="P331" i="4"/>
  <c r="BI329" i="4"/>
  <c r="BH329" i="4"/>
  <c r="BG329" i="4"/>
  <c r="BF329" i="4"/>
  <c r="T329" i="4"/>
  <c r="T328" i="4"/>
  <c r="R329" i="4"/>
  <c r="R328" i="4"/>
  <c r="P329" i="4"/>
  <c r="P328" i="4" s="1"/>
  <c r="BI326" i="4"/>
  <c r="BH326" i="4"/>
  <c r="BG326" i="4"/>
  <c r="BF326" i="4"/>
  <c r="T326" i="4"/>
  <c r="T325" i="4"/>
  <c r="R326" i="4"/>
  <c r="R325" i="4"/>
  <c r="P326" i="4"/>
  <c r="P325" i="4"/>
  <c r="BI323" i="4"/>
  <c r="BH323" i="4"/>
  <c r="BG323" i="4"/>
  <c r="BF323" i="4"/>
  <c r="T323" i="4"/>
  <c r="R323" i="4"/>
  <c r="P323" i="4"/>
  <c r="BI321" i="4"/>
  <c r="BH321" i="4"/>
  <c r="BG321" i="4"/>
  <c r="BF321" i="4"/>
  <c r="T321" i="4"/>
  <c r="R321" i="4"/>
  <c r="P321" i="4"/>
  <c r="BI318" i="4"/>
  <c r="BH318" i="4"/>
  <c r="BG318" i="4"/>
  <c r="BF318" i="4"/>
  <c r="T318" i="4"/>
  <c r="R318" i="4"/>
  <c r="P318" i="4"/>
  <c r="BI316" i="4"/>
  <c r="BH316" i="4"/>
  <c r="BG316" i="4"/>
  <c r="BF316" i="4"/>
  <c r="T316" i="4"/>
  <c r="R316" i="4"/>
  <c r="P316" i="4"/>
  <c r="BI314" i="4"/>
  <c r="BH314" i="4"/>
  <c r="BG314" i="4"/>
  <c r="BF314" i="4"/>
  <c r="T314" i="4"/>
  <c r="R314" i="4"/>
  <c r="P314" i="4"/>
  <c r="BI312" i="4"/>
  <c r="BH312" i="4"/>
  <c r="BG312" i="4"/>
  <c r="BF312" i="4"/>
  <c r="T312" i="4"/>
  <c r="R312" i="4"/>
  <c r="P312" i="4"/>
  <c r="BI310" i="4"/>
  <c r="BH310" i="4"/>
  <c r="BG310" i="4"/>
  <c r="BF310" i="4"/>
  <c r="T310" i="4"/>
  <c r="R310" i="4"/>
  <c r="P310" i="4"/>
  <c r="BI305" i="4"/>
  <c r="BH305" i="4"/>
  <c r="BG305" i="4"/>
  <c r="BF305" i="4"/>
  <c r="T305" i="4"/>
  <c r="R305" i="4"/>
  <c r="P305" i="4"/>
  <c r="BI303" i="4"/>
  <c r="BH303" i="4"/>
  <c r="BG303" i="4"/>
  <c r="BF303" i="4"/>
  <c r="T303" i="4"/>
  <c r="R303" i="4"/>
  <c r="P303" i="4"/>
  <c r="BI301" i="4"/>
  <c r="BH301" i="4"/>
  <c r="BG301" i="4"/>
  <c r="BF301" i="4"/>
  <c r="T301" i="4"/>
  <c r="R301" i="4"/>
  <c r="P301" i="4"/>
  <c r="BI296" i="4"/>
  <c r="BH296" i="4"/>
  <c r="BG296" i="4"/>
  <c r="BF296" i="4"/>
  <c r="T296" i="4"/>
  <c r="R296" i="4"/>
  <c r="P296" i="4"/>
  <c r="BI287" i="4"/>
  <c r="BH287" i="4"/>
  <c r="BG287" i="4"/>
  <c r="BF287" i="4"/>
  <c r="T287" i="4"/>
  <c r="R287" i="4"/>
  <c r="P287" i="4"/>
  <c r="BI283" i="4"/>
  <c r="BH283" i="4"/>
  <c r="BG283" i="4"/>
  <c r="BF283" i="4"/>
  <c r="T283" i="4"/>
  <c r="R283" i="4"/>
  <c r="P283" i="4"/>
  <c r="BI279" i="4"/>
  <c r="BH279" i="4"/>
  <c r="BG279" i="4"/>
  <c r="BF279" i="4"/>
  <c r="T279" i="4"/>
  <c r="R279" i="4"/>
  <c r="P279" i="4"/>
  <c r="BI275" i="4"/>
  <c r="BH275" i="4"/>
  <c r="BG275" i="4"/>
  <c r="BF275" i="4"/>
  <c r="T275" i="4"/>
  <c r="R275" i="4"/>
  <c r="P275" i="4"/>
  <c r="BI272" i="4"/>
  <c r="BH272" i="4"/>
  <c r="BG272" i="4"/>
  <c r="BF272" i="4"/>
  <c r="T272" i="4"/>
  <c r="R272" i="4"/>
  <c r="P272" i="4"/>
  <c r="BI269" i="4"/>
  <c r="BH269" i="4"/>
  <c r="BG269" i="4"/>
  <c r="BF269" i="4"/>
  <c r="T269" i="4"/>
  <c r="R269" i="4"/>
  <c r="P269" i="4"/>
  <c r="BI266" i="4"/>
  <c r="BH266" i="4"/>
  <c r="BG266" i="4"/>
  <c r="BF266" i="4"/>
  <c r="T266" i="4"/>
  <c r="R266" i="4"/>
  <c r="P266" i="4"/>
  <c r="BI263" i="4"/>
  <c r="BH263" i="4"/>
  <c r="BG263" i="4"/>
  <c r="BF263" i="4"/>
  <c r="T263" i="4"/>
  <c r="R263" i="4"/>
  <c r="P263" i="4"/>
  <c r="BI260" i="4"/>
  <c r="BH260" i="4"/>
  <c r="BG260" i="4"/>
  <c r="BF260" i="4"/>
  <c r="T260" i="4"/>
  <c r="R260" i="4"/>
  <c r="P260" i="4"/>
  <c r="BI255" i="4"/>
  <c r="BH255" i="4"/>
  <c r="BG255" i="4"/>
  <c r="BF255" i="4"/>
  <c r="T255" i="4"/>
  <c r="R255" i="4"/>
  <c r="P255" i="4"/>
  <c r="BI251" i="4"/>
  <c r="BH251" i="4"/>
  <c r="BG251" i="4"/>
  <c r="BF251" i="4"/>
  <c r="T251" i="4"/>
  <c r="R251" i="4"/>
  <c r="P251" i="4"/>
  <c r="BI247" i="4"/>
  <c r="BH247" i="4"/>
  <c r="BG247" i="4"/>
  <c r="BF247" i="4"/>
  <c r="T247" i="4"/>
  <c r="R247" i="4"/>
  <c r="P247" i="4"/>
  <c r="BI242" i="4"/>
  <c r="BH242" i="4"/>
  <c r="BG242" i="4"/>
  <c r="BF242" i="4"/>
  <c r="T242" i="4"/>
  <c r="R242" i="4"/>
  <c r="P242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6" i="4"/>
  <c r="BH226" i="4"/>
  <c r="BG226" i="4"/>
  <c r="BF226" i="4"/>
  <c r="T226" i="4"/>
  <c r="R226" i="4"/>
  <c r="P226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1" i="4"/>
  <c r="BH211" i="4"/>
  <c r="BG211" i="4"/>
  <c r="BF211" i="4"/>
  <c r="T211" i="4"/>
  <c r="R211" i="4"/>
  <c r="P211" i="4"/>
  <c r="BI208" i="4"/>
  <c r="BH208" i="4"/>
  <c r="BG208" i="4"/>
  <c r="BF208" i="4"/>
  <c r="T208" i="4"/>
  <c r="R208" i="4"/>
  <c r="P208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7" i="4"/>
  <c r="BH177" i="4"/>
  <c r="BG177" i="4"/>
  <c r="BF177" i="4"/>
  <c r="T177" i="4"/>
  <c r="R177" i="4"/>
  <c r="P177" i="4"/>
  <c r="BI169" i="4"/>
  <c r="BH169" i="4"/>
  <c r="BG169" i="4"/>
  <c r="BF169" i="4"/>
  <c r="T169" i="4"/>
  <c r="R169" i="4"/>
  <c r="P169" i="4"/>
  <c r="BI162" i="4"/>
  <c r="BH162" i="4"/>
  <c r="BG162" i="4"/>
  <c r="BF162" i="4"/>
  <c r="T162" i="4"/>
  <c r="R162" i="4"/>
  <c r="P162" i="4"/>
  <c r="BI157" i="4"/>
  <c r="BH157" i="4"/>
  <c r="BG157" i="4"/>
  <c r="BF157" i="4"/>
  <c r="T157" i="4"/>
  <c r="R157" i="4"/>
  <c r="P157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J126" i="4"/>
  <c r="J125" i="4"/>
  <c r="F125" i="4"/>
  <c r="F123" i="4"/>
  <c r="E121" i="4"/>
  <c r="J92" i="4"/>
  <c r="J91" i="4"/>
  <c r="F91" i="4"/>
  <c r="F89" i="4"/>
  <c r="E87" i="4"/>
  <c r="J18" i="4"/>
  <c r="E18" i="4"/>
  <c r="F126" i="4" s="1"/>
  <c r="J17" i="4"/>
  <c r="J12" i="4"/>
  <c r="J89" i="4" s="1"/>
  <c r="E7" i="4"/>
  <c r="E119" i="4" s="1"/>
  <c r="J37" i="3"/>
  <c r="J36" i="3"/>
  <c r="AY96" i="1"/>
  <c r="J35" i="3"/>
  <c r="AX96" i="1" s="1"/>
  <c r="BI259" i="3"/>
  <c r="BH259" i="3"/>
  <c r="BG259" i="3"/>
  <c r="BF259" i="3"/>
  <c r="T259" i="3"/>
  <c r="T258" i="3"/>
  <c r="R259" i="3"/>
  <c r="R258" i="3"/>
  <c r="P259" i="3"/>
  <c r="P258" i="3"/>
  <c r="BI256" i="3"/>
  <c r="BH256" i="3"/>
  <c r="BG256" i="3"/>
  <c r="BF256" i="3"/>
  <c r="T256" i="3"/>
  <c r="T255" i="3"/>
  <c r="R256" i="3"/>
  <c r="R255" i="3"/>
  <c r="P256" i="3"/>
  <c r="P255" i="3"/>
  <c r="BI253" i="3"/>
  <c r="BH253" i="3"/>
  <c r="BG253" i="3"/>
  <c r="BF253" i="3"/>
  <c r="T253" i="3"/>
  <c r="T252" i="3" s="1"/>
  <c r="R253" i="3"/>
  <c r="R252" i="3"/>
  <c r="P253" i="3"/>
  <c r="P252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22" i="3"/>
  <c r="BH222" i="3"/>
  <c r="BG222" i="3"/>
  <c r="BF222" i="3"/>
  <c r="T222" i="3"/>
  <c r="T221" i="3"/>
  <c r="R222" i="3"/>
  <c r="R221" i="3"/>
  <c r="P222" i="3"/>
  <c r="P221" i="3" s="1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58" i="3"/>
  <c r="BH158" i="3"/>
  <c r="BG158" i="3"/>
  <c r="BF158" i="3"/>
  <c r="T158" i="3"/>
  <c r="R158" i="3"/>
  <c r="P158" i="3"/>
  <c r="BI149" i="3"/>
  <c r="BH149" i="3"/>
  <c r="BG149" i="3"/>
  <c r="BF149" i="3"/>
  <c r="T149" i="3"/>
  <c r="R149" i="3"/>
  <c r="P149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1" i="3"/>
  <c r="BH131" i="3"/>
  <c r="BG131" i="3"/>
  <c r="BF131" i="3"/>
  <c r="T131" i="3"/>
  <c r="R131" i="3"/>
  <c r="P131" i="3"/>
  <c r="J125" i="3"/>
  <c r="J124" i="3"/>
  <c r="F124" i="3"/>
  <c r="F122" i="3"/>
  <c r="E120" i="3"/>
  <c r="J92" i="3"/>
  <c r="J91" i="3"/>
  <c r="F91" i="3"/>
  <c r="F89" i="3"/>
  <c r="E87" i="3"/>
  <c r="J18" i="3"/>
  <c r="E18" i="3"/>
  <c r="F92" i="3"/>
  <c r="J17" i="3"/>
  <c r="J12" i="3"/>
  <c r="J89" i="3"/>
  <c r="E7" i="3"/>
  <c r="E85" i="3"/>
  <c r="J37" i="2"/>
  <c r="J36" i="2"/>
  <c r="AY95" i="1"/>
  <c r="J35" i="2"/>
  <c r="AX95" i="1"/>
  <c r="BI288" i="2"/>
  <c r="BH288" i="2"/>
  <c r="BG288" i="2"/>
  <c r="BF288" i="2"/>
  <c r="T288" i="2"/>
  <c r="T287" i="2" s="1"/>
  <c r="R288" i="2"/>
  <c r="R287" i="2"/>
  <c r="P288" i="2"/>
  <c r="P287" i="2"/>
  <c r="BI285" i="2"/>
  <c r="BH285" i="2"/>
  <c r="BG285" i="2"/>
  <c r="BF285" i="2"/>
  <c r="T285" i="2"/>
  <c r="T284" i="2" s="1"/>
  <c r="R285" i="2"/>
  <c r="R284" i="2" s="1"/>
  <c r="P285" i="2"/>
  <c r="P284" i="2"/>
  <c r="BI282" i="2"/>
  <c r="BH282" i="2"/>
  <c r="BG282" i="2"/>
  <c r="BF282" i="2"/>
  <c r="T282" i="2"/>
  <c r="T281" i="2"/>
  <c r="R282" i="2"/>
  <c r="R281" i="2" s="1"/>
  <c r="P282" i="2"/>
  <c r="P281" i="2" s="1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58" i="2"/>
  <c r="BH158" i="2"/>
  <c r="BG158" i="2"/>
  <c r="BF158" i="2"/>
  <c r="T158" i="2"/>
  <c r="R158" i="2"/>
  <c r="P158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92" i="2" s="1"/>
  <c r="J17" i="2"/>
  <c r="J12" i="2"/>
  <c r="J123" i="2" s="1"/>
  <c r="E7" i="2"/>
  <c r="E85" i="2" s="1"/>
  <c r="L90" i="1"/>
  <c r="AM90" i="1"/>
  <c r="AM89" i="1"/>
  <c r="L89" i="1"/>
  <c r="AM87" i="1"/>
  <c r="L87" i="1"/>
  <c r="L85" i="1"/>
  <c r="L84" i="1"/>
  <c r="BK279" i="2"/>
  <c r="J214" i="2"/>
  <c r="BK288" i="2"/>
  <c r="BK213" i="2"/>
  <c r="BK152" i="2"/>
  <c r="BK203" i="2"/>
  <c r="BK175" i="2"/>
  <c r="BK223" i="2"/>
  <c r="J165" i="2"/>
  <c r="BK132" i="2"/>
  <c r="BK266" i="2"/>
  <c r="BK261" i="2"/>
  <c r="J240" i="2"/>
  <c r="J144" i="2"/>
  <c r="BK252" i="2"/>
  <c r="BK173" i="2"/>
  <c r="BK248" i="3"/>
  <c r="BK192" i="3"/>
  <c r="J253" i="3"/>
  <c r="BK195" i="3"/>
  <c r="BK232" i="3"/>
  <c r="BK141" i="3"/>
  <c r="J213" i="3"/>
  <c r="J206" i="3"/>
  <c r="J216" i="3"/>
  <c r="BK197" i="3"/>
  <c r="BK158" i="3"/>
  <c r="BK329" i="4"/>
  <c r="J272" i="4"/>
  <c r="J310" i="4"/>
  <c r="J162" i="4"/>
  <c r="BK266" i="4"/>
  <c r="BK316" i="4"/>
  <c r="J266" i="4"/>
  <c r="J202" i="4"/>
  <c r="BK251" i="4"/>
  <c r="J287" i="4"/>
  <c r="BK296" i="4"/>
  <c r="J187" i="4"/>
  <c r="BK274" i="2"/>
  <c r="J170" i="2"/>
  <c r="BK253" i="3"/>
  <c r="J180" i="3"/>
  <c r="J250" i="3"/>
  <c r="J245" i="3"/>
  <c r="BK171" i="3"/>
  <c r="J248" i="3"/>
  <c r="BK219" i="3"/>
  <c r="J200" i="3"/>
  <c r="J158" i="3"/>
  <c r="J166" i="3"/>
  <c r="BK138" i="4"/>
  <c r="BK220" i="2"/>
  <c r="BK210" i="2"/>
  <c r="BK181" i="2"/>
  <c r="J259" i="2"/>
  <c r="BK170" i="2"/>
  <c r="J261" i="2"/>
  <c r="BK165" i="2"/>
  <c r="J196" i="2"/>
  <c r="BK186" i="3"/>
  <c r="J256" i="3"/>
  <c r="J222" i="3"/>
  <c r="BK213" i="3"/>
  <c r="BK138" i="3"/>
  <c r="J204" i="3"/>
  <c r="BK241" i="3"/>
  <c r="J241" i="3"/>
  <c r="BK166" i="3"/>
  <c r="BK168" i="3"/>
  <c r="J283" i="4"/>
  <c r="J305" i="4"/>
  <c r="J321" i="4"/>
  <c r="BK182" i="4"/>
  <c r="J216" i="4"/>
  <c r="J199" i="4"/>
  <c r="BK305" i="4"/>
  <c r="J229" i="4"/>
  <c r="J332" i="4"/>
  <c r="BK196" i="4"/>
  <c r="J279" i="4"/>
  <c r="BK260" i="4"/>
  <c r="J236" i="2"/>
  <c r="BK244" i="2"/>
  <c r="J132" i="2"/>
  <c r="BK214" i="2"/>
  <c r="BK141" i="2"/>
  <c r="J243" i="3"/>
  <c r="BK245" i="3"/>
  <c r="BK149" i="3"/>
  <c r="BK200" i="3"/>
  <c r="J259" i="3"/>
  <c r="BK321" i="4"/>
  <c r="J223" i="4"/>
  <c r="BK199" i="4"/>
  <c r="J301" i="4"/>
  <c r="J303" i="4"/>
  <c r="J242" i="4"/>
  <c r="BK240" i="2"/>
  <c r="BK193" i="2"/>
  <c r="BK236" i="2"/>
  <c r="BK138" i="2"/>
  <c r="BK149" i="2"/>
  <c r="J274" i="2"/>
  <c r="J257" i="2"/>
  <c r="J226" i="2"/>
  <c r="J141" i="2"/>
  <c r="BK206" i="3"/>
  <c r="BK256" i="3"/>
  <c r="J197" i="3"/>
  <c r="J195" i="3"/>
  <c r="BK220" i="4"/>
  <c r="BK283" i="4"/>
  <c r="BK332" i="4"/>
  <c r="J239" i="4"/>
  <c r="J157" i="4"/>
  <c r="BK152" i="4"/>
  <c r="BK242" i="4"/>
  <c r="J208" i="4"/>
  <c r="J182" i="4"/>
  <c r="J205" i="4"/>
  <c r="BK285" i="2"/>
  <c r="J187" i="2"/>
  <c r="J252" i="2"/>
  <c r="J158" i="2"/>
  <c r="BK178" i="2"/>
  <c r="BK226" i="2"/>
  <c r="J138" i="2"/>
  <c r="J279" i="2"/>
  <c r="AS94" i="1"/>
  <c r="J234" i="3"/>
  <c r="J183" i="3"/>
  <c r="J149" i="4"/>
  <c r="BK202" i="4"/>
  <c r="BK193" i="4"/>
  <c r="J251" i="4"/>
  <c r="J220" i="2"/>
  <c r="BK229" i="2"/>
  <c r="J217" i="2"/>
  <c r="J288" i="2"/>
  <c r="BK268" i="2"/>
  <c r="J186" i="3"/>
  <c r="BK250" i="3"/>
  <c r="J138" i="3"/>
  <c r="J135" i="4"/>
  <c r="BK146" i="4"/>
  <c r="J146" i="4"/>
  <c r="BK270" i="2"/>
  <c r="J175" i="2"/>
  <c r="BK200" i="2"/>
  <c r="J266" i="2"/>
  <c r="J181" i="2"/>
  <c r="J272" i="2"/>
  <c r="BK196" i="2"/>
  <c r="J285" i="2"/>
  <c r="BK144" i="2"/>
  <c r="BK158" i="2"/>
  <c r="J200" i="2"/>
  <c r="J270" i="2"/>
  <c r="J173" i="2"/>
  <c r="BK216" i="3"/>
  <c r="BK303" i="4"/>
  <c r="J316" i="4"/>
  <c r="BK169" i="4"/>
  <c r="BK269" i="4"/>
  <c r="BK312" i="4"/>
  <c r="BK208" i="4"/>
  <c r="BK190" i="2"/>
  <c r="BK272" i="2"/>
  <c r="J189" i="3"/>
  <c r="BK212" i="3"/>
  <c r="BK131" i="3"/>
  <c r="J329" i="4"/>
  <c r="J269" i="4"/>
  <c r="BK162" i="4"/>
  <c r="BK211" i="4"/>
  <c r="BK287" i="4"/>
  <c r="BK223" i="4"/>
  <c r="BK247" i="4"/>
  <c r="J275" i="4"/>
  <c r="J323" i="4"/>
  <c r="BK187" i="4"/>
  <c r="J226" i="4"/>
  <c r="BK275" i="4"/>
  <c r="BK277" i="2"/>
  <c r="BK257" i="2"/>
  <c r="J178" i="2"/>
  <c r="J207" i="2"/>
  <c r="J202" i="3"/>
  <c r="BK183" i="3"/>
  <c r="BK236" i="3"/>
  <c r="BK177" i="3"/>
  <c r="J163" i="3"/>
  <c r="BK326" i="4"/>
  <c r="BK149" i="4"/>
  <c r="J312" i="4"/>
  <c r="BK236" i="4"/>
  <c r="J318" i="4"/>
  <c r="BK135" i="4"/>
  <c r="BK185" i="4"/>
  <c r="J138" i="4"/>
  <c r="BK216" i="4"/>
  <c r="J211" i="4"/>
  <c r="BK282" i="2"/>
  <c r="J210" i="2"/>
  <c r="BK217" i="2"/>
  <c r="J268" i="2"/>
  <c r="J184" i="2"/>
  <c r="J203" i="2"/>
  <c r="J277" i="2"/>
  <c r="J149" i="2"/>
  <c r="J212" i="3"/>
  <c r="J219" i="3"/>
  <c r="BK163" i="3"/>
  <c r="BK318" i="4"/>
  <c r="J326" i="4"/>
  <c r="J260" i="4"/>
  <c r="J214" i="4"/>
  <c r="BK310" i="4"/>
  <c r="BK157" i="4"/>
  <c r="BK255" i="4"/>
  <c r="J247" i="4"/>
  <c r="J232" i="4"/>
  <c r="BK132" i="4"/>
  <c r="J143" i="4"/>
  <c r="J236" i="4"/>
  <c r="BK259" i="2"/>
  <c r="BK184" i="2"/>
  <c r="J229" i="2"/>
  <c r="BK180" i="3"/>
  <c r="BK202" i="3"/>
  <c r="BK239" i="4"/>
  <c r="BK314" i="4"/>
  <c r="J185" i="4"/>
  <c r="BK263" i="4"/>
  <c r="BK205" i="4"/>
  <c r="J190" i="4"/>
  <c r="J232" i="2"/>
  <c r="BK207" i="2"/>
  <c r="BK232" i="2"/>
  <c r="J244" i="2"/>
  <c r="J282" i="2"/>
  <c r="J193" i="2"/>
  <c r="BK187" i="2"/>
  <c r="J190" i="2"/>
  <c r="BK259" i="3"/>
  <c r="J209" i="3"/>
  <c r="J177" i="3"/>
  <c r="J171" i="3"/>
  <c r="J149" i="3"/>
  <c r="BK209" i="3"/>
  <c r="J168" i="3"/>
  <c r="BK174" i="3"/>
  <c r="J296" i="4"/>
  <c r="BK272" i="4"/>
  <c r="J263" i="4"/>
  <c r="BK226" i="4"/>
  <c r="BK301" i="4"/>
  <c r="BK323" i="4"/>
  <c r="BK232" i="4"/>
  <c r="BK177" i="4"/>
  <c r="J169" i="4"/>
  <c r="BK214" i="4"/>
  <c r="J220" i="4"/>
  <c r="BK143" i="4"/>
  <c r="J255" i="4"/>
  <c r="BK229" i="4"/>
  <c r="J193" i="4"/>
  <c r="J132" i="4"/>
  <c r="J177" i="4"/>
  <c r="BK135" i="2"/>
  <c r="J213" i="2"/>
  <c r="J135" i="2"/>
  <c r="J223" i="2"/>
  <c r="J152" i="2"/>
  <c r="BK222" i="3"/>
  <c r="J174" i="3"/>
  <c r="J232" i="3"/>
  <c r="BK204" i="3"/>
  <c r="BK243" i="3"/>
  <c r="BK189" i="3"/>
  <c r="BK234" i="3"/>
  <c r="J236" i="3"/>
  <c r="J192" i="3"/>
  <c r="J131" i="3"/>
  <c r="J141" i="3"/>
  <c r="J314" i="4"/>
  <c r="BK279" i="4"/>
  <c r="J152" i="4"/>
  <c r="BK190" i="4"/>
  <c r="J196" i="4"/>
  <c r="P231" i="3" l="1"/>
  <c r="T180" i="2"/>
  <c r="T199" i="2"/>
  <c r="T173" i="3"/>
  <c r="R247" i="3"/>
  <c r="BK256" i="2"/>
  <c r="J256" i="2" s="1"/>
  <c r="J103" i="2" s="1"/>
  <c r="BK199" i="3"/>
  <c r="J199" i="3" s="1"/>
  <c r="J100" i="3" s="1"/>
  <c r="R240" i="3"/>
  <c r="R239" i="3" s="1"/>
  <c r="P180" i="2"/>
  <c r="R231" i="2"/>
  <c r="BK276" i="2"/>
  <c r="J276" i="2"/>
  <c r="J106" i="2"/>
  <c r="P206" i="2"/>
  <c r="R256" i="2"/>
  <c r="T276" i="2"/>
  <c r="T264" i="2" s="1"/>
  <c r="T199" i="3"/>
  <c r="T129" i="3" s="1"/>
  <c r="P247" i="3"/>
  <c r="P239" i="3" s="1"/>
  <c r="P131" i="2"/>
  <c r="BK206" i="2"/>
  <c r="J206" i="2" s="1"/>
  <c r="J101" i="2" s="1"/>
  <c r="P130" i="3"/>
  <c r="T131" i="2"/>
  <c r="BK199" i="2"/>
  <c r="J199" i="2" s="1"/>
  <c r="J100" i="2" s="1"/>
  <c r="R199" i="2"/>
  <c r="T256" i="2"/>
  <c r="R276" i="2"/>
  <c r="R264" i="2" s="1"/>
  <c r="BK131" i="2"/>
  <c r="J131" i="2" s="1"/>
  <c r="J98" i="2" s="1"/>
  <c r="P199" i="2"/>
  <c r="P256" i="2"/>
  <c r="BK180" i="2"/>
  <c r="J180" i="2" s="1"/>
  <c r="J99" i="2" s="1"/>
  <c r="T231" i="2"/>
  <c r="P276" i="2"/>
  <c r="R130" i="3"/>
  <c r="BK231" i="3"/>
  <c r="J231" i="3"/>
  <c r="J102" i="3" s="1"/>
  <c r="P199" i="3"/>
  <c r="P240" i="3"/>
  <c r="R131" i="2"/>
  <c r="P231" i="2"/>
  <c r="R265" i="2"/>
  <c r="BK173" i="3"/>
  <c r="BK129" i="3" s="1"/>
  <c r="R231" i="3"/>
  <c r="T240" i="3"/>
  <c r="T131" i="4"/>
  <c r="T219" i="4"/>
  <c r="T130" i="3"/>
  <c r="T231" i="3"/>
  <c r="T300" i="4"/>
  <c r="R180" i="2"/>
  <c r="BK231" i="2"/>
  <c r="J231" i="2" s="1"/>
  <c r="J102" i="2" s="1"/>
  <c r="P265" i="2"/>
  <c r="R173" i="3"/>
  <c r="BK247" i="3"/>
  <c r="J247" i="3"/>
  <c r="J105" i="3"/>
  <c r="R131" i="4"/>
  <c r="R192" i="4"/>
  <c r="R235" i="4"/>
  <c r="P300" i="4"/>
  <c r="R199" i="3"/>
  <c r="BK240" i="3"/>
  <c r="J240" i="3" s="1"/>
  <c r="J104" i="3" s="1"/>
  <c r="BK131" i="4"/>
  <c r="BK130" i="4"/>
  <c r="P192" i="4"/>
  <c r="P219" i="4"/>
  <c r="BK235" i="4"/>
  <c r="J235" i="4"/>
  <c r="J101" i="4"/>
  <c r="BK274" i="4"/>
  <c r="J274" i="4" s="1"/>
  <c r="J102" i="4" s="1"/>
  <c r="R274" i="4"/>
  <c r="R300" i="4"/>
  <c r="P309" i="4"/>
  <c r="BK320" i="4"/>
  <c r="J320" i="4" s="1"/>
  <c r="J106" i="4" s="1"/>
  <c r="P320" i="4"/>
  <c r="R206" i="2"/>
  <c r="BK265" i="2"/>
  <c r="J265" i="2" s="1"/>
  <c r="J105" i="2" s="1"/>
  <c r="BK130" i="3"/>
  <c r="J130" i="3"/>
  <c r="J98" i="3" s="1"/>
  <c r="BK192" i="4"/>
  <c r="J192" i="4"/>
  <c r="J99" i="4" s="1"/>
  <c r="BK219" i="4"/>
  <c r="J219" i="4"/>
  <c r="J100" i="4"/>
  <c r="P235" i="4"/>
  <c r="P274" i="4"/>
  <c r="BK300" i="4"/>
  <c r="J300" i="4"/>
  <c r="J103" i="4"/>
  <c r="T309" i="4"/>
  <c r="T320" i="4"/>
  <c r="T308" i="4" s="1"/>
  <c r="T206" i="2"/>
  <c r="T265" i="2"/>
  <c r="P173" i="3"/>
  <c r="T247" i="3"/>
  <c r="P131" i="4"/>
  <c r="T192" i="4"/>
  <c r="R219" i="4"/>
  <c r="T235" i="4"/>
  <c r="T274" i="4"/>
  <c r="BK309" i="4"/>
  <c r="J309" i="4"/>
  <c r="J105" i="4" s="1"/>
  <c r="R309" i="4"/>
  <c r="R320" i="4"/>
  <c r="R308" i="4" s="1"/>
  <c r="BK255" i="3"/>
  <c r="J255" i="3" s="1"/>
  <c r="J107" i="3" s="1"/>
  <c r="BK258" i="3"/>
  <c r="J258" i="3"/>
  <c r="J108" i="3" s="1"/>
  <c r="BK284" i="2"/>
  <c r="BK264" i="2" s="1"/>
  <c r="J264" i="2" s="1"/>
  <c r="J104" i="2" s="1"/>
  <c r="J284" i="2"/>
  <c r="J108" i="2" s="1"/>
  <c r="BK221" i="3"/>
  <c r="J221" i="3"/>
  <c r="J101" i="3"/>
  <c r="BK287" i="2"/>
  <c r="J287" i="2" s="1"/>
  <c r="J109" i="2" s="1"/>
  <c r="BK252" i="3"/>
  <c r="J252" i="3"/>
  <c r="J106" i="3" s="1"/>
  <c r="BK331" i="4"/>
  <c r="J331" i="4"/>
  <c r="J109" i="4" s="1"/>
  <c r="BK281" i="2"/>
  <c r="J281" i="2"/>
  <c r="J107" i="2"/>
  <c r="BK325" i="4"/>
  <c r="J325" i="4" s="1"/>
  <c r="J107" i="4" s="1"/>
  <c r="BK328" i="4"/>
  <c r="J328" i="4"/>
  <c r="J108" i="4" s="1"/>
  <c r="BE185" i="4"/>
  <c r="BE187" i="4"/>
  <c r="BE214" i="4"/>
  <c r="E85" i="4"/>
  <c r="F92" i="4"/>
  <c r="BE242" i="4"/>
  <c r="BE199" i="4"/>
  <c r="J123" i="4"/>
  <c r="BE135" i="4"/>
  <c r="BE169" i="4"/>
  <c r="BE177" i="4"/>
  <c r="BE223" i="4"/>
  <c r="BE232" i="4"/>
  <c r="BE193" i="4"/>
  <c r="BE211" i="4"/>
  <c r="BE239" i="4"/>
  <c r="BE152" i="4"/>
  <c r="BE196" i="4"/>
  <c r="BE216" i="4"/>
  <c r="BE266" i="4"/>
  <c r="BE303" i="4"/>
  <c r="BE305" i="4"/>
  <c r="BE310" i="4"/>
  <c r="BE143" i="4"/>
  <c r="BE236" i="4"/>
  <c r="BE263" i="4"/>
  <c r="BE283" i="4"/>
  <c r="BE229" i="4"/>
  <c r="BE251" i="4"/>
  <c r="BE208" i="4"/>
  <c r="BE226" i="4"/>
  <c r="BE272" i="4"/>
  <c r="BE275" i="4"/>
  <c r="BE279" i="4"/>
  <c r="BE287" i="4"/>
  <c r="BE296" i="4"/>
  <c r="BE329" i="4"/>
  <c r="BE146" i="4"/>
  <c r="BE182" i="4"/>
  <c r="BE202" i="4"/>
  <c r="BE247" i="4"/>
  <c r="BE132" i="4"/>
  <c r="BE138" i="4"/>
  <c r="BE149" i="4"/>
  <c r="BE157" i="4"/>
  <c r="BE205" i="4"/>
  <c r="BE220" i="4"/>
  <c r="BE255" i="4"/>
  <c r="BE260" i="4"/>
  <c r="BE269" i="4"/>
  <c r="BE321" i="4"/>
  <c r="BE326" i="4"/>
  <c r="BE162" i="4"/>
  <c r="BE190" i="4"/>
  <c r="BE301" i="4"/>
  <c r="BE312" i="4"/>
  <c r="BE332" i="4"/>
  <c r="BE316" i="4"/>
  <c r="BE318" i="4"/>
  <c r="BE323" i="4"/>
  <c r="BE314" i="4"/>
  <c r="BE149" i="3"/>
  <c r="BE168" i="3"/>
  <c r="BE219" i="3"/>
  <c r="E118" i="3"/>
  <c r="J122" i="3"/>
  <c r="BE177" i="3"/>
  <c r="BE180" i="3"/>
  <c r="BE189" i="3"/>
  <c r="BE213" i="3"/>
  <c r="BE243" i="3"/>
  <c r="BE222" i="3"/>
  <c r="BE253" i="3"/>
  <c r="F125" i="3"/>
  <c r="BE131" i="3"/>
  <c r="BE141" i="3"/>
  <c r="BE183" i="3"/>
  <c r="BE186" i="3"/>
  <c r="BE197" i="3"/>
  <c r="BE200" i="3"/>
  <c r="BE216" i="3"/>
  <c r="BE236" i="3"/>
  <c r="BE250" i="3"/>
  <c r="BE166" i="3"/>
  <c r="BE195" i="3"/>
  <c r="BE204" i="3"/>
  <c r="BE206" i="3"/>
  <c r="BE241" i="3"/>
  <c r="BE248" i="3"/>
  <c r="BE138" i="3"/>
  <c r="BE174" i="3"/>
  <c r="BE202" i="3"/>
  <c r="BE209" i="3"/>
  <c r="BE158" i="3"/>
  <c r="BE171" i="3"/>
  <c r="BE192" i="3"/>
  <c r="BE212" i="3"/>
  <c r="BE232" i="3"/>
  <c r="BE234" i="3"/>
  <c r="BE163" i="3"/>
  <c r="BE245" i="3"/>
  <c r="BE256" i="3"/>
  <c r="BE259" i="3"/>
  <c r="BE175" i="2"/>
  <c r="BE210" i="2"/>
  <c r="BE170" i="2"/>
  <c r="BE141" i="2"/>
  <c r="BE149" i="2"/>
  <c r="BE240" i="2"/>
  <c r="BE135" i="2"/>
  <c r="BE223" i="2"/>
  <c r="BE226" i="2"/>
  <c r="BE181" i="2"/>
  <c r="BE217" i="2"/>
  <c r="BE236" i="2"/>
  <c r="BE252" i="2"/>
  <c r="BE257" i="2"/>
  <c r="E119" i="2"/>
  <c r="BE165" i="2"/>
  <c r="BE184" i="2"/>
  <c r="BE203" i="2"/>
  <c r="BE220" i="2"/>
  <c r="BE232" i="2"/>
  <c r="BE266" i="2"/>
  <c r="BE272" i="2"/>
  <c r="J89" i="2"/>
  <c r="F126" i="2"/>
  <c r="BE158" i="2"/>
  <c r="BE178" i="2"/>
  <c r="BE261" i="2"/>
  <c r="BE138" i="2"/>
  <c r="BE144" i="2"/>
  <c r="BE213" i="2"/>
  <c r="BE244" i="2"/>
  <c r="BE270" i="2"/>
  <c r="BE279" i="2"/>
  <c r="BE152" i="2"/>
  <c r="BE190" i="2"/>
  <c r="BE173" i="2"/>
  <c r="BE187" i="2"/>
  <c r="BE214" i="2"/>
  <c r="BE259" i="2"/>
  <c r="BE268" i="2"/>
  <c r="BE274" i="2"/>
  <c r="BE277" i="2"/>
  <c r="BE282" i="2"/>
  <c r="BE285" i="2"/>
  <c r="BE288" i="2"/>
  <c r="BE132" i="2"/>
  <c r="BE193" i="2"/>
  <c r="BE196" i="2"/>
  <c r="BE200" i="2"/>
  <c r="BE207" i="2"/>
  <c r="BE229" i="2"/>
  <c r="J34" i="3"/>
  <c r="AW96" i="1" s="1"/>
  <c r="F35" i="3"/>
  <c r="BB96" i="1"/>
  <c r="J34" i="4"/>
  <c r="AW97" i="1"/>
  <c r="F35" i="4"/>
  <c r="BB97" i="1" s="1"/>
  <c r="F34" i="2"/>
  <c r="BA95" i="1" s="1"/>
  <c r="F37" i="2"/>
  <c r="BD95" i="1"/>
  <c r="F36" i="2"/>
  <c r="BC95" i="1" s="1"/>
  <c r="F37" i="4"/>
  <c r="BD97" i="1"/>
  <c r="F34" i="4"/>
  <c r="BA97" i="1"/>
  <c r="F34" i="3"/>
  <c r="BA96" i="1" s="1"/>
  <c r="F36" i="3"/>
  <c r="BC96" i="1" s="1"/>
  <c r="F36" i="4"/>
  <c r="BC97" i="1"/>
  <c r="J34" i="2"/>
  <c r="AW95" i="1" s="1"/>
  <c r="F35" i="2"/>
  <c r="BB95" i="1"/>
  <c r="F37" i="3"/>
  <c r="BD96" i="1"/>
  <c r="J173" i="3" l="1"/>
  <c r="J99" i="3" s="1"/>
  <c r="BK130" i="2"/>
  <c r="J130" i="2" s="1"/>
  <c r="J97" i="2" s="1"/>
  <c r="R129" i="3"/>
  <c r="R128" i="3"/>
  <c r="BK239" i="3"/>
  <c r="J239" i="3"/>
  <c r="J103" i="3"/>
  <c r="T130" i="2"/>
  <c r="T129" i="2"/>
  <c r="T239" i="3"/>
  <c r="T128" i="3"/>
  <c r="P130" i="2"/>
  <c r="T130" i="4"/>
  <c r="T129" i="4"/>
  <c r="R130" i="2"/>
  <c r="R129" i="2"/>
  <c r="P264" i="2"/>
  <c r="R130" i="4"/>
  <c r="R129" i="4"/>
  <c r="P129" i="3"/>
  <c r="P128" i="3"/>
  <c r="AU96" i="1"/>
  <c r="P130" i="4"/>
  <c r="P308" i="4"/>
  <c r="J130" i="4"/>
  <c r="J97" i="4"/>
  <c r="J131" i="4"/>
  <c r="J98" i="4"/>
  <c r="BK308" i="4"/>
  <c r="J308" i="4"/>
  <c r="J104" i="4"/>
  <c r="J129" i="3"/>
  <c r="J97" i="3"/>
  <c r="BK129" i="2"/>
  <c r="J129" i="2"/>
  <c r="J96" i="2"/>
  <c r="F33" i="2"/>
  <c r="AZ95" i="1" s="1"/>
  <c r="J33" i="2"/>
  <c r="AV95" i="1"/>
  <c r="AT95" i="1"/>
  <c r="J33" i="4"/>
  <c r="AV97" i="1" s="1"/>
  <c r="AT97" i="1" s="1"/>
  <c r="F33" i="3"/>
  <c r="AZ96" i="1"/>
  <c r="F33" i="4"/>
  <c r="AZ97" i="1" s="1"/>
  <c r="BC94" i="1"/>
  <c r="W32" i="1" s="1"/>
  <c r="J33" i="3"/>
  <c r="AV96" i="1" s="1"/>
  <c r="AT96" i="1" s="1"/>
  <c r="BA94" i="1"/>
  <c r="W30" i="1"/>
  <c r="BD94" i="1"/>
  <c r="W33" i="1" s="1"/>
  <c r="BB94" i="1"/>
  <c r="AX94" i="1"/>
  <c r="P129" i="4" l="1"/>
  <c r="AU97" i="1"/>
  <c r="P129" i="2"/>
  <c r="AU95" i="1"/>
  <c r="BK129" i="4"/>
  <c r="J129" i="4"/>
  <c r="J96" i="4"/>
  <c r="BK128" i="3"/>
  <c r="J128" i="3" s="1"/>
  <c r="J30" i="3" s="1"/>
  <c r="AG96" i="1" s="1"/>
  <c r="J30" i="2"/>
  <c r="AG95" i="1" s="1"/>
  <c r="AZ94" i="1"/>
  <c r="W29" i="1"/>
  <c r="AY94" i="1"/>
  <c r="AW94" i="1"/>
  <c r="AK30" i="1" s="1"/>
  <c r="W31" i="1"/>
  <c r="J39" i="3" l="1"/>
  <c r="J96" i="3"/>
  <c r="J39" i="2"/>
  <c r="AN95" i="1"/>
  <c r="AN96" i="1"/>
  <c r="AU94" i="1"/>
  <c r="J30" i="4"/>
  <c r="AG97" i="1"/>
  <c r="AG94" i="1" s="1"/>
  <c r="AK26" i="1" s="1"/>
  <c r="AV94" i="1"/>
  <c r="AK29" i="1" s="1"/>
  <c r="AK35" i="1" l="1"/>
  <c r="J39" i="4"/>
  <c r="AN97" i="1"/>
  <c r="AT94" i="1"/>
  <c r="AN94" i="1" l="1"/>
</calcChain>
</file>

<file path=xl/sharedStrings.xml><?xml version="1.0" encoding="utf-8"?>
<sst xmlns="http://schemas.openxmlformats.org/spreadsheetml/2006/main" count="5098" uniqueCount="651">
  <si>
    <t>Export Komplet</t>
  </si>
  <si>
    <t/>
  </si>
  <si>
    <t>2.0</t>
  </si>
  <si>
    <t>ZAMOK</t>
  </si>
  <si>
    <t>False</t>
  </si>
  <si>
    <t>{999ed4d7-cfb9-4ef5-a053-ff41c1ee0225}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</si>
  <si>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</si>
  <si>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</si>
  <si>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</si>
  <si>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</si>
  <si>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</si>
  <si>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</si>
  <si>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</si>
  <si>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</si>
  <si>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042-2025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</si>
  <si>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</si>
  <si>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</si>
  <si>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chodníků v oblasti Tyršovy školy, Praha 5</t>
  </si>
  <si>
    <t>KSO:</t>
  </si>
  <si>
    <t>CC-CZ:</t>
  </si>
  <si>
    <t>Místo:</t>
  </si>
  <si>
    <t>v okolí Tyršovy základní a mateřské školy</t>
  </si>
  <si>
    <t>Datum:</t>
  </si>
  <si>
    <t>1. 7. 2025</t>
  </si>
  <si>
    <t>Zadavatel:</t>
  </si>
  <si>
    <t>IČ:</t>
  </si>
  <si>
    <t>00063631</t>
  </si>
  <si>
    <t>Městská část Praha 5</t>
  </si>
  <si>
    <t>DIČ:</t>
  </si>
  <si>
    <t>CZ00063631</t>
  </si>
  <si>
    <t>Uchazeč:</t>
  </si>
  <si>
    <t>Vyplň údaj</t>
  </si>
  <si>
    <t>Projektant:</t>
  </si>
  <si>
    <t>62584332</t>
  </si>
  <si>
    <t>Sinpps s.r.o</t>
  </si>
  <si>
    <t>CZ62584332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</si>
  <si>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</si>
  <si>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</si>
  <si>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</si>
  <si>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</si>
  <si>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</si>
  <si>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</si>
  <si>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</si>
  <si>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</si>
  <si>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</si>
  <si>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</si>
  <si>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</si>
  <si>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</si>
  <si>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</si>
  <si>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</si>
  <si>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</si>
  <si>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</si>
  <si>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</si>
  <si>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</si>
  <si>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</si>
  <si>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</si>
  <si>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</si>
  <si>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</si>
  <si>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</si>
  <si>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</si>
  <si>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</si>
  <si>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</si>
  <si>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</si>
  <si>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</si>
  <si>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</si>
  <si>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</si>
  <si>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</si>
  <si>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</si>
  <si>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</si>
  <si>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</si>
  <si>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</si>
  <si>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</si>
  <si>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</si>
  <si>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</si>
  <si>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</si>
  <si>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</si>
  <si>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</si>
  <si>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</si>
  <si>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</si>
  <si>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</si>
  <si>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</si>
  <si>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</si>
  <si>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</si>
  <si>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</si>
  <si>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</si>
  <si>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Chodník u ZŠ</t>
  </si>
  <si>
    <t>STA</t>
  </si>
  <si>
    <t>1</t>
  </si>
  <si>
    <t>{8d3ecff8-e74b-43dc-8fb8-ede7143deb5c}</t>
  </si>
  <si>
    <t>2</t>
  </si>
  <si>
    <t>SO 102</t>
  </si>
  <si>
    <t>Propojovací chodník</t>
  </si>
  <si>
    <t>{c874152a-424b-4a6b-ad85-ceccd077b43d}</t>
  </si>
  <si>
    <t>SO 103</t>
  </si>
  <si>
    <t>Chodník u hřiště</t>
  </si>
  <si>
    <t>{39440a41-071a-42bb-aa32-3bc0ee8800be}</t>
  </si>
  <si>
    <t>KRYCÍ LIST SOUPISU PRACÍ</t>
  </si>
  <si>
    <t>Objekt:</t>
  </si>
  <si>
    <t>SO 101 - Chodník u ZŠ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</si>
  <si>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</si>
  <si>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</si>
  <si>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</si>
  <si>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</si>
  <si>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</si>
  <si>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</si>
  <si>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</si>
  <si>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</si>
  <si>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</si>
  <si>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</si>
  <si>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</si>
  <si>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</si>
  <si>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</si>
  <si>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</si>
  <si>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</si>
  <si>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</si>
  <si>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</si>
  <si>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</si>
  <si>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</si>
  <si>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</si>
  <si>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</si>
  <si>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</si>
  <si>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</si>
  <si>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</si>
  <si>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</si>
  <si>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</si>
  <si>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</si>
  <si>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</si>
  <si>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</si>
  <si>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</si>
  <si>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</si>
  <si>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</si>
  <si>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</si>
  <si>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</si>
  <si>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</si>
  <si>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</si>
  <si>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113107142</t>
  </si>
  <si>
    <t>Odstranění podkladu živičného tl přes 50 do 100 mm ručně</t>
  </si>
  <si>
    <t>m2</t>
  </si>
  <si>
    <t>CS ÚRS 2025 02</t>
  </si>
  <si>
    <t>4</t>
  </si>
  <si>
    <t>1078116164</t>
  </si>
  <si>
    <t>Online PSC</t>
  </si>
  <si>
    <t>https://podminky.urs.cz/item/CS_URS_2025_02/113107142</t>
  </si>
  <si>
    <t>VV</t>
  </si>
  <si>
    <t>137 "Kce chodníku - Asf.</t>
  </si>
  <si>
    <t>113107130</t>
  </si>
  <si>
    <t>Odstranění podkladu z betonu prostého tl do 100 mm ručně</t>
  </si>
  <si>
    <t>-779259331</t>
  </si>
  <si>
    <t>https://podminky.urs.cz/item/CS_URS_2025_02/113107130</t>
  </si>
  <si>
    <t>3</t>
  </si>
  <si>
    <t>113107111</t>
  </si>
  <si>
    <t>Odstranění podkladu z kameniva těženého tl do 100 mm ručně</t>
  </si>
  <si>
    <t>101158772</t>
  </si>
  <si>
    <t>https://podminky.urs.cz/item/CS_URS_2025_02/113107111</t>
  </si>
  <si>
    <t>113202111</t>
  </si>
  <si>
    <t>Vytrhání obrub krajníků obrubníků stojatých</t>
  </si>
  <si>
    <t>m</t>
  </si>
  <si>
    <t>-1001783764</t>
  </si>
  <si>
    <t>https://podminky.urs.cz/item/CS_URS_2025_02/113202111</t>
  </si>
  <si>
    <t>2 "Vytrhání 5 cm betonových obrub</t>
  </si>
  <si>
    <t>5</t>
  </si>
  <si>
    <t>122251102</t>
  </si>
  <si>
    <t>Odkopávky a prokopávky nezapažené v hornině třídy těžitelnosti I skupiny 3 objem do 50 m3 strojně</t>
  </si>
  <si>
    <t>m3</t>
  </si>
  <si>
    <t>1780361104</t>
  </si>
  <si>
    <t>https://podminky.urs.cz/item/CS_URS_2025_02/122251102</t>
  </si>
  <si>
    <t>47*0,15 "Vegetační úpravy (50% zůstane na stavbě, 50% bude nahrazeno novou zeminou)</t>
  </si>
  <si>
    <t>137*0,25*0,5 "Sanace AZ 25% ploch v tl. 0,5 m - Odhad</t>
  </si>
  <si>
    <t>Součet</t>
  </si>
  <si>
    <t>6</t>
  </si>
  <si>
    <t>132251101</t>
  </si>
  <si>
    <t>Hloubení rýh nezapažených š do 800 mm v hornině třídy těžitelnosti I skupiny 3 objem do 20 m3 strojně</t>
  </si>
  <si>
    <t>-1941861370</t>
  </si>
  <si>
    <t>https://podminky.urs.cz/item/CS_URS_2025_02/132251101</t>
  </si>
  <si>
    <t>47*0,05 "Betonová obruba 80/200</t>
  </si>
  <si>
    <t>7</t>
  </si>
  <si>
    <t>162751117</t>
  </si>
  <si>
    <t>Vodorovné přemístění přes 9 000 do 10000 m výkopku/sypaniny z horniny třídy těžitelnosti I skupiny 1 až 3</t>
  </si>
  <si>
    <t>303831256</t>
  </si>
  <si>
    <t>https://podminky.urs.cz/item/CS_URS_2025_02/162751117</t>
  </si>
  <si>
    <t>47*0,15*0,5 "Vegetační úpravy (50% zůstane na stavbě, 50% bude nahrazeno novou zeminou)</t>
  </si>
  <si>
    <t>8</t>
  </si>
  <si>
    <t>162751119</t>
  </si>
  <si>
    <t>Příplatek k vodorovnému přemístění výkopku/sypaniny z horniny třídy těžitelnosti I skupiny 1 až 3 ZKD 1000 m přes 10000 m</t>
  </si>
  <si>
    <t>999444377</t>
  </si>
  <si>
    <t>https://podminky.urs.cz/item/CS_URS_2025_02/162751119</t>
  </si>
  <si>
    <t>23*29 'Přepočtené koeficientem množství</t>
  </si>
  <si>
    <t>9</t>
  </si>
  <si>
    <t>181152302</t>
  </si>
  <si>
    <t>Úprava pláně pro silnice a dálnice v zářezech se zhutněním</t>
  </si>
  <si>
    <t>1551732714</t>
  </si>
  <si>
    <t>https://podminky.urs.cz/item/CS_URS_2025_02/181152302</t>
  </si>
  <si>
    <t>137*0,25 "Sanace AZ 25% ploch v tl. 0,5 m - Odhad</t>
  </si>
  <si>
    <t>10</t>
  </si>
  <si>
    <t>181311103</t>
  </si>
  <si>
    <t>Rozprostření ornice tl vrstvy do 200 mm v rovině nebo ve svahu do 1:5 ručně</t>
  </si>
  <si>
    <t>-1294735930</t>
  </si>
  <si>
    <t>https://podminky.urs.cz/item/CS_URS_2025_02/181311103</t>
  </si>
  <si>
    <t>47 "Vegetační úpravy</t>
  </si>
  <si>
    <t>11</t>
  </si>
  <si>
    <t>M</t>
  </si>
  <si>
    <t>10364101</t>
  </si>
  <si>
    <t>zemina pro terénní úpravy -  ornice</t>
  </si>
  <si>
    <t>t</t>
  </si>
  <si>
    <t>-1451195663</t>
  </si>
  <si>
    <t>47*0,15*0,5*1,8 "Vegetační úpravy</t>
  </si>
  <si>
    <t>181411131</t>
  </si>
  <si>
    <t>Založení parkového trávníku výsevem pl do 1000 m2 v rovině a ve svahu do 1:5</t>
  </si>
  <si>
    <t>-257298195</t>
  </si>
  <si>
    <t>https://podminky.urs.cz/item/CS_URS_2025_02/181411131</t>
  </si>
  <si>
    <t>13</t>
  </si>
  <si>
    <t>00572410</t>
  </si>
  <si>
    <t>osivo směs travní parková</t>
  </si>
  <si>
    <t>kg</t>
  </si>
  <si>
    <t>1902520727</t>
  </si>
  <si>
    <t>(47/100)*2,5 "Při použití 2,5kg osiva na 100 m2</t>
  </si>
  <si>
    <t>Komunikace pozemní</t>
  </si>
  <si>
    <t>14</t>
  </si>
  <si>
    <t>564971315</t>
  </si>
  <si>
    <t>Podklad z betonového recyklátu tl 250 mm</t>
  </si>
  <si>
    <t>1909493572</t>
  </si>
  <si>
    <t>https://podminky.urs.cz/item/CS_URS_2025_02/564971315</t>
  </si>
  <si>
    <t>(137*0,25)*2 "Sanace AZ 25% ploch v tl. 0,5 m - Odhad</t>
  </si>
  <si>
    <t>15</t>
  </si>
  <si>
    <t>564851011</t>
  </si>
  <si>
    <t>Podklad ze štěrkodrtě ŠD plochy do 100 m2 tl 150 mm</t>
  </si>
  <si>
    <t>577918432</t>
  </si>
  <si>
    <t>https://podminky.urs.cz/item/CS_URS_2025_02/564851011</t>
  </si>
  <si>
    <t>137 "Chodník</t>
  </si>
  <si>
    <t>16</t>
  </si>
  <si>
    <t>573191111</t>
  </si>
  <si>
    <t>Postřik infiltrační kationaktivní emulzí v množství 1 kg/m2</t>
  </si>
  <si>
    <t>2058455465</t>
  </si>
  <si>
    <t>https://podminky.urs.cz/item/CS_URS_2025_02/573191111</t>
  </si>
  <si>
    <t>17</t>
  </si>
  <si>
    <t>565135101</t>
  </si>
  <si>
    <t>Asfaltový beton vrstva podkladní ACP 16 (obalované kamenivo OKS) tl 50 mm š do 1,5 m</t>
  </si>
  <si>
    <t>292942095</t>
  </si>
  <si>
    <t>https://podminky.urs.cz/item/CS_URS_2025_02/565135101</t>
  </si>
  <si>
    <t>18</t>
  </si>
  <si>
    <t>573231106</t>
  </si>
  <si>
    <t>Postřik živičný spojovací ze silniční emulze v množství 0,30 kg/m2</t>
  </si>
  <si>
    <t>-1514865453</t>
  </si>
  <si>
    <t>https://podminky.urs.cz/item/CS_URS_2025_02/573231106</t>
  </si>
  <si>
    <t>19</t>
  </si>
  <si>
    <t>577133111</t>
  </si>
  <si>
    <t>Asfaltový beton vrstva obrusná ACO 8 (ABJ) tl 40 mm š do 3 m z nemodifikovaného asfaltu</t>
  </si>
  <si>
    <t>-2064682407</t>
  </si>
  <si>
    <t>https://podminky.urs.cz/item/CS_URS_2025_02/577133111</t>
  </si>
  <si>
    <t>Trubní vedení</t>
  </si>
  <si>
    <t>20</t>
  </si>
  <si>
    <t>899102211</t>
  </si>
  <si>
    <t>Demontáž poklopů litinových nebo ocelových včetně rámů hmotnosti přes 50 do 100 kg</t>
  </si>
  <si>
    <t>kus</t>
  </si>
  <si>
    <t>1225985280</t>
  </si>
  <si>
    <t>https://podminky.urs.cz/item/CS_URS_2025_02/899102211</t>
  </si>
  <si>
    <t>899102113</t>
  </si>
  <si>
    <t>Osazení poklopů litinových, ocelových nebo železobetonových bez rámů přes 50 kg do 100 kg</t>
  </si>
  <si>
    <t>1039107510</t>
  </si>
  <si>
    <t>https://podminky.urs.cz/item/CS_URS_2025_02/899102113</t>
  </si>
  <si>
    <t>Ostatní konstrukce a práce, bourání</t>
  </si>
  <si>
    <t>22</t>
  </si>
  <si>
    <t>919726121</t>
  </si>
  <si>
    <t>Geotextilie pro ochranu, separaci a filtraci netkaná měrná hm do 200 g/m2</t>
  </si>
  <si>
    <t>260289203</t>
  </si>
  <si>
    <t>https://podminky.urs.cz/item/CS_URS_2025_02/919726121</t>
  </si>
  <si>
    <t>137*2*0,25</t>
  </si>
  <si>
    <t>23</t>
  </si>
  <si>
    <t>916231213</t>
  </si>
  <si>
    <t>Osazení chodníkového obrubníku betonového stojatého s boční opěrou do lože z betonu prostého</t>
  </si>
  <si>
    <t>-302333343</t>
  </si>
  <si>
    <t>https://podminky.urs.cz/item/CS_URS_2025_02/916231213</t>
  </si>
  <si>
    <t>47 "Betonová obruba 8/200</t>
  </si>
  <si>
    <t>24</t>
  </si>
  <si>
    <t>59217018</t>
  </si>
  <si>
    <t>obrubník betonový chodníkový 1000x80x200mm</t>
  </si>
  <si>
    <t>454769447</t>
  </si>
  <si>
    <t>25</t>
  </si>
  <si>
    <t>916991121</t>
  </si>
  <si>
    <t>Lože pod obrubníky, krajníky nebo obruby z dlažebních kostek z betonu prostého</t>
  </si>
  <si>
    <t>2122850852</t>
  </si>
  <si>
    <t>https://podminky.urs.cz/item/CS_URS_2025_02/916991121</t>
  </si>
  <si>
    <t>47*0,05 "Lože pod betonový obrubník 80/200</t>
  </si>
  <si>
    <t>26</t>
  </si>
  <si>
    <t>919735111</t>
  </si>
  <si>
    <t>Řezání stávajícího živičného krytu hl do 50 mm</t>
  </si>
  <si>
    <t>1519119828</t>
  </si>
  <si>
    <t>https://podminky.urs.cz/item/CS_URS_2025_02/919735111</t>
  </si>
  <si>
    <t>10 "Styk se stávajícími asfaltovými kryty</t>
  </si>
  <si>
    <t>27</t>
  </si>
  <si>
    <t>919735122</t>
  </si>
  <si>
    <t>Řezání stávajícího betonového krytu hl přes 50 do 100 mm</t>
  </si>
  <si>
    <t>-1441089264</t>
  </si>
  <si>
    <t>https://podminky.urs.cz/item/CS_URS_2025_02/919735122</t>
  </si>
  <si>
    <t>10 "Styk stávající konstrukce z betonu s novou</t>
  </si>
  <si>
    <t>28</t>
  </si>
  <si>
    <t>919732211</t>
  </si>
  <si>
    <t>Styčná spára napojení nového živičného povrchu na stávající za tepla š 15 mm hl 25 mm s prořezáním</t>
  </si>
  <si>
    <t>1230703531</t>
  </si>
  <si>
    <t>https://podminky.urs.cz/item/CS_URS_2025_02/919732211</t>
  </si>
  <si>
    <t>10 "Styk nové konstrkce s konstrukcemi stávajícími</t>
  </si>
  <si>
    <t>29</t>
  </si>
  <si>
    <t>919732221</t>
  </si>
  <si>
    <t>Styčná spára napojení nového živičného povrchu na stávající za tepla š 15 mm hl 25 mm bez prořezání</t>
  </si>
  <si>
    <t>1363019334</t>
  </si>
  <si>
    <t>https://podminky.urs.cz/item/CS_URS_2025_02/919732221</t>
  </si>
  <si>
    <t>47 "Styk nové konstrukce u obruby</t>
  </si>
  <si>
    <t>30</t>
  </si>
  <si>
    <t>R1</t>
  </si>
  <si>
    <t>Montáž plastové dělené chráničky do DN150 vč dodání, zemních prací, obetonování tl 100 mm, skládkovného se zhutněným zásypem</t>
  </si>
  <si>
    <t>512</t>
  </si>
  <si>
    <t>-510119054</t>
  </si>
  <si>
    <t>997</t>
  </si>
  <si>
    <t>Přesun sutě</t>
  </si>
  <si>
    <t>31</t>
  </si>
  <si>
    <t>997211511</t>
  </si>
  <si>
    <t>Vodorovná doprava suti po suchu na vzdálenost do 1 km</t>
  </si>
  <si>
    <t>-1095627445</t>
  </si>
  <si>
    <t>https://podminky.urs.cz/item/CS_URS_2025_02/997211511</t>
  </si>
  <si>
    <t>PSC</t>
  </si>
  <si>
    <t xml:space="preserve">Poznámka k souboru cen:_x000D_
1. Ceny nelze použít pro vodorovnou dopravu po železnici, po vodě nebo neobvyklými dopravními prostředky. 2. Je-li na dopravní dráze pro vodorovnou dopravu překážka, pro kterou je nutné překládat suť nebo vybourané hmoty z jednoho obvyklého dopravního prostředku na jiný, oceňuje se tato lomená doprava v každém úseku samostatně. </t>
  </si>
  <si>
    <t>30,140+66,060+24,66</t>
  </si>
  <si>
    <t>32</t>
  </si>
  <si>
    <t>997211519</t>
  </si>
  <si>
    <t>Příplatek ZKD 1 km u vodorovné dopravy suti</t>
  </si>
  <si>
    <t>778794090</t>
  </si>
  <si>
    <t>https://podminky.urs.cz/item/CS_URS_2025_02/997211519</t>
  </si>
  <si>
    <t>120,86*29 'Přepočtené koeficientem množství</t>
  </si>
  <si>
    <t>33</t>
  </si>
  <si>
    <t>997013861</t>
  </si>
  <si>
    <t>Poplatek za uložení stavebního odpadu na recyklační skládce (skládkovné) z prostého betonu kód odpadu 17 01 01</t>
  </si>
  <si>
    <t>394085706</t>
  </si>
  <si>
    <t>https://podminky.urs.cz/item/CS_URS_2025_02/997013861</t>
  </si>
  <si>
    <t xml:space="preserve">Poznámka k souboru cen:_x000D_
1. Ceny uvedené v souboru cen je doporučeno upravit podle aktuálních cen místně příslušné skládky odpadů. 2. Uložení odpadů neuvedených v souboru cen se oceňuje individuálně. </t>
  </si>
  <si>
    <t>32,880+0,410 "Beton</t>
  </si>
  <si>
    <t>34</t>
  </si>
  <si>
    <t>997013873</t>
  </si>
  <si>
    <t>Poplatek za uložení stavebního odpadu na recyklační skládce (skládkovné) zeminy a kamení zatříděného do Katalogu odpadů pod kódem 17 05 04</t>
  </si>
  <si>
    <t>-1242459129</t>
  </si>
  <si>
    <t>https://podminky.urs.cz/item/CS_URS_2025_02/997013873</t>
  </si>
  <si>
    <t>24,660 "Kámen</t>
  </si>
  <si>
    <t>(47*0,05)*1,8 "Zemina - hloubení rýh_betonová obruba 80/200</t>
  </si>
  <si>
    <t>(47*0,15*0,5)*1,8 "Zemina - Vegetační úpravy (50% zůstane na stavbě, 50% bude nahrazeno novou zeminou)</t>
  </si>
  <si>
    <t>(137*0,25*0,5)*1,8 "Zemina - Sanace AZ 25% ploch v tl. 0,5 m - Odhad</t>
  </si>
  <si>
    <t>35</t>
  </si>
  <si>
    <t>997013875</t>
  </si>
  <si>
    <t>Poplatek za uložení stavebního odpadu na recyklační skládce (skládkovné) asfaltového bez obsahu dehtu zatříděného do Katalogu odpadů pod kódem 17 03 02</t>
  </si>
  <si>
    <t>814741865</t>
  </si>
  <si>
    <t>https://podminky.urs.cz/item/CS_URS_2025_02/997013875</t>
  </si>
  <si>
    <t>30,140</t>
  </si>
  <si>
    <t>998</t>
  </si>
  <si>
    <t>Přesun hmot</t>
  </si>
  <si>
    <t>36</t>
  </si>
  <si>
    <t>998225111</t>
  </si>
  <si>
    <t>Přesun hmot pro pozemní komunikace s krytem z kamene, monolitickým betonovým nebo živičným</t>
  </si>
  <si>
    <t>1353566941</t>
  </si>
  <si>
    <t>https://podminky.urs.cz/item/CS_URS_2025_02/998225111</t>
  </si>
  <si>
    <t>37</t>
  </si>
  <si>
    <t>998225194</t>
  </si>
  <si>
    <t>Příplatek k přesunu hmot pro pozemní komunikace s krytem z kamene, živičným, betonovým do 5000 m</t>
  </si>
  <si>
    <t>-2014797354</t>
  </si>
  <si>
    <t>https://podminky.urs.cz/item/CS_URS_2025_02/998225194</t>
  </si>
  <si>
    <t>38</t>
  </si>
  <si>
    <t>998225195</t>
  </si>
  <si>
    <t>Příplatek k přesunu hmot pro pozemní komunikace s krytem z kamene, živičným, betonovým ZKD 5000 m</t>
  </si>
  <si>
    <t>-1823293780</t>
  </si>
  <si>
    <t>https://podminky.urs.cz/item/CS_URS_2025_02/998225195</t>
  </si>
  <si>
    <t>19,999*5 'Přepočtené koeficientem množství</t>
  </si>
  <si>
    <t>VRN</t>
  </si>
  <si>
    <t>Vedlejší rozpočtové náklady</t>
  </si>
  <si>
    <t>VRN1</t>
  </si>
  <si>
    <t>Průzkumné, geodetické a projektové práce</t>
  </si>
  <si>
    <t>39</t>
  </si>
  <si>
    <t>012203000</t>
  </si>
  <si>
    <t>Geodetické práce při provádění stavby</t>
  </si>
  <si>
    <t>kpl</t>
  </si>
  <si>
    <t>1024</t>
  </si>
  <si>
    <t>-1534775955</t>
  </si>
  <si>
    <t>https://podminky.urs.cz/item/CS_URS_2025_02/012203000</t>
  </si>
  <si>
    <t>40</t>
  </si>
  <si>
    <t>012303000</t>
  </si>
  <si>
    <t>Geodetické práce po výstavbě - zaměření skutečného provedení stavby, vč. odevzdání na IPR Praha</t>
  </si>
  <si>
    <t>-1349351217</t>
  </si>
  <si>
    <t>https://podminky.urs.cz/item/CS_URS_2025_02/012303000</t>
  </si>
  <si>
    <t>41</t>
  </si>
  <si>
    <t>013254000</t>
  </si>
  <si>
    <t>Dokumentace skutečného provedení stavby</t>
  </si>
  <si>
    <t>-1462037013</t>
  </si>
  <si>
    <t>https://podminky.urs.cz/item/CS_URS_2025_02/013254000</t>
  </si>
  <si>
    <t>42</t>
  </si>
  <si>
    <t>013274000</t>
  </si>
  <si>
    <t>Pasportizace objektu před započetím prací</t>
  </si>
  <si>
    <t>-2022689524</t>
  </si>
  <si>
    <t>https://podminky.urs.cz/item/CS_URS_2025_02/013274000</t>
  </si>
  <si>
    <t>43</t>
  </si>
  <si>
    <t>013284000</t>
  </si>
  <si>
    <t>Pasportizace objektu po provedení prací</t>
  </si>
  <si>
    <t>-869244361</t>
  </si>
  <si>
    <t>https://podminky.urs.cz/item/CS_URS_2025_02/013284000</t>
  </si>
  <si>
    <t>VRN3</t>
  </si>
  <si>
    <t>Zařízení staveniště</t>
  </si>
  <si>
    <t>44</t>
  </si>
  <si>
    <t>030001000</t>
  </si>
  <si>
    <t>-603774730</t>
  </si>
  <si>
    <t>https://podminky.urs.cz/item/CS_URS_2025_02/030001000</t>
  </si>
  <si>
    <t>45</t>
  </si>
  <si>
    <t>034103000</t>
  </si>
  <si>
    <t>Oplocení staveniště či zajištění staveniště dle požadavků BOZP</t>
  </si>
  <si>
    <t>-872523001</t>
  </si>
  <si>
    <t>https://podminky.urs.cz/item/CS_URS_2025_02/034103000</t>
  </si>
  <si>
    <t>VRN6</t>
  </si>
  <si>
    <t>Územní vlivy</t>
  </si>
  <si>
    <t>46</t>
  </si>
  <si>
    <t>060001000</t>
  </si>
  <si>
    <t>754061480</t>
  </si>
  <si>
    <t>https://podminky.urs.cz/item/CS_URS_2025_02/060001000</t>
  </si>
  <si>
    <t>VRN7</t>
  </si>
  <si>
    <t>Provozní vlivy</t>
  </si>
  <si>
    <t>47</t>
  </si>
  <si>
    <t>070001000</t>
  </si>
  <si>
    <t>-1891447278</t>
  </si>
  <si>
    <t>https://podminky.urs.cz/item/CS_URS_2025_02/070001000</t>
  </si>
  <si>
    <t>VRN9</t>
  </si>
  <si>
    <t>Ostatní náklady</t>
  </si>
  <si>
    <t>48</t>
  </si>
  <si>
    <t>R4.1</t>
  </si>
  <si>
    <t>Ochrana stromů bedněním</t>
  </si>
  <si>
    <t>1331937261</t>
  </si>
  <si>
    <t>4 "Ochrana stromů nejblíže stavbě</t>
  </si>
  <si>
    <t>SO 102 - Propojovací chodník</t>
  </si>
  <si>
    <t>-1893361816</t>
  </si>
  <si>
    <t>135*0,15 "Vegetační úpravy (50% zůstane na stavbě, 50% bude nahrazeno novou zeminou)</t>
  </si>
  <si>
    <t>17*0,24 "Chodník Asf. - odtěžení na zemní pláň</t>
  </si>
  <si>
    <t>83*0,3 "Chodník Mlat - odtěžení na zemní pláň</t>
  </si>
  <si>
    <t>(17+83)*0,25*0,5 "Sanace AZ 25% ploch v tl. 0,5 m - Odhad</t>
  </si>
  <si>
    <t>153928895</t>
  </si>
  <si>
    <t>(11+15)*0,05 "Betonová obruba 80/200</t>
  </si>
  <si>
    <t>1762978905</t>
  </si>
  <si>
    <t>135*0,15*0,5 "Vegetační úpravy (50% zůstane na stavbě, 50% bude nahrazeno novou zeminou)</t>
  </si>
  <si>
    <t>-1851767929</t>
  </si>
  <si>
    <t>52,905*29 'Přepočtené koeficientem množství</t>
  </si>
  <si>
    <t>-164142919</t>
  </si>
  <si>
    <t>17+83 "Pláň</t>
  </si>
  <si>
    <t>(17+83)*0,25 "Sanace AZ 25% ploch v tl. 0,5 m - Odhad</t>
  </si>
  <si>
    <t>2124120727</t>
  </si>
  <si>
    <t>135 "Vegetační úpravy</t>
  </si>
  <si>
    <t>485446994</t>
  </si>
  <si>
    <t>135*0,15*0,5*1,8 "Vegetační úpravy</t>
  </si>
  <si>
    <t>181411133</t>
  </si>
  <si>
    <t>Založení parkového trávníku výsevem pl do 1000 m2 ve svahu přes 1:2 do 1:1</t>
  </si>
  <si>
    <t>-1641784574</t>
  </si>
  <si>
    <t>https://podminky.urs.cz/item/CS_URS_2025_02/181411133</t>
  </si>
  <si>
    <t>148636795</t>
  </si>
  <si>
    <t>(135/100)*2,5 "Při použití 2,5kg osiva na 100 m2</t>
  </si>
  <si>
    <t>-1463133216</t>
  </si>
  <si>
    <t>(17+83)*0,25*2 "Sanace AZ 25% ploch v tl. 0,5 m - Odhad</t>
  </si>
  <si>
    <t>-278848074</t>
  </si>
  <si>
    <t>17 "Chodník - Kce Asf.</t>
  </si>
  <si>
    <t>-1427115775</t>
  </si>
  <si>
    <t>1851249909</t>
  </si>
  <si>
    <t>-489293960</t>
  </si>
  <si>
    <t>736411376</t>
  </si>
  <si>
    <t>564861111</t>
  </si>
  <si>
    <t>Podklad ze štěrkodrtě ŠD plochy přes 100 m2 tl 200 mm</t>
  </si>
  <si>
    <t>918161757</t>
  </si>
  <si>
    <t>https://podminky.urs.cz/item/CS_URS_2025_02/564861111</t>
  </si>
  <si>
    <t>83 "Chodník - Kce  Mlatový kryt</t>
  </si>
  <si>
    <t>564811012R</t>
  </si>
  <si>
    <t>Podklad ze štěrkodrtě ŠD fr 0-16 (mlat) plochy do 100 m2 tl 60 mm</t>
  </si>
  <si>
    <t>2043292515</t>
  </si>
  <si>
    <t>564801012R</t>
  </si>
  <si>
    <t>Podklad ze štěrkodrtě ŠD fr 0-5 (mlat) plochy do 100 m2 tl 40 mm</t>
  </si>
  <si>
    <t>849967036</t>
  </si>
  <si>
    <t>916111113R</t>
  </si>
  <si>
    <t>Osazení ocelové samofixační obruby</t>
  </si>
  <si>
    <t>-735759777</t>
  </si>
  <si>
    <t>110 "včetně navaření fixačních trnů</t>
  </si>
  <si>
    <t>13021012</t>
  </si>
  <si>
    <t>tyč ocelová kruhová žebírková DIN 488 jakost B500B (10 505) výztuž do betonu D 10mm</t>
  </si>
  <si>
    <t>1033047091</t>
  </si>
  <si>
    <t>(110)*0,6*0,0061 "ocelové trny délky 0,6m | 1m=0,61kg</t>
  </si>
  <si>
    <t>13010314R</t>
  </si>
  <si>
    <t>tyč ocelová plochá jakost S235JR (11 375) 180x8mm</t>
  </si>
  <si>
    <t>-495932749</t>
  </si>
  <si>
    <t>(110)*0,0115 "1m = 11,5kg</t>
  </si>
  <si>
    <t>-273717406</t>
  </si>
  <si>
    <t>(17+83)*2*0,25</t>
  </si>
  <si>
    <t>1437912306</t>
  </si>
  <si>
    <t>11+15 "Betonová obruba 80/200</t>
  </si>
  <si>
    <t>1398060524</t>
  </si>
  <si>
    <t>-316947660</t>
  </si>
  <si>
    <t>-125679511</t>
  </si>
  <si>
    <t>14+16 "Styk nové konstrukce u obruby</t>
  </si>
  <si>
    <t>-331085180</t>
  </si>
  <si>
    <t>72895658</t>
  </si>
  <si>
    <t>(135*0,15*0,5)*1,8 "Zemina - Vegetační úpravy (50% zůstane na stavbě, 50% bude nahrazeno novou zeminou)</t>
  </si>
  <si>
    <t>(11+15)*0,05*1,8 "Zemina - hloubení rýh_betonová obruba 80/200</t>
  </si>
  <si>
    <t>(17*0,24)*1,8 "Zemina - Chodník Asf. - odtěžení na zemní pláň</t>
  </si>
  <si>
    <t>(83*0,3)*1,8 "Zemina - Chodník Mlat - odtěžení na zemní pláň</t>
  </si>
  <si>
    <t>(17+83)*0,25*0,5*1,8 "Zemina - Sanace AZ 25% ploch v tl. 0,5 m - Odhad</t>
  </si>
  <si>
    <t>-1737761438</t>
  </si>
  <si>
    <t>1518495642</t>
  </si>
  <si>
    <t>-1213690296</t>
  </si>
  <si>
    <t>39,539*5 'Přepočtené koeficientem množství</t>
  </si>
  <si>
    <t>1864864224</t>
  </si>
  <si>
    <t>-2128665212</t>
  </si>
  <si>
    <t>-1395811699</t>
  </si>
  <si>
    <t>1883783113</t>
  </si>
  <si>
    <t>-1041064967</t>
  </si>
  <si>
    <t>1005243833</t>
  </si>
  <si>
    <t>690407860</t>
  </si>
  <si>
    <t>739372781</t>
  </si>
  <si>
    <t>3 "Ochrana stromů nejblíže stavbě</t>
  </si>
  <si>
    <t>SO 103 - Chodník u hřiště</t>
  </si>
  <si>
    <t>-59863754</t>
  </si>
  <si>
    <t>185 "Chodník - Kce z Asf.</t>
  </si>
  <si>
    <t>1199235023</t>
  </si>
  <si>
    <t>-1705693277</t>
  </si>
  <si>
    <t>45+12 "V místě předlažby BD</t>
  </si>
  <si>
    <t>113106123</t>
  </si>
  <si>
    <t>Rozebrání dlažeb ze zámkových dlaždic komunikací pro pěší ručně</t>
  </si>
  <si>
    <t>-1759154347</t>
  </si>
  <si>
    <t>https://podminky.urs.cz/item/CS_URS_2025_02/113106123</t>
  </si>
  <si>
    <t>45+12 "Předlažba (BD)</t>
  </si>
  <si>
    <t>113106161</t>
  </si>
  <si>
    <t>Rozebrání dlažeb vozovek z drobných kostek s ložem z kameniva ručně</t>
  </si>
  <si>
    <t>-664655170</t>
  </si>
  <si>
    <t>https://podminky.urs.cz/item/CS_URS_2025_02/113106161</t>
  </si>
  <si>
    <t>2 "DD kolem poklopů kanalizace</t>
  </si>
  <si>
    <t>-280949090</t>
  </si>
  <si>
    <t>(13+13+7+7+7+7) "Vytrhání 8 cm betonových obrub</t>
  </si>
  <si>
    <t>-699035837</t>
  </si>
  <si>
    <t>(19+11+17+90+10)*0,15 "Vegetační úpravy (50% zůstane na stavbě, 50% bude nahrazeno novou zeminou)</t>
  </si>
  <si>
    <t>185*0,25*0,5 "Sanace AZ 25% ploch v tl. 0,5 m - Odhad</t>
  </si>
  <si>
    <t>-560976875</t>
  </si>
  <si>
    <t>(65+7,5+13+13)*0,05 "Betonová obruba 80/200</t>
  </si>
  <si>
    <t>(94+7+7)*0,05 "Betonová obruba 80/250</t>
  </si>
  <si>
    <t>1217276945</t>
  </si>
  <si>
    <t>(19+11+17+90+10)*0,15*0,5 "Vegetační úpravy (50% zůstane na stavbě, 50% bude nahrazeno novou zeminou)</t>
  </si>
  <si>
    <t>-1077539859</t>
  </si>
  <si>
    <t>44,475*29 'Přepočtené koeficientem množství</t>
  </si>
  <si>
    <t>961958102</t>
  </si>
  <si>
    <t>185*0,25 "Sanace AZ 25% ploch v tl. 0,5 m - Odhad</t>
  </si>
  <si>
    <t>-152715582</t>
  </si>
  <si>
    <t>19+11+17+90+10 "Vegetační úpravy</t>
  </si>
  <si>
    <t>751755476</t>
  </si>
  <si>
    <t>147*0,15*0,5*1,8 "Vegetační úpravy</t>
  </si>
  <si>
    <t>-533120304</t>
  </si>
  <si>
    <t>147 "Vegetační úpravy</t>
  </si>
  <si>
    <t>378915366</t>
  </si>
  <si>
    <t>(147/100)*2,5 "Při použití 2,5kg osiva na 100 m2</t>
  </si>
  <si>
    <t>2117666544</t>
  </si>
  <si>
    <t>(185*0,25)*2 "Sanace AZ 25% ploch v tl. 0,5 m - Odhad</t>
  </si>
  <si>
    <t>271765008</t>
  </si>
  <si>
    <t>185 "Chodník - Kce Asf.</t>
  </si>
  <si>
    <t>232176804</t>
  </si>
  <si>
    <t>698576761</t>
  </si>
  <si>
    <t>-260635188</t>
  </si>
  <si>
    <t>-1127076176</t>
  </si>
  <si>
    <t>596211111</t>
  </si>
  <si>
    <t>Kladení zámkové dlažby komunikací pro pěší ručně tl 60 mm skupiny A pl přes 50 do 100 m2</t>
  </si>
  <si>
    <t>2132470785</t>
  </si>
  <si>
    <t>https://podminky.urs.cz/item/CS_URS_2025_02/596211111</t>
  </si>
  <si>
    <t>45+12 "Betonová dlažba - 80% dlažby v dobrém technickém stavu</t>
  </si>
  <si>
    <t>R2.1</t>
  </si>
  <si>
    <t>dlažba betonová tvaru "terčík" tl 60mm barevná</t>
  </si>
  <si>
    <t>152263939</t>
  </si>
  <si>
    <t xml:space="preserve">45*0,2 "BD tvaru (terčík) </t>
  </si>
  <si>
    <t>59245015</t>
  </si>
  <si>
    <t>dlažba zámková betonová tvaru I 200x165mm tl 60mm přírodní</t>
  </si>
  <si>
    <t>-559125651</t>
  </si>
  <si>
    <t>12*0,2 "BD tvaru I</t>
  </si>
  <si>
    <t>2,4*1,03 'Přepočtené koeficientem množství</t>
  </si>
  <si>
    <t>899133211</t>
  </si>
  <si>
    <t>Výměna vtokové mříže uliční vpusti s použitím betonových vyrovnávacích prvků</t>
  </si>
  <si>
    <t>-1238183852</t>
  </si>
  <si>
    <t>https://podminky.urs.cz/item/CS_URS_2025_02/899133211</t>
  </si>
  <si>
    <t>1 "Vpusť</t>
  </si>
  <si>
    <t>899101211</t>
  </si>
  <si>
    <t>Demontáž poklopů litinových nebo ocelových včetně rámů hmotnosti do 50 kg</t>
  </si>
  <si>
    <t>-1757426361</t>
  </si>
  <si>
    <t>https://podminky.urs.cz/item/CS_URS_2025_02/899101211</t>
  </si>
  <si>
    <t>899401112</t>
  </si>
  <si>
    <t>Osazení poklopů litinových šoupátkových</t>
  </si>
  <si>
    <t>1843329672</t>
  </si>
  <si>
    <t>https://podminky.urs.cz/item/CS_URS_2025_02/899401112</t>
  </si>
  <si>
    <t>1859927602</t>
  </si>
  <si>
    <t>-1593978485</t>
  </si>
  <si>
    <t>-1834051090</t>
  </si>
  <si>
    <t>185*2*0,25</t>
  </si>
  <si>
    <t>979054451</t>
  </si>
  <si>
    <t>Očištění vybouraných zámkových dlaždic s původním spárováním z kameniva těženého</t>
  </si>
  <si>
    <t>-1904695327</t>
  </si>
  <si>
    <t>https://podminky.urs.cz/item/CS_URS_2025_02/979054451</t>
  </si>
  <si>
    <t>45+12</t>
  </si>
  <si>
    <t>-908927495</t>
  </si>
  <si>
    <t>(65+7,5+13+13) "Betonová obruba 80/200</t>
  </si>
  <si>
    <t>(94+7+7) "Betonová obruba 80/250</t>
  </si>
  <si>
    <t>-1971980925</t>
  </si>
  <si>
    <t>(65+7,5+13+13)-(13+13) "Betonová obruba 80/200 v přírodně šedé barvě</t>
  </si>
  <si>
    <t>(13+13) "Betonová obruba 80/200 v červené barvě (podél dlažby tvaru-terčík)</t>
  </si>
  <si>
    <t>59217016</t>
  </si>
  <si>
    <t>obrubník betonový chodníkový 1000x80x250mm</t>
  </si>
  <si>
    <t>-499368489</t>
  </si>
  <si>
    <t>(94+7+7)-11 "Betonová obruba 80/250 v přírodně šedé barvě</t>
  </si>
  <si>
    <t>11 "Betonová obruba 80/250 v červené barvě (podél dlažby tvaru-terčík)</t>
  </si>
  <si>
    <t>-1251384298</t>
  </si>
  <si>
    <t>34255417</t>
  </si>
  <si>
    <t>16+4,3 "Styk se stávajícími asfaltovými kryty</t>
  </si>
  <si>
    <t>-1308514837</t>
  </si>
  <si>
    <t>16+4,3 "Styk stávající konstrukce z betonu s novou</t>
  </si>
  <si>
    <t>-1809756347</t>
  </si>
  <si>
    <t>16+4,3 "Styk nové konstrkce s konstrukcemi stávajícími</t>
  </si>
  <si>
    <t>1194921953</t>
  </si>
  <si>
    <t>7+2+87+65+8 "Styk nové konstrukce u obruby</t>
  </si>
  <si>
    <t>-1973693472</t>
  </si>
  <si>
    <t>-1182869843</t>
  </si>
  <si>
    <t>67,326+40,700+44,200</t>
  </si>
  <si>
    <t>2080735053</t>
  </si>
  <si>
    <t>152,226*29 'Přepočtené koeficientem množství</t>
  </si>
  <si>
    <t>-1714711152</t>
  </si>
  <si>
    <t>44,400+(14,820*0,8)+11,070 "Beton</t>
  </si>
  <si>
    <t>1993643125</t>
  </si>
  <si>
    <t>43,560+0,640 "Kámen</t>
  </si>
  <si>
    <t>-1320731724</t>
  </si>
  <si>
    <t>40,700 "Asfalt</t>
  </si>
  <si>
    <t>-24837555</t>
  </si>
  <si>
    <t>491454241</t>
  </si>
  <si>
    <t>939384653</t>
  </si>
  <si>
    <t>87,826*5 'Přepočtené koeficientem množství</t>
  </si>
  <si>
    <t>49</t>
  </si>
  <si>
    <t>-1401060945</t>
  </si>
  <si>
    <t>50</t>
  </si>
  <si>
    <t>670550071</t>
  </si>
  <si>
    <t>51</t>
  </si>
  <si>
    <t>-1384206160</t>
  </si>
  <si>
    <t>52</t>
  </si>
  <si>
    <t>877055092</t>
  </si>
  <si>
    <t>53</t>
  </si>
  <si>
    <t>471890492</t>
  </si>
  <si>
    <t>54</t>
  </si>
  <si>
    <t>1153759470</t>
  </si>
  <si>
    <t>55</t>
  </si>
  <si>
    <t>-783406500</t>
  </si>
  <si>
    <t>56</t>
  </si>
  <si>
    <t>-1312187833</t>
  </si>
  <si>
    <t>57</t>
  </si>
  <si>
    <t>1390662032</t>
  </si>
  <si>
    <t>58</t>
  </si>
  <si>
    <t>-1347534475</t>
  </si>
  <si>
    <t>1 "Ochrana stromů nejblíže stavbě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</si>
</sst>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307340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245745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115</xdr:row>
      <xdr:rowOff>0</xdr:rowOff>
    </xdr:from>
    <xdr:to>
      <xdr:col>9</xdr:col>
      <xdr:colOff>1215390</xdr:colOff>
      <xdr:row>118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114</xdr:row>
      <xdr:rowOff>0</xdr:rowOff>
    </xdr:from>
    <xdr:to>
      <xdr:col>9</xdr:col>
      <xdr:colOff>1215390</xdr:colOff>
      <xdr:row>117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115</xdr:row>
      <xdr:rowOff>0</xdr:rowOff>
    </xdr:from>
    <xdr:to>
      <xdr:col>9</xdr:col>
      <xdr:colOff>1215390</xdr:colOff>
      <xdr:row>118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564851011" TargetMode="External"/><Relationship Id="rId18" Type="http://schemas.openxmlformats.org/officeDocument/2006/relationships/hyperlink" Target="https://podminky.urs.cz/item/CS_URS_2025_02/899102211" TargetMode="External"/><Relationship Id="rId26" Type="http://schemas.openxmlformats.org/officeDocument/2006/relationships/hyperlink" Target="https://podminky.urs.cz/item/CS_URS_2025_02/919732221" TargetMode="External"/><Relationship Id="rId39" Type="http://schemas.openxmlformats.org/officeDocument/2006/relationships/hyperlink" Target="https://podminky.urs.cz/item/CS_URS_2025_02/013284000" TargetMode="External"/><Relationship Id="rId21" Type="http://schemas.openxmlformats.org/officeDocument/2006/relationships/hyperlink" Target="https://podminky.urs.cz/item/CS_URS_2025_02/916231213" TargetMode="External"/><Relationship Id="rId34" Type="http://schemas.openxmlformats.org/officeDocument/2006/relationships/hyperlink" Target="https://podminky.urs.cz/item/CS_URS_2025_02/998225195" TargetMode="External"/><Relationship Id="rId42" Type="http://schemas.openxmlformats.org/officeDocument/2006/relationships/hyperlink" Target="https://podminky.urs.cz/item/CS_URS_2025_02/060001000" TargetMode="External"/><Relationship Id="rId7" Type="http://schemas.openxmlformats.org/officeDocument/2006/relationships/hyperlink" Target="https://podminky.urs.cz/item/CS_URS_2025_02/162751117" TargetMode="External"/><Relationship Id="rId2" Type="http://schemas.openxmlformats.org/officeDocument/2006/relationships/hyperlink" Target="https://podminky.urs.cz/item/CS_URS_2025_02/113107130" TargetMode="External"/><Relationship Id="rId16" Type="http://schemas.openxmlformats.org/officeDocument/2006/relationships/hyperlink" Target="https://podminky.urs.cz/item/CS_URS_2025_02/573231106" TargetMode="External"/><Relationship Id="rId20" Type="http://schemas.openxmlformats.org/officeDocument/2006/relationships/hyperlink" Target="https://podminky.urs.cz/item/CS_URS_2025_02/919726121" TargetMode="External"/><Relationship Id="rId29" Type="http://schemas.openxmlformats.org/officeDocument/2006/relationships/hyperlink" Target="https://podminky.urs.cz/item/CS_URS_2025_02/997013861" TargetMode="External"/><Relationship Id="rId41" Type="http://schemas.openxmlformats.org/officeDocument/2006/relationships/hyperlink" Target="https://podminky.urs.cz/item/CS_URS_2025_02/034103000" TargetMode="External"/><Relationship Id="rId1" Type="http://schemas.openxmlformats.org/officeDocument/2006/relationships/hyperlink" Target="https://podminky.urs.cz/item/CS_URS_2025_02/113107142" TargetMode="External"/><Relationship Id="rId6" Type="http://schemas.openxmlformats.org/officeDocument/2006/relationships/hyperlink" Target="https://podminky.urs.cz/item/CS_URS_2025_02/132251101" TargetMode="External"/><Relationship Id="rId11" Type="http://schemas.openxmlformats.org/officeDocument/2006/relationships/hyperlink" Target="https://podminky.urs.cz/item/CS_URS_2025_02/181411131" TargetMode="External"/><Relationship Id="rId24" Type="http://schemas.openxmlformats.org/officeDocument/2006/relationships/hyperlink" Target="https://podminky.urs.cz/item/CS_URS_2025_02/919735122" TargetMode="External"/><Relationship Id="rId32" Type="http://schemas.openxmlformats.org/officeDocument/2006/relationships/hyperlink" Target="https://podminky.urs.cz/item/CS_URS_2025_02/998225111" TargetMode="External"/><Relationship Id="rId37" Type="http://schemas.openxmlformats.org/officeDocument/2006/relationships/hyperlink" Target="https://podminky.urs.cz/item/CS_URS_2025_02/013254000" TargetMode="External"/><Relationship Id="rId40" Type="http://schemas.openxmlformats.org/officeDocument/2006/relationships/hyperlink" Target="https://podminky.urs.cz/item/CS_URS_2025_02/030001000" TargetMode="External"/><Relationship Id="rId5" Type="http://schemas.openxmlformats.org/officeDocument/2006/relationships/hyperlink" Target="https://podminky.urs.cz/item/CS_URS_2025_02/122251102" TargetMode="External"/><Relationship Id="rId15" Type="http://schemas.openxmlformats.org/officeDocument/2006/relationships/hyperlink" Target="https://podminky.urs.cz/item/CS_URS_2025_02/565135101" TargetMode="External"/><Relationship Id="rId23" Type="http://schemas.openxmlformats.org/officeDocument/2006/relationships/hyperlink" Target="https://podminky.urs.cz/item/CS_URS_2025_02/919735111" TargetMode="External"/><Relationship Id="rId28" Type="http://schemas.openxmlformats.org/officeDocument/2006/relationships/hyperlink" Target="https://podminky.urs.cz/item/CS_URS_2025_02/997211519" TargetMode="External"/><Relationship Id="rId36" Type="http://schemas.openxmlformats.org/officeDocument/2006/relationships/hyperlink" Target="https://podminky.urs.cz/item/CS_URS_2025_02/012303000" TargetMode="External"/><Relationship Id="rId10" Type="http://schemas.openxmlformats.org/officeDocument/2006/relationships/hyperlink" Target="https://podminky.urs.cz/item/CS_URS_2025_02/181311103" TargetMode="External"/><Relationship Id="rId19" Type="http://schemas.openxmlformats.org/officeDocument/2006/relationships/hyperlink" Target="https://podminky.urs.cz/item/CS_URS_2025_02/899102113" TargetMode="External"/><Relationship Id="rId31" Type="http://schemas.openxmlformats.org/officeDocument/2006/relationships/hyperlink" Target="https://podminky.urs.cz/item/CS_URS_2025_02/997013875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5_02/113202111" TargetMode="External"/><Relationship Id="rId9" Type="http://schemas.openxmlformats.org/officeDocument/2006/relationships/hyperlink" Target="https://podminky.urs.cz/item/CS_URS_2025_02/181152302" TargetMode="External"/><Relationship Id="rId14" Type="http://schemas.openxmlformats.org/officeDocument/2006/relationships/hyperlink" Target="https://podminky.urs.cz/item/CS_URS_2025_02/573191111" TargetMode="External"/><Relationship Id="rId22" Type="http://schemas.openxmlformats.org/officeDocument/2006/relationships/hyperlink" Target="https://podminky.urs.cz/item/CS_URS_2025_02/916991121" TargetMode="External"/><Relationship Id="rId27" Type="http://schemas.openxmlformats.org/officeDocument/2006/relationships/hyperlink" Target="https://podminky.urs.cz/item/CS_URS_2025_02/997211511" TargetMode="External"/><Relationship Id="rId30" Type="http://schemas.openxmlformats.org/officeDocument/2006/relationships/hyperlink" Target="https://podminky.urs.cz/item/CS_URS_2025_02/997013873" TargetMode="External"/><Relationship Id="rId35" Type="http://schemas.openxmlformats.org/officeDocument/2006/relationships/hyperlink" Target="https://podminky.urs.cz/item/CS_URS_2025_02/012203000" TargetMode="External"/><Relationship Id="rId43" Type="http://schemas.openxmlformats.org/officeDocument/2006/relationships/hyperlink" Target="https://podminky.urs.cz/item/CS_URS_2025_02/070001000" TargetMode="External"/><Relationship Id="rId8" Type="http://schemas.openxmlformats.org/officeDocument/2006/relationships/hyperlink" Target="https://podminky.urs.cz/item/CS_URS_2025_02/162751119" TargetMode="External"/><Relationship Id="rId3" Type="http://schemas.openxmlformats.org/officeDocument/2006/relationships/hyperlink" Target="https://podminky.urs.cz/item/CS_URS_2025_02/113107111" TargetMode="External"/><Relationship Id="rId12" Type="http://schemas.openxmlformats.org/officeDocument/2006/relationships/hyperlink" Target="https://podminky.urs.cz/item/CS_URS_2025_02/564971315" TargetMode="External"/><Relationship Id="rId17" Type="http://schemas.openxmlformats.org/officeDocument/2006/relationships/hyperlink" Target="https://podminky.urs.cz/item/CS_URS_2025_02/577133111" TargetMode="External"/><Relationship Id="rId25" Type="http://schemas.openxmlformats.org/officeDocument/2006/relationships/hyperlink" Target="https://podminky.urs.cz/item/CS_URS_2025_02/919732211" TargetMode="External"/><Relationship Id="rId33" Type="http://schemas.openxmlformats.org/officeDocument/2006/relationships/hyperlink" Target="https://podminky.urs.cz/item/CS_URS_2025_02/998225194" TargetMode="External"/><Relationship Id="rId38" Type="http://schemas.openxmlformats.org/officeDocument/2006/relationships/hyperlink" Target="https://podminky.urs.cz/item/CS_URS_2025_02/013274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564971315" TargetMode="External"/><Relationship Id="rId13" Type="http://schemas.openxmlformats.org/officeDocument/2006/relationships/hyperlink" Target="https://podminky.urs.cz/item/CS_URS_2025_02/577133111" TargetMode="External"/><Relationship Id="rId18" Type="http://schemas.openxmlformats.org/officeDocument/2006/relationships/hyperlink" Target="https://podminky.urs.cz/item/CS_URS_2025_02/919732221" TargetMode="External"/><Relationship Id="rId26" Type="http://schemas.openxmlformats.org/officeDocument/2006/relationships/hyperlink" Target="https://podminky.urs.cz/item/CS_URS_2025_02/030001000" TargetMode="External"/><Relationship Id="rId3" Type="http://schemas.openxmlformats.org/officeDocument/2006/relationships/hyperlink" Target="https://podminky.urs.cz/item/CS_URS_2025_02/162751117" TargetMode="External"/><Relationship Id="rId21" Type="http://schemas.openxmlformats.org/officeDocument/2006/relationships/hyperlink" Target="https://podminky.urs.cz/item/CS_URS_2025_02/998225194" TargetMode="External"/><Relationship Id="rId7" Type="http://schemas.openxmlformats.org/officeDocument/2006/relationships/hyperlink" Target="https://podminky.urs.cz/item/CS_URS_2025_02/181411133" TargetMode="External"/><Relationship Id="rId12" Type="http://schemas.openxmlformats.org/officeDocument/2006/relationships/hyperlink" Target="https://podminky.urs.cz/item/CS_URS_2025_02/573231106" TargetMode="External"/><Relationship Id="rId17" Type="http://schemas.openxmlformats.org/officeDocument/2006/relationships/hyperlink" Target="https://podminky.urs.cz/item/CS_URS_2025_02/916991121" TargetMode="External"/><Relationship Id="rId25" Type="http://schemas.openxmlformats.org/officeDocument/2006/relationships/hyperlink" Target="https://podminky.urs.cz/item/CS_URS_2025_02/013254000" TargetMode="External"/><Relationship Id="rId2" Type="http://schemas.openxmlformats.org/officeDocument/2006/relationships/hyperlink" Target="https://podminky.urs.cz/item/CS_URS_2025_02/132251101" TargetMode="External"/><Relationship Id="rId16" Type="http://schemas.openxmlformats.org/officeDocument/2006/relationships/hyperlink" Target="https://podminky.urs.cz/item/CS_URS_2025_02/916231213" TargetMode="External"/><Relationship Id="rId20" Type="http://schemas.openxmlformats.org/officeDocument/2006/relationships/hyperlink" Target="https://podminky.urs.cz/item/CS_URS_2025_02/998225111" TargetMode="External"/><Relationship Id="rId29" Type="http://schemas.openxmlformats.org/officeDocument/2006/relationships/hyperlink" Target="https://podminky.urs.cz/item/CS_URS_2025_02/070001000" TargetMode="External"/><Relationship Id="rId1" Type="http://schemas.openxmlformats.org/officeDocument/2006/relationships/hyperlink" Target="https://podminky.urs.cz/item/CS_URS_2025_02/122251102" TargetMode="External"/><Relationship Id="rId6" Type="http://schemas.openxmlformats.org/officeDocument/2006/relationships/hyperlink" Target="https://podminky.urs.cz/item/CS_URS_2025_02/181311103" TargetMode="External"/><Relationship Id="rId11" Type="http://schemas.openxmlformats.org/officeDocument/2006/relationships/hyperlink" Target="https://podminky.urs.cz/item/CS_URS_2025_02/565135101" TargetMode="External"/><Relationship Id="rId24" Type="http://schemas.openxmlformats.org/officeDocument/2006/relationships/hyperlink" Target="https://podminky.urs.cz/item/CS_URS_2025_02/012303000" TargetMode="External"/><Relationship Id="rId5" Type="http://schemas.openxmlformats.org/officeDocument/2006/relationships/hyperlink" Target="https://podminky.urs.cz/item/CS_URS_2025_02/181152302" TargetMode="External"/><Relationship Id="rId15" Type="http://schemas.openxmlformats.org/officeDocument/2006/relationships/hyperlink" Target="https://podminky.urs.cz/item/CS_URS_2025_02/919726121" TargetMode="External"/><Relationship Id="rId23" Type="http://schemas.openxmlformats.org/officeDocument/2006/relationships/hyperlink" Target="https://podminky.urs.cz/item/CS_URS_2025_02/012203000" TargetMode="External"/><Relationship Id="rId28" Type="http://schemas.openxmlformats.org/officeDocument/2006/relationships/hyperlink" Target="https://podminky.urs.cz/item/CS_URS_2025_02/060001000" TargetMode="External"/><Relationship Id="rId10" Type="http://schemas.openxmlformats.org/officeDocument/2006/relationships/hyperlink" Target="https://podminky.urs.cz/item/CS_URS_2025_02/573191111" TargetMode="External"/><Relationship Id="rId19" Type="http://schemas.openxmlformats.org/officeDocument/2006/relationships/hyperlink" Target="https://podminky.urs.cz/item/CS_URS_2025_02/997013873" TargetMode="External"/><Relationship Id="rId4" Type="http://schemas.openxmlformats.org/officeDocument/2006/relationships/hyperlink" Target="https://podminky.urs.cz/item/CS_URS_2025_02/162751119" TargetMode="External"/><Relationship Id="rId9" Type="http://schemas.openxmlformats.org/officeDocument/2006/relationships/hyperlink" Target="https://podminky.urs.cz/item/CS_URS_2025_02/564851011" TargetMode="External"/><Relationship Id="rId14" Type="http://schemas.openxmlformats.org/officeDocument/2006/relationships/hyperlink" Target="https://podminky.urs.cz/item/CS_URS_2025_02/564861111" TargetMode="External"/><Relationship Id="rId22" Type="http://schemas.openxmlformats.org/officeDocument/2006/relationships/hyperlink" Target="https://podminky.urs.cz/item/CS_URS_2025_02/998225195" TargetMode="External"/><Relationship Id="rId27" Type="http://schemas.openxmlformats.org/officeDocument/2006/relationships/hyperlink" Target="https://podminky.urs.cz/item/CS_URS_2025_02/034103000" TargetMode="External"/><Relationship Id="rId30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81411133" TargetMode="External"/><Relationship Id="rId18" Type="http://schemas.openxmlformats.org/officeDocument/2006/relationships/hyperlink" Target="https://podminky.urs.cz/item/CS_URS_2025_02/573231106" TargetMode="External"/><Relationship Id="rId26" Type="http://schemas.openxmlformats.org/officeDocument/2006/relationships/hyperlink" Target="https://podminky.urs.cz/item/CS_URS_2025_02/919726121" TargetMode="External"/><Relationship Id="rId39" Type="http://schemas.openxmlformats.org/officeDocument/2006/relationships/hyperlink" Target="https://podminky.urs.cz/item/CS_URS_2025_02/998225111" TargetMode="External"/><Relationship Id="rId21" Type="http://schemas.openxmlformats.org/officeDocument/2006/relationships/hyperlink" Target="https://podminky.urs.cz/item/CS_URS_2025_02/899133211" TargetMode="External"/><Relationship Id="rId34" Type="http://schemas.openxmlformats.org/officeDocument/2006/relationships/hyperlink" Target="https://podminky.urs.cz/item/CS_URS_2025_02/997211511" TargetMode="External"/><Relationship Id="rId42" Type="http://schemas.openxmlformats.org/officeDocument/2006/relationships/hyperlink" Target="https://podminky.urs.cz/item/CS_URS_2025_02/012203000" TargetMode="External"/><Relationship Id="rId47" Type="http://schemas.openxmlformats.org/officeDocument/2006/relationships/hyperlink" Target="https://podminky.urs.cz/item/CS_URS_2025_02/030001000" TargetMode="External"/><Relationship Id="rId50" Type="http://schemas.openxmlformats.org/officeDocument/2006/relationships/hyperlink" Target="https://podminky.urs.cz/item/CS_URS_2025_02/070001000" TargetMode="External"/><Relationship Id="rId7" Type="http://schemas.openxmlformats.org/officeDocument/2006/relationships/hyperlink" Target="https://podminky.urs.cz/item/CS_URS_2025_02/122251102" TargetMode="External"/><Relationship Id="rId2" Type="http://schemas.openxmlformats.org/officeDocument/2006/relationships/hyperlink" Target="https://podminky.urs.cz/item/CS_URS_2025_02/113107130" TargetMode="External"/><Relationship Id="rId16" Type="http://schemas.openxmlformats.org/officeDocument/2006/relationships/hyperlink" Target="https://podminky.urs.cz/item/CS_URS_2025_02/565135101" TargetMode="External"/><Relationship Id="rId29" Type="http://schemas.openxmlformats.org/officeDocument/2006/relationships/hyperlink" Target="https://podminky.urs.cz/item/CS_URS_2025_02/916991121" TargetMode="External"/><Relationship Id="rId11" Type="http://schemas.openxmlformats.org/officeDocument/2006/relationships/hyperlink" Target="https://podminky.urs.cz/item/CS_URS_2025_02/181152302" TargetMode="External"/><Relationship Id="rId24" Type="http://schemas.openxmlformats.org/officeDocument/2006/relationships/hyperlink" Target="https://podminky.urs.cz/item/CS_URS_2025_02/899102211" TargetMode="External"/><Relationship Id="rId32" Type="http://schemas.openxmlformats.org/officeDocument/2006/relationships/hyperlink" Target="https://podminky.urs.cz/item/CS_URS_2025_02/919732211" TargetMode="External"/><Relationship Id="rId37" Type="http://schemas.openxmlformats.org/officeDocument/2006/relationships/hyperlink" Target="https://podminky.urs.cz/item/CS_URS_2025_02/997013873" TargetMode="External"/><Relationship Id="rId40" Type="http://schemas.openxmlformats.org/officeDocument/2006/relationships/hyperlink" Target="https://podminky.urs.cz/item/CS_URS_2025_02/998225194" TargetMode="External"/><Relationship Id="rId45" Type="http://schemas.openxmlformats.org/officeDocument/2006/relationships/hyperlink" Target="https://podminky.urs.cz/item/CS_URS_2025_02/013274000" TargetMode="External"/><Relationship Id="rId5" Type="http://schemas.openxmlformats.org/officeDocument/2006/relationships/hyperlink" Target="https://podminky.urs.cz/item/CS_URS_2025_02/113106161" TargetMode="External"/><Relationship Id="rId15" Type="http://schemas.openxmlformats.org/officeDocument/2006/relationships/hyperlink" Target="https://podminky.urs.cz/item/CS_URS_2025_02/564851011" TargetMode="External"/><Relationship Id="rId23" Type="http://schemas.openxmlformats.org/officeDocument/2006/relationships/hyperlink" Target="https://podminky.urs.cz/item/CS_URS_2025_02/899401112" TargetMode="External"/><Relationship Id="rId28" Type="http://schemas.openxmlformats.org/officeDocument/2006/relationships/hyperlink" Target="https://podminky.urs.cz/item/CS_URS_2025_02/916231213" TargetMode="External"/><Relationship Id="rId36" Type="http://schemas.openxmlformats.org/officeDocument/2006/relationships/hyperlink" Target="https://podminky.urs.cz/item/CS_URS_2025_02/997013861" TargetMode="External"/><Relationship Id="rId49" Type="http://schemas.openxmlformats.org/officeDocument/2006/relationships/hyperlink" Target="https://podminky.urs.cz/item/CS_URS_2025_02/060001000" TargetMode="External"/><Relationship Id="rId10" Type="http://schemas.openxmlformats.org/officeDocument/2006/relationships/hyperlink" Target="https://podminky.urs.cz/item/CS_URS_2025_02/162751119" TargetMode="External"/><Relationship Id="rId19" Type="http://schemas.openxmlformats.org/officeDocument/2006/relationships/hyperlink" Target="https://podminky.urs.cz/item/CS_URS_2025_02/577133111" TargetMode="External"/><Relationship Id="rId31" Type="http://schemas.openxmlformats.org/officeDocument/2006/relationships/hyperlink" Target="https://podminky.urs.cz/item/CS_URS_2025_02/919735122" TargetMode="External"/><Relationship Id="rId44" Type="http://schemas.openxmlformats.org/officeDocument/2006/relationships/hyperlink" Target="https://podminky.urs.cz/item/CS_URS_2025_02/013254000" TargetMode="External"/><Relationship Id="rId4" Type="http://schemas.openxmlformats.org/officeDocument/2006/relationships/hyperlink" Target="https://podminky.urs.cz/item/CS_URS_2025_02/113106123" TargetMode="External"/><Relationship Id="rId9" Type="http://schemas.openxmlformats.org/officeDocument/2006/relationships/hyperlink" Target="https://podminky.urs.cz/item/CS_URS_2025_02/162751117" TargetMode="External"/><Relationship Id="rId14" Type="http://schemas.openxmlformats.org/officeDocument/2006/relationships/hyperlink" Target="https://podminky.urs.cz/item/CS_URS_2025_02/564971315" TargetMode="External"/><Relationship Id="rId22" Type="http://schemas.openxmlformats.org/officeDocument/2006/relationships/hyperlink" Target="https://podminky.urs.cz/item/CS_URS_2025_02/899101211" TargetMode="External"/><Relationship Id="rId27" Type="http://schemas.openxmlformats.org/officeDocument/2006/relationships/hyperlink" Target="https://podminky.urs.cz/item/CS_URS_2025_02/979054451" TargetMode="External"/><Relationship Id="rId30" Type="http://schemas.openxmlformats.org/officeDocument/2006/relationships/hyperlink" Target="https://podminky.urs.cz/item/CS_URS_2025_02/919735111" TargetMode="External"/><Relationship Id="rId35" Type="http://schemas.openxmlformats.org/officeDocument/2006/relationships/hyperlink" Target="https://podminky.urs.cz/item/CS_URS_2025_02/997211519" TargetMode="External"/><Relationship Id="rId43" Type="http://schemas.openxmlformats.org/officeDocument/2006/relationships/hyperlink" Target="https://podminky.urs.cz/item/CS_URS_2025_02/012303000" TargetMode="External"/><Relationship Id="rId48" Type="http://schemas.openxmlformats.org/officeDocument/2006/relationships/hyperlink" Target="https://podminky.urs.cz/item/CS_URS_2025_02/034103000" TargetMode="External"/><Relationship Id="rId8" Type="http://schemas.openxmlformats.org/officeDocument/2006/relationships/hyperlink" Target="https://podminky.urs.cz/item/CS_URS_2025_02/132251101" TargetMode="External"/><Relationship Id="rId51" Type="http://schemas.openxmlformats.org/officeDocument/2006/relationships/drawing" Target="../drawings/drawing4.xml"/><Relationship Id="rId3" Type="http://schemas.openxmlformats.org/officeDocument/2006/relationships/hyperlink" Target="https://podminky.urs.cz/item/CS_URS_2025_02/113107111" TargetMode="External"/><Relationship Id="rId12" Type="http://schemas.openxmlformats.org/officeDocument/2006/relationships/hyperlink" Target="https://podminky.urs.cz/item/CS_URS_2025_02/181311103" TargetMode="External"/><Relationship Id="rId17" Type="http://schemas.openxmlformats.org/officeDocument/2006/relationships/hyperlink" Target="https://podminky.urs.cz/item/CS_URS_2025_02/573191111" TargetMode="External"/><Relationship Id="rId25" Type="http://schemas.openxmlformats.org/officeDocument/2006/relationships/hyperlink" Target="https://podminky.urs.cz/item/CS_URS_2025_02/899102113" TargetMode="External"/><Relationship Id="rId33" Type="http://schemas.openxmlformats.org/officeDocument/2006/relationships/hyperlink" Target="https://podminky.urs.cz/item/CS_URS_2025_02/919732221" TargetMode="External"/><Relationship Id="rId38" Type="http://schemas.openxmlformats.org/officeDocument/2006/relationships/hyperlink" Target="https://podminky.urs.cz/item/CS_URS_2025_02/997013875" TargetMode="External"/><Relationship Id="rId46" Type="http://schemas.openxmlformats.org/officeDocument/2006/relationships/hyperlink" Target="https://podminky.urs.cz/item/CS_URS_2025_02/013284000" TargetMode="External"/><Relationship Id="rId20" Type="http://schemas.openxmlformats.org/officeDocument/2006/relationships/hyperlink" Target="https://podminky.urs.cz/item/CS_URS_2025_02/596211111" TargetMode="External"/><Relationship Id="rId41" Type="http://schemas.openxmlformats.org/officeDocument/2006/relationships/hyperlink" Target="https://podminky.urs.cz/item/CS_URS_2025_02/998225195" TargetMode="External"/><Relationship Id="rId1" Type="http://schemas.openxmlformats.org/officeDocument/2006/relationships/hyperlink" Target="https://podminky.urs.cz/item/CS_URS_2025_02/113107142" TargetMode="External"/><Relationship Id="rId6" Type="http://schemas.openxmlformats.org/officeDocument/2006/relationships/hyperlink" Target="https://podminky.urs.cz/item/CS_URS_2025_02/113202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3" t="s">
        <v>14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1"/>
      <c r="AL5" s="21"/>
      <c r="AM5" s="21"/>
      <c r="AN5" s="21"/>
      <c r="AO5" s="21"/>
      <c r="AP5" s="21"/>
      <c r="AQ5" s="21"/>
      <c r="AR5" s="19"/>
      <c r="BE5" s="240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5" t="s">
        <v>17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1"/>
      <c r="AL6" s="21"/>
      <c r="AM6" s="21"/>
      <c r="AN6" s="21"/>
      <c r="AO6" s="21"/>
      <c r="AP6" s="21"/>
      <c r="AQ6" s="21"/>
      <c r="AR6" s="19"/>
      <c r="BE6" s="241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41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41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1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241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241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1"/>
      <c r="BS12" s="16" t="s">
        <v>6</v>
      </c>
    </row>
    <row r="13" spans="1:74" s="1" customFormat="1" ht="12" customHeight="1">
      <c r="B13" s="20"/>
      <c r="C13" s="21"/>
      <c r="D13" s="28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31</v>
      </c>
      <c r="AO13" s="21"/>
      <c r="AP13" s="21"/>
      <c r="AQ13" s="21"/>
      <c r="AR13" s="19"/>
      <c r="BE13" s="241"/>
      <c r="BS13" s="16" t="s">
        <v>6</v>
      </c>
    </row>
    <row r="14" spans="1:74" ht="12.75">
      <c r="B14" s="20"/>
      <c r="C14" s="21"/>
      <c r="D14" s="21"/>
      <c r="E14" s="246" t="s">
        <v>31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8" t="s">
        <v>28</v>
      </c>
      <c r="AL14" s="21"/>
      <c r="AM14" s="21"/>
      <c r="AN14" s="30" t="s">
        <v>31</v>
      </c>
      <c r="AO14" s="21"/>
      <c r="AP14" s="21"/>
      <c r="AQ14" s="21"/>
      <c r="AR14" s="19"/>
      <c r="BE14" s="241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1"/>
      <c r="BS15" s="16" t="s">
        <v>4</v>
      </c>
    </row>
    <row r="16" spans="1:74" s="1" customFormat="1" ht="12" customHeight="1">
      <c r="B16" s="20"/>
      <c r="C16" s="21"/>
      <c r="D16" s="28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241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241"/>
      <c r="BS17" s="16" t="s">
        <v>4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1"/>
      <c r="BS18" s="16" t="s">
        <v>6</v>
      </c>
    </row>
    <row r="19" spans="1:71" s="1" customFormat="1" ht="12" customHeight="1">
      <c r="B19" s="20"/>
      <c r="C19" s="21"/>
      <c r="D19" s="28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33</v>
      </c>
      <c r="AO19" s="21"/>
      <c r="AP19" s="21"/>
      <c r="AQ19" s="21"/>
      <c r="AR19" s="19"/>
      <c r="BE19" s="241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35</v>
      </c>
      <c r="AO20" s="21"/>
      <c r="AP20" s="21"/>
      <c r="AQ20" s="21"/>
      <c r="AR20" s="19"/>
      <c r="BE20" s="241"/>
      <c r="BS20" s="16" t="s">
        <v>37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1"/>
    </row>
    <row r="22" spans="1:71" s="1" customFormat="1" ht="12" customHeight="1">
      <c r="B22" s="20"/>
      <c r="C22" s="21"/>
      <c r="D22" s="28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1"/>
    </row>
    <row r="23" spans="1:71" s="1" customFormat="1" ht="16.5" customHeight="1">
      <c r="B23" s="20"/>
      <c r="C23" s="21"/>
      <c r="D23" s="21"/>
      <c r="E23" s="248" t="s">
        <v>1</v>
      </c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1"/>
      <c r="AP23" s="21"/>
      <c r="AQ23" s="21"/>
      <c r="AR23" s="19"/>
      <c r="BE23" s="241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1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1"/>
    </row>
    <row r="26" spans="1:71" s="2" customFormat="1" ht="25.9" customHeight="1">
      <c r="A26" s="33"/>
      <c r="B26" s="34"/>
      <c r="C26" s="35"/>
      <c r="D26" s="36" t="s">
        <v>39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9">
        <f>ROUND(AG94,2)</f>
        <v>0</v>
      </c>
      <c r="AL26" s="250"/>
      <c r="AM26" s="250"/>
      <c r="AN26" s="250"/>
      <c r="AO26" s="250"/>
      <c r="AP26" s="35"/>
      <c r="AQ26" s="35"/>
      <c r="AR26" s="38"/>
      <c r="BE26" s="241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1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1" t="s">
        <v>40</v>
      </c>
      <c r="M28" s="251"/>
      <c r="N28" s="251"/>
      <c r="O28" s="251"/>
      <c r="P28" s="251"/>
      <c r="Q28" s="35"/>
      <c r="R28" s="35"/>
      <c r="S28" s="35"/>
      <c r="T28" s="35"/>
      <c r="U28" s="35"/>
      <c r="V28" s="35"/>
      <c r="W28" s="251" t="s">
        <v>41</v>
      </c>
      <c r="X28" s="251"/>
      <c r="Y28" s="251"/>
      <c r="Z28" s="251"/>
      <c r="AA28" s="251"/>
      <c r="AB28" s="251"/>
      <c r="AC28" s="251"/>
      <c r="AD28" s="251"/>
      <c r="AE28" s="251"/>
      <c r="AF28" s="35"/>
      <c r="AG28" s="35"/>
      <c r="AH28" s="35"/>
      <c r="AI28" s="35"/>
      <c r="AJ28" s="35"/>
      <c r="AK28" s="251" t="s">
        <v>42</v>
      </c>
      <c r="AL28" s="251"/>
      <c r="AM28" s="251"/>
      <c r="AN28" s="251"/>
      <c r="AO28" s="251"/>
      <c r="AP28" s="35"/>
      <c r="AQ28" s="35"/>
      <c r="AR28" s="38"/>
      <c r="BE28" s="241"/>
    </row>
    <row r="29" spans="1:71" s="3" customFormat="1" ht="14.45" customHeight="1">
      <c r="B29" s="39"/>
      <c r="C29" s="40"/>
      <c r="D29" s="28" t="s">
        <v>43</v>
      </c>
      <c r="E29" s="40"/>
      <c r="F29" s="28" t="s">
        <v>44</v>
      </c>
      <c r="G29" s="40"/>
      <c r="H29" s="40"/>
      <c r="I29" s="40"/>
      <c r="J29" s="40"/>
      <c r="K29" s="40"/>
      <c r="L29" s="254">
        <v>0.21</v>
      </c>
      <c r="M29" s="253"/>
      <c r="N29" s="253"/>
      <c r="O29" s="253"/>
      <c r="P29" s="253"/>
      <c r="Q29" s="40"/>
      <c r="R29" s="40"/>
      <c r="S29" s="40"/>
      <c r="T29" s="40"/>
      <c r="U29" s="40"/>
      <c r="V29" s="40"/>
      <c r="W29" s="252">
        <f>ROUND(AZ94, 2)</f>
        <v>0</v>
      </c>
      <c r="X29" s="253"/>
      <c r="Y29" s="253"/>
      <c r="Z29" s="253"/>
      <c r="AA29" s="253"/>
      <c r="AB29" s="253"/>
      <c r="AC29" s="253"/>
      <c r="AD29" s="253"/>
      <c r="AE29" s="253"/>
      <c r="AF29" s="40"/>
      <c r="AG29" s="40"/>
      <c r="AH29" s="40"/>
      <c r="AI29" s="40"/>
      <c r="AJ29" s="40"/>
      <c r="AK29" s="252">
        <f>ROUND(AV94, 2)</f>
        <v>0</v>
      </c>
      <c r="AL29" s="253"/>
      <c r="AM29" s="253"/>
      <c r="AN29" s="253"/>
      <c r="AO29" s="253"/>
      <c r="AP29" s="40"/>
      <c r="AQ29" s="40"/>
      <c r="AR29" s="41"/>
      <c r="BE29" s="242"/>
    </row>
    <row r="30" spans="1:71" s="3" customFormat="1" ht="14.45" customHeight="1">
      <c r="B30" s="39"/>
      <c r="C30" s="40"/>
      <c r="D30" s="40"/>
      <c r="E30" s="40"/>
      <c r="F30" s="28" t="s">
        <v>45</v>
      </c>
      <c r="G30" s="40"/>
      <c r="H30" s="40"/>
      <c r="I30" s="40"/>
      <c r="J30" s="40"/>
      <c r="K30" s="40"/>
      <c r="L30" s="254">
        <v>0.12</v>
      </c>
      <c r="M30" s="253"/>
      <c r="N30" s="253"/>
      <c r="O30" s="253"/>
      <c r="P30" s="253"/>
      <c r="Q30" s="40"/>
      <c r="R30" s="40"/>
      <c r="S30" s="40"/>
      <c r="T30" s="40"/>
      <c r="U30" s="40"/>
      <c r="V30" s="40"/>
      <c r="W30" s="252">
        <f>ROUND(BA94, 2)</f>
        <v>0</v>
      </c>
      <c r="X30" s="253"/>
      <c r="Y30" s="253"/>
      <c r="Z30" s="253"/>
      <c r="AA30" s="253"/>
      <c r="AB30" s="253"/>
      <c r="AC30" s="253"/>
      <c r="AD30" s="253"/>
      <c r="AE30" s="253"/>
      <c r="AF30" s="40"/>
      <c r="AG30" s="40"/>
      <c r="AH30" s="40"/>
      <c r="AI30" s="40"/>
      <c r="AJ30" s="40"/>
      <c r="AK30" s="252">
        <f>ROUND(AW94, 2)</f>
        <v>0</v>
      </c>
      <c r="AL30" s="253"/>
      <c r="AM30" s="253"/>
      <c r="AN30" s="253"/>
      <c r="AO30" s="253"/>
      <c r="AP30" s="40"/>
      <c r="AQ30" s="40"/>
      <c r="AR30" s="41"/>
      <c r="BE30" s="242"/>
    </row>
    <row r="31" spans="1:71" s="3" customFormat="1" ht="14.45" hidden="1" customHeight="1">
      <c r="B31" s="39"/>
      <c r="C31" s="40"/>
      <c r="D31" s="40"/>
      <c r="E31" s="40"/>
      <c r="F31" s="28" t="s">
        <v>46</v>
      </c>
      <c r="G31" s="40"/>
      <c r="H31" s="40"/>
      <c r="I31" s="40"/>
      <c r="J31" s="40"/>
      <c r="K31" s="40"/>
      <c r="L31" s="254">
        <v>0.21</v>
      </c>
      <c r="M31" s="253"/>
      <c r="N31" s="253"/>
      <c r="O31" s="253"/>
      <c r="P31" s="253"/>
      <c r="Q31" s="40"/>
      <c r="R31" s="40"/>
      <c r="S31" s="40"/>
      <c r="T31" s="40"/>
      <c r="U31" s="40"/>
      <c r="V31" s="40"/>
      <c r="W31" s="252">
        <f>ROUND(BB94, 2)</f>
        <v>0</v>
      </c>
      <c r="X31" s="253"/>
      <c r="Y31" s="253"/>
      <c r="Z31" s="253"/>
      <c r="AA31" s="253"/>
      <c r="AB31" s="253"/>
      <c r="AC31" s="253"/>
      <c r="AD31" s="253"/>
      <c r="AE31" s="253"/>
      <c r="AF31" s="40"/>
      <c r="AG31" s="40"/>
      <c r="AH31" s="40"/>
      <c r="AI31" s="40"/>
      <c r="AJ31" s="40"/>
      <c r="AK31" s="252">
        <v>0</v>
      </c>
      <c r="AL31" s="253"/>
      <c r="AM31" s="253"/>
      <c r="AN31" s="253"/>
      <c r="AO31" s="253"/>
      <c r="AP31" s="40"/>
      <c r="AQ31" s="40"/>
      <c r="AR31" s="41"/>
      <c r="BE31" s="242"/>
    </row>
    <row r="32" spans="1:71" s="3" customFormat="1" ht="14.45" hidden="1" customHeight="1">
      <c r="B32" s="39"/>
      <c r="C32" s="40"/>
      <c r="D32" s="40"/>
      <c r="E32" s="40"/>
      <c r="F32" s="28" t="s">
        <v>47</v>
      </c>
      <c r="G32" s="40"/>
      <c r="H32" s="40"/>
      <c r="I32" s="40"/>
      <c r="J32" s="40"/>
      <c r="K32" s="40"/>
      <c r="L32" s="254">
        <v>0.12</v>
      </c>
      <c r="M32" s="253"/>
      <c r="N32" s="253"/>
      <c r="O32" s="253"/>
      <c r="P32" s="253"/>
      <c r="Q32" s="40"/>
      <c r="R32" s="40"/>
      <c r="S32" s="40"/>
      <c r="T32" s="40"/>
      <c r="U32" s="40"/>
      <c r="V32" s="40"/>
      <c r="W32" s="252">
        <f>ROUND(BC94, 2)</f>
        <v>0</v>
      </c>
      <c r="X32" s="253"/>
      <c r="Y32" s="253"/>
      <c r="Z32" s="253"/>
      <c r="AA32" s="253"/>
      <c r="AB32" s="253"/>
      <c r="AC32" s="253"/>
      <c r="AD32" s="253"/>
      <c r="AE32" s="253"/>
      <c r="AF32" s="40"/>
      <c r="AG32" s="40"/>
      <c r="AH32" s="40"/>
      <c r="AI32" s="40"/>
      <c r="AJ32" s="40"/>
      <c r="AK32" s="252">
        <v>0</v>
      </c>
      <c r="AL32" s="253"/>
      <c r="AM32" s="253"/>
      <c r="AN32" s="253"/>
      <c r="AO32" s="253"/>
      <c r="AP32" s="40"/>
      <c r="AQ32" s="40"/>
      <c r="AR32" s="41"/>
      <c r="BE32" s="242"/>
    </row>
    <row r="33" spans="1:57" s="3" customFormat="1" ht="14.45" hidden="1" customHeight="1">
      <c r="B33" s="39"/>
      <c r="C33" s="40"/>
      <c r="D33" s="40"/>
      <c r="E33" s="40"/>
      <c r="F33" s="28" t="s">
        <v>48</v>
      </c>
      <c r="G33" s="40"/>
      <c r="H33" s="40"/>
      <c r="I33" s="40"/>
      <c r="J33" s="40"/>
      <c r="K33" s="40"/>
      <c r="L33" s="254">
        <v>0</v>
      </c>
      <c r="M33" s="253"/>
      <c r="N33" s="253"/>
      <c r="O33" s="253"/>
      <c r="P33" s="253"/>
      <c r="Q33" s="40"/>
      <c r="R33" s="40"/>
      <c r="S33" s="40"/>
      <c r="T33" s="40"/>
      <c r="U33" s="40"/>
      <c r="V33" s="40"/>
      <c r="W33" s="252">
        <f>ROUND(BD94, 2)</f>
        <v>0</v>
      </c>
      <c r="X33" s="253"/>
      <c r="Y33" s="253"/>
      <c r="Z33" s="253"/>
      <c r="AA33" s="253"/>
      <c r="AB33" s="253"/>
      <c r="AC33" s="253"/>
      <c r="AD33" s="253"/>
      <c r="AE33" s="253"/>
      <c r="AF33" s="40"/>
      <c r="AG33" s="40"/>
      <c r="AH33" s="40"/>
      <c r="AI33" s="40"/>
      <c r="AJ33" s="40"/>
      <c r="AK33" s="252">
        <v>0</v>
      </c>
      <c r="AL33" s="253"/>
      <c r="AM33" s="253"/>
      <c r="AN33" s="253"/>
      <c r="AO33" s="253"/>
      <c r="AP33" s="40"/>
      <c r="AQ33" s="40"/>
      <c r="AR33" s="41"/>
      <c r="BE33" s="242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1"/>
    </row>
    <row r="35" spans="1:57" s="2" customFormat="1" ht="25.9" customHeight="1">
      <c r="A35" s="33"/>
      <c r="B35" s="34"/>
      <c r="C35" s="42"/>
      <c r="D35" s="43" t="s">
        <v>49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50</v>
      </c>
      <c r="U35" s="44"/>
      <c r="V35" s="44"/>
      <c r="W35" s="44"/>
      <c r="X35" s="255" t="s">
        <v>51</v>
      </c>
      <c r="Y35" s="256"/>
      <c r="Z35" s="256"/>
      <c r="AA35" s="256"/>
      <c r="AB35" s="256"/>
      <c r="AC35" s="44"/>
      <c r="AD35" s="44"/>
      <c r="AE35" s="44"/>
      <c r="AF35" s="44"/>
      <c r="AG35" s="44"/>
      <c r="AH35" s="44"/>
      <c r="AI35" s="44"/>
      <c r="AJ35" s="44"/>
      <c r="AK35" s="257">
        <f>SUM(AK26:AK33)</f>
        <v>0</v>
      </c>
      <c r="AL35" s="256"/>
      <c r="AM35" s="256"/>
      <c r="AN35" s="256"/>
      <c r="AO35" s="258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52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53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54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55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54</v>
      </c>
      <c r="AI60" s="37"/>
      <c r="AJ60" s="37"/>
      <c r="AK60" s="37"/>
      <c r="AL60" s="37"/>
      <c r="AM60" s="51" t="s">
        <v>55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56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57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54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55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54</v>
      </c>
      <c r="AI75" s="37"/>
      <c r="AJ75" s="37"/>
      <c r="AK75" s="37"/>
      <c r="AL75" s="37"/>
      <c r="AM75" s="51" t="s">
        <v>55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58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042-2025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9" t="str">
        <f>K6</f>
        <v>Oprava chodníků v oblasti Tyršovy školy, Praha 5</v>
      </c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v okolí Tyršovy základní a mateřské školy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1" t="str">
        <f>IF(AN8= "","",AN8)</f>
        <v>1. 7. 2025</v>
      </c>
      <c r="AN87" s="261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Městská část Praha 5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32</v>
      </c>
      <c r="AJ89" s="35"/>
      <c r="AK89" s="35"/>
      <c r="AL89" s="35"/>
      <c r="AM89" s="262" t="str">
        <f>IF(E17="","",E17)</f>
        <v>Sinpps s.r.o</v>
      </c>
      <c r="AN89" s="263"/>
      <c r="AO89" s="263"/>
      <c r="AP89" s="263"/>
      <c r="AQ89" s="35"/>
      <c r="AR89" s="38"/>
      <c r="AS89" s="264" t="s">
        <v>59</v>
      </c>
      <c r="AT89" s="265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30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36</v>
      </c>
      <c r="AJ90" s="35"/>
      <c r="AK90" s="35"/>
      <c r="AL90" s="35"/>
      <c r="AM90" s="262" t="str">
        <f>IF(E20="","",E20)</f>
        <v>Sinpps s.r.o</v>
      </c>
      <c r="AN90" s="263"/>
      <c r="AO90" s="263"/>
      <c r="AP90" s="263"/>
      <c r="AQ90" s="35"/>
      <c r="AR90" s="38"/>
      <c r="AS90" s="266"/>
      <c r="AT90" s="267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8"/>
      <c r="AT91" s="269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70" t="s">
        <v>60</v>
      </c>
      <c r="D92" s="271"/>
      <c r="E92" s="271"/>
      <c r="F92" s="271"/>
      <c r="G92" s="271"/>
      <c r="H92" s="72"/>
      <c r="I92" s="272" t="s">
        <v>61</v>
      </c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3" t="s">
        <v>62</v>
      </c>
      <c r="AH92" s="271"/>
      <c r="AI92" s="271"/>
      <c r="AJ92" s="271"/>
      <c r="AK92" s="271"/>
      <c r="AL92" s="271"/>
      <c r="AM92" s="271"/>
      <c r="AN92" s="272" t="s">
        <v>63</v>
      </c>
      <c r="AO92" s="271"/>
      <c r="AP92" s="274"/>
      <c r="AQ92" s="73" t="s">
        <v>64</v>
      </c>
      <c r="AR92" s="38"/>
      <c r="AS92" s="74" t="s">
        <v>65</v>
      </c>
      <c r="AT92" s="75" t="s">
        <v>66</v>
      </c>
      <c r="AU92" s="75" t="s">
        <v>67</v>
      </c>
      <c r="AV92" s="75" t="s">
        <v>68</v>
      </c>
      <c r="AW92" s="75" t="s">
        <v>69</v>
      </c>
      <c r="AX92" s="75" t="s">
        <v>70</v>
      </c>
      <c r="AY92" s="75" t="s">
        <v>71</v>
      </c>
      <c r="AZ92" s="75" t="s">
        <v>72</v>
      </c>
      <c r="BA92" s="75" t="s">
        <v>73</v>
      </c>
      <c r="BB92" s="75" t="s">
        <v>74</v>
      </c>
      <c r="BC92" s="75" t="s">
        <v>75</v>
      </c>
      <c r="BD92" s="76" t="s">
        <v>76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77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8">
        <f>ROUND(SUM(AG95:AG97),2)</f>
        <v>0</v>
      </c>
      <c r="AH94" s="278"/>
      <c r="AI94" s="278"/>
      <c r="AJ94" s="278"/>
      <c r="AK94" s="278"/>
      <c r="AL94" s="278"/>
      <c r="AM94" s="278"/>
      <c r="AN94" s="279">
        <f>SUM(AG94,AT94)</f>
        <v>0</v>
      </c>
      <c r="AO94" s="279"/>
      <c r="AP94" s="279"/>
      <c r="AQ94" s="84" t="s">
        <v>1</v>
      </c>
      <c r="AR94" s="85"/>
      <c r="AS94" s="86">
        <f>ROUND(SUM(AS95:AS97),2)</f>
        <v>0</v>
      </c>
      <c r="AT94" s="87">
        <f>ROUND(SUM(AV94:AW94),2)</f>
        <v>0</v>
      </c>
      <c r="AU94" s="88">
        <f>ROUND(SUM(AU95:AU97),5)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ROUND(SUM(AZ95:AZ97),2)</f>
        <v>0</v>
      </c>
      <c r="BA94" s="87">
        <f>ROUND(SUM(BA95:BA97),2)</f>
        <v>0</v>
      </c>
      <c r="BB94" s="87">
        <f>ROUND(SUM(BB95:BB97),2)</f>
        <v>0</v>
      </c>
      <c r="BC94" s="87">
        <f>ROUND(SUM(BC95:BC97),2)</f>
        <v>0</v>
      </c>
      <c r="BD94" s="89">
        <f>ROUND(SUM(BD95:BD97),2)</f>
        <v>0</v>
      </c>
      <c r="BS94" s="90" t="s">
        <v>78</v>
      </c>
      <c r="BT94" s="90" t="s">
        <v>79</v>
      </c>
      <c r="BU94" s="91" t="s">
        <v>80</v>
      </c>
      <c r="BV94" s="90" t="s">
        <v>81</v>
      </c>
      <c r="BW94" s="90" t="s">
        <v>5</v>
      </c>
      <c r="BX94" s="90" t="s">
        <v>82</v>
      </c>
      <c r="CL94" s="90" t="s">
        <v>1</v>
      </c>
    </row>
    <row r="95" spans="1:91" s="7" customFormat="1" ht="16.5" customHeight="1">
      <c r="A95" s="92" t="s">
        <v>83</v>
      </c>
      <c r="B95" s="93"/>
      <c r="C95" s="94"/>
      <c r="D95" s="277" t="s">
        <v>84</v>
      </c>
      <c r="E95" s="277"/>
      <c r="F95" s="277"/>
      <c r="G95" s="277"/>
      <c r="H95" s="277"/>
      <c r="I95" s="95"/>
      <c r="J95" s="277" t="s">
        <v>85</v>
      </c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5">
        <f>'SO 101 - Chodník u ZŠ'!J30</f>
        <v>0</v>
      </c>
      <c r="AH95" s="276"/>
      <c r="AI95" s="276"/>
      <c r="AJ95" s="276"/>
      <c r="AK95" s="276"/>
      <c r="AL95" s="276"/>
      <c r="AM95" s="276"/>
      <c r="AN95" s="275">
        <f>SUM(AG95,AT95)</f>
        <v>0</v>
      </c>
      <c r="AO95" s="276"/>
      <c r="AP95" s="276"/>
      <c r="AQ95" s="96" t="s">
        <v>86</v>
      </c>
      <c r="AR95" s="97"/>
      <c r="AS95" s="98">
        <v>0</v>
      </c>
      <c r="AT95" s="99">
        <f>ROUND(SUM(AV95:AW95),2)</f>
        <v>0</v>
      </c>
      <c r="AU95" s="100">
        <f>'SO 101 - Chodník u ZŠ'!P129</f>
        <v>0</v>
      </c>
      <c r="AV95" s="99">
        <f>'SO 101 - Chodník u ZŠ'!J33</f>
        <v>0</v>
      </c>
      <c r="AW95" s="99">
        <f>'SO 101 - Chodník u ZŠ'!J34</f>
        <v>0</v>
      </c>
      <c r="AX95" s="99">
        <f>'SO 101 - Chodník u ZŠ'!J35</f>
        <v>0</v>
      </c>
      <c r="AY95" s="99">
        <f>'SO 101 - Chodník u ZŠ'!J36</f>
        <v>0</v>
      </c>
      <c r="AZ95" s="99">
        <f>'SO 101 - Chodník u ZŠ'!F33</f>
        <v>0</v>
      </c>
      <c r="BA95" s="99">
        <f>'SO 101 - Chodník u ZŠ'!F34</f>
        <v>0</v>
      </c>
      <c r="BB95" s="99">
        <f>'SO 101 - Chodník u ZŠ'!F35</f>
        <v>0</v>
      </c>
      <c r="BC95" s="99">
        <f>'SO 101 - Chodník u ZŠ'!F36</f>
        <v>0</v>
      </c>
      <c r="BD95" s="101">
        <f>'SO 101 - Chodník u ZŠ'!F37</f>
        <v>0</v>
      </c>
      <c r="BT95" s="102" t="s">
        <v>87</v>
      </c>
      <c r="BV95" s="102" t="s">
        <v>81</v>
      </c>
      <c r="BW95" s="102" t="s">
        <v>88</v>
      </c>
      <c r="BX95" s="102" t="s">
        <v>5</v>
      </c>
      <c r="CL95" s="102" t="s">
        <v>1</v>
      </c>
      <c r="CM95" s="102" t="s">
        <v>89</v>
      </c>
    </row>
    <row r="96" spans="1:91" s="7" customFormat="1" ht="16.5" customHeight="1">
      <c r="A96" s="92" t="s">
        <v>83</v>
      </c>
      <c r="B96" s="93"/>
      <c r="C96" s="94"/>
      <c r="D96" s="277" t="s">
        <v>90</v>
      </c>
      <c r="E96" s="277"/>
      <c r="F96" s="277"/>
      <c r="G96" s="277"/>
      <c r="H96" s="277"/>
      <c r="I96" s="95"/>
      <c r="J96" s="277" t="s">
        <v>91</v>
      </c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5">
        <f>'SO 102 - Propojovací chodník'!J30</f>
        <v>0</v>
      </c>
      <c r="AH96" s="276"/>
      <c r="AI96" s="276"/>
      <c r="AJ96" s="276"/>
      <c r="AK96" s="276"/>
      <c r="AL96" s="276"/>
      <c r="AM96" s="276"/>
      <c r="AN96" s="275">
        <f>SUM(AG96,AT96)</f>
        <v>0</v>
      </c>
      <c r="AO96" s="276"/>
      <c r="AP96" s="276"/>
      <c r="AQ96" s="96" t="s">
        <v>86</v>
      </c>
      <c r="AR96" s="97"/>
      <c r="AS96" s="98">
        <v>0</v>
      </c>
      <c r="AT96" s="99">
        <f>ROUND(SUM(AV96:AW96),2)</f>
        <v>0</v>
      </c>
      <c r="AU96" s="100">
        <f>'SO 102 - Propojovací chodník'!P128</f>
        <v>0</v>
      </c>
      <c r="AV96" s="99">
        <f>'SO 102 - Propojovací chodník'!J33</f>
        <v>0</v>
      </c>
      <c r="AW96" s="99">
        <f>'SO 102 - Propojovací chodník'!J34</f>
        <v>0</v>
      </c>
      <c r="AX96" s="99">
        <f>'SO 102 - Propojovací chodník'!J35</f>
        <v>0</v>
      </c>
      <c r="AY96" s="99">
        <f>'SO 102 - Propojovací chodník'!J36</f>
        <v>0</v>
      </c>
      <c r="AZ96" s="99">
        <f>'SO 102 - Propojovací chodník'!F33</f>
        <v>0</v>
      </c>
      <c r="BA96" s="99">
        <f>'SO 102 - Propojovací chodník'!F34</f>
        <v>0</v>
      </c>
      <c r="BB96" s="99">
        <f>'SO 102 - Propojovací chodník'!F35</f>
        <v>0</v>
      </c>
      <c r="BC96" s="99">
        <f>'SO 102 - Propojovací chodník'!F36</f>
        <v>0</v>
      </c>
      <c r="BD96" s="101">
        <f>'SO 102 - Propojovací chodník'!F37</f>
        <v>0</v>
      </c>
      <c r="BT96" s="102" t="s">
        <v>87</v>
      </c>
      <c r="BV96" s="102" t="s">
        <v>81</v>
      </c>
      <c r="BW96" s="102" t="s">
        <v>92</v>
      </c>
      <c r="BX96" s="102" t="s">
        <v>5</v>
      </c>
      <c r="CL96" s="102" t="s">
        <v>1</v>
      </c>
      <c r="CM96" s="102" t="s">
        <v>89</v>
      </c>
    </row>
    <row r="97" spans="1:91" s="7" customFormat="1" ht="16.5" customHeight="1">
      <c r="A97" s="92" t="s">
        <v>83</v>
      </c>
      <c r="B97" s="93"/>
      <c r="C97" s="94"/>
      <c r="D97" s="277" t="s">
        <v>93</v>
      </c>
      <c r="E97" s="277"/>
      <c r="F97" s="277"/>
      <c r="G97" s="277"/>
      <c r="H97" s="277"/>
      <c r="I97" s="95"/>
      <c r="J97" s="277" t="s">
        <v>94</v>
      </c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5">
        <f>'SO 103 - Chodník u hřiště'!J30</f>
        <v>0</v>
      </c>
      <c r="AH97" s="276"/>
      <c r="AI97" s="276"/>
      <c r="AJ97" s="276"/>
      <c r="AK97" s="276"/>
      <c r="AL97" s="276"/>
      <c r="AM97" s="276"/>
      <c r="AN97" s="275">
        <f>SUM(AG97,AT97)</f>
        <v>0</v>
      </c>
      <c r="AO97" s="276"/>
      <c r="AP97" s="276"/>
      <c r="AQ97" s="96" t="s">
        <v>86</v>
      </c>
      <c r="AR97" s="97"/>
      <c r="AS97" s="103">
        <v>0</v>
      </c>
      <c r="AT97" s="104">
        <f>ROUND(SUM(AV97:AW97),2)</f>
        <v>0</v>
      </c>
      <c r="AU97" s="105">
        <f>'SO 103 - Chodník u hřiště'!P129</f>
        <v>0</v>
      </c>
      <c r="AV97" s="104">
        <f>'SO 103 - Chodník u hřiště'!J33</f>
        <v>0</v>
      </c>
      <c r="AW97" s="104">
        <f>'SO 103 - Chodník u hřiště'!J34</f>
        <v>0</v>
      </c>
      <c r="AX97" s="104">
        <f>'SO 103 - Chodník u hřiště'!J35</f>
        <v>0</v>
      </c>
      <c r="AY97" s="104">
        <f>'SO 103 - Chodník u hřiště'!J36</f>
        <v>0</v>
      </c>
      <c r="AZ97" s="104">
        <f>'SO 103 - Chodník u hřiště'!F33</f>
        <v>0</v>
      </c>
      <c r="BA97" s="104">
        <f>'SO 103 - Chodník u hřiště'!F34</f>
        <v>0</v>
      </c>
      <c r="BB97" s="104">
        <f>'SO 103 - Chodník u hřiště'!F35</f>
        <v>0</v>
      </c>
      <c r="BC97" s="104">
        <f>'SO 103 - Chodník u hřiště'!F36</f>
        <v>0</v>
      </c>
      <c r="BD97" s="106">
        <f>'SO 103 - Chodník u hřiště'!F37</f>
        <v>0</v>
      </c>
      <c r="BT97" s="102" t="s">
        <v>87</v>
      </c>
      <c r="BV97" s="102" t="s">
        <v>81</v>
      </c>
      <c r="BW97" s="102" t="s">
        <v>95</v>
      </c>
      <c r="BX97" s="102" t="s">
        <v>5</v>
      </c>
      <c r="CL97" s="102" t="s">
        <v>1</v>
      </c>
      <c r="CM97" s="102" t="s">
        <v>89</v>
      </c>
    </row>
    <row r="98" spans="1:91" s="2" customFormat="1" ht="30" customHeight="1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2" customFormat="1" ht="6.95" customHeight="1">
      <c r="A99" s="33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38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sheetProtection algorithmName="SHA-512" hashValue="ydCaMh6WBuQ1ZbzxSdbRcNWEVkqWoO4ONJPY2xiw539574pkKlkLsDgr5D2b9Wq8oGTitlNumKQrVWEwZ1jgtQ==" saltValue="pFXebAwbTE0aIS8lIYlmvbmLvB85xBRxv5hSO+PuTVaEN0pDsJRZRJpXM7JvUD1MDdDmu7vrKwjOnJRQBNLu0w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1 - Chodník u ZŠ'!C2" display="/" xr:uid="{00000000-0004-0000-0000-000000000000}"/>
    <hyperlink ref="A96" location="'SO 102 - Propojovací chodník'!C2" display="/" xr:uid="{00000000-0004-0000-0000-000001000000}"/>
    <hyperlink ref="A97" location="'SO 103 - Chodník u hřiště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9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6" t="s">
        <v>88</v>
      </c>
    </row>
    <row r="3" spans="1:46" s="1" customFormat="1" ht="6.95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89</v>
      </c>
    </row>
    <row r="4" spans="1:46" s="1" customFormat="1" ht="24.95" hidden="1" customHeight="1">
      <c r="B4" s="19"/>
      <c r="D4" s="109" t="s">
        <v>96</v>
      </c>
      <c r="L4" s="19"/>
      <c r="M4" s="110" t="s">
        <v>10</v>
      </c>
      <c r="AT4" s="16" t="s">
        <v>4</v>
      </c>
    </row>
    <row r="5" spans="1:46" s="1" customFormat="1" ht="6.95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81" t="str">
        <f>'Rekapitulace stavby'!K6</f>
        <v>Oprava chodníků v oblasti Tyršovy školy, Praha 5</v>
      </c>
      <c r="F7" s="282"/>
      <c r="G7" s="282"/>
      <c r="H7" s="282"/>
      <c r="L7" s="19"/>
    </row>
    <row r="8" spans="1:46" s="2" customFormat="1" ht="12" hidden="1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83" t="s">
        <v>98</v>
      </c>
      <c r="F9" s="284"/>
      <c r="G9" s="284"/>
      <c r="H9" s="284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1. 7. 2025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26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">
        <v>27</v>
      </c>
      <c r="F15" s="33"/>
      <c r="G15" s="33"/>
      <c r="H15" s="33"/>
      <c r="I15" s="111" t="s">
        <v>28</v>
      </c>
      <c r="J15" s="112" t="s">
        <v>29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30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85" t="str">
        <f>'Rekapitulace stavby'!E14</f>
        <v>Vyplň údaj</v>
      </c>
      <c r="F18" s="286"/>
      <c r="G18" s="286"/>
      <c r="H18" s="286"/>
      <c r="I18" s="111" t="s">
        <v>28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32</v>
      </c>
      <c r="E20" s="33"/>
      <c r="F20" s="33"/>
      <c r="G20" s="33"/>
      <c r="H20" s="33"/>
      <c r="I20" s="111" t="s">
        <v>25</v>
      </c>
      <c r="J20" s="112" t="s">
        <v>33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">
        <v>34</v>
      </c>
      <c r="F21" s="33"/>
      <c r="G21" s="33"/>
      <c r="H21" s="33"/>
      <c r="I21" s="111" t="s">
        <v>28</v>
      </c>
      <c r="J21" s="112" t="s">
        <v>35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25</v>
      </c>
      <c r="J23" s="112" t="s">
        <v>33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34</v>
      </c>
      <c r="F24" s="33"/>
      <c r="G24" s="33"/>
      <c r="H24" s="33"/>
      <c r="I24" s="111" t="s">
        <v>28</v>
      </c>
      <c r="J24" s="112" t="s">
        <v>35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87" t="s">
        <v>1</v>
      </c>
      <c r="F27" s="287"/>
      <c r="G27" s="287"/>
      <c r="H27" s="287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ROUND(J129,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hidden="1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121" t="s">
        <v>43</v>
      </c>
      <c r="E33" s="111" t="s">
        <v>44</v>
      </c>
      <c r="F33" s="122">
        <f>ROUND((SUM(BE129:BE289)),  2)</f>
        <v>0</v>
      </c>
      <c r="G33" s="33"/>
      <c r="H33" s="33"/>
      <c r="I33" s="123">
        <v>0.21</v>
      </c>
      <c r="J33" s="122">
        <f>ROUND(((SUM(BE129:BE289))*I33),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11" t="s">
        <v>45</v>
      </c>
      <c r="F34" s="122">
        <f>ROUND((SUM(BF129:BF289)),  2)</f>
        <v>0</v>
      </c>
      <c r="G34" s="33"/>
      <c r="H34" s="33"/>
      <c r="I34" s="123">
        <v>0.12</v>
      </c>
      <c r="J34" s="122">
        <f>ROUND(((SUM(BF129:BF289))*I34),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ROUND((SUM(BG129:BG289)),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ROUND((SUM(BH129:BH289)),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ROUND((SUM(BI129:BI289)),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hidden="1" customHeight="1">
      <c r="B41" s="19"/>
      <c r="L41" s="19"/>
    </row>
    <row r="42" spans="1:31" s="1" customFormat="1" ht="14.45" hidden="1" customHeight="1">
      <c r="B42" s="19"/>
      <c r="L42" s="19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 ht="11.25" hidden="1">
      <c r="B51" s="19"/>
      <c r="L51" s="19"/>
    </row>
    <row r="52" spans="1:31" ht="11.25" hidden="1">
      <c r="B52" s="19"/>
      <c r="L52" s="19"/>
    </row>
    <row r="53" spans="1:31" ht="11.25" hidden="1">
      <c r="B53" s="19"/>
      <c r="L53" s="19"/>
    </row>
    <row r="54" spans="1:31" ht="11.25" hidden="1">
      <c r="B54" s="19"/>
      <c r="L54" s="19"/>
    </row>
    <row r="55" spans="1:31" ht="11.25" hidden="1">
      <c r="B55" s="19"/>
      <c r="L55" s="19"/>
    </row>
    <row r="56" spans="1:31" ht="11.25" hidden="1">
      <c r="B56" s="19"/>
      <c r="L56" s="19"/>
    </row>
    <row r="57" spans="1:31" ht="11.25" hidden="1">
      <c r="B57" s="19"/>
      <c r="L57" s="19"/>
    </row>
    <row r="58" spans="1:31" ht="11.25" hidden="1">
      <c r="B58" s="19"/>
      <c r="L58" s="19"/>
    </row>
    <row r="59" spans="1:31" ht="11.25" hidden="1">
      <c r="B59" s="19"/>
      <c r="L59" s="19"/>
    </row>
    <row r="60" spans="1:31" ht="11.25" hidden="1">
      <c r="B60" s="19"/>
      <c r="L60" s="19"/>
    </row>
    <row r="61" spans="1:31" s="2" customFormat="1" ht="12.75" hidden="1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 hidden="1">
      <c r="B62" s="19"/>
      <c r="L62" s="19"/>
    </row>
    <row r="63" spans="1:31" ht="11.25" hidden="1">
      <c r="B63" s="19"/>
      <c r="L63" s="19"/>
    </row>
    <row r="64" spans="1:31" ht="11.25" hidden="1">
      <c r="B64" s="19"/>
      <c r="L64" s="19"/>
    </row>
    <row r="65" spans="1:31" s="2" customFormat="1" ht="12.75" hidden="1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 hidden="1">
      <c r="B66" s="19"/>
      <c r="L66" s="19"/>
    </row>
    <row r="67" spans="1:31" ht="11.25" hidden="1">
      <c r="B67" s="19"/>
      <c r="L67" s="19"/>
    </row>
    <row r="68" spans="1:31" ht="11.25" hidden="1">
      <c r="B68" s="19"/>
      <c r="L68" s="19"/>
    </row>
    <row r="69" spans="1:31" ht="11.25" hidden="1">
      <c r="B69" s="19"/>
      <c r="L69" s="19"/>
    </row>
    <row r="70" spans="1:31" ht="11.25" hidden="1">
      <c r="B70" s="19"/>
      <c r="L70" s="19"/>
    </row>
    <row r="71" spans="1:31" ht="11.25" hidden="1">
      <c r="B71" s="19"/>
      <c r="L71" s="19"/>
    </row>
    <row r="72" spans="1:31" ht="11.25" hidden="1">
      <c r="B72" s="19"/>
      <c r="L72" s="19"/>
    </row>
    <row r="73" spans="1:31" ht="11.25" hidden="1">
      <c r="B73" s="19"/>
      <c r="L73" s="19"/>
    </row>
    <row r="74" spans="1:31" ht="11.25" hidden="1">
      <c r="B74" s="19"/>
      <c r="L74" s="19"/>
    </row>
    <row r="75" spans="1:31" ht="11.25" hidden="1">
      <c r="B75" s="19"/>
      <c r="L75" s="19"/>
    </row>
    <row r="76" spans="1:31" s="2" customFormat="1" ht="12.75" hidden="1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hidden="1" customHeight="1">
      <c r="A82" s="33"/>
      <c r="B82" s="34"/>
      <c r="C82" s="22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88" t="str">
        <f>E7</f>
        <v>Oprava chodníků v oblasti Tyršovy školy, Praha 5</v>
      </c>
      <c r="F85" s="289"/>
      <c r="G85" s="289"/>
      <c r="H85" s="289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59" t="str">
        <f>E9</f>
        <v>SO 101 - Chodník u ZŠ</v>
      </c>
      <c r="F87" s="290"/>
      <c r="G87" s="290"/>
      <c r="H87" s="290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>v okolí Tyršovy základní a mateřské školy</v>
      </c>
      <c r="G89" s="35"/>
      <c r="H89" s="35"/>
      <c r="I89" s="28" t="s">
        <v>22</v>
      </c>
      <c r="J89" s="65" t="str">
        <f>IF(J12="","",J12)</f>
        <v>1. 7. 2025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hidden="1" customHeight="1">
      <c r="A91" s="33"/>
      <c r="B91" s="34"/>
      <c r="C91" s="28" t="s">
        <v>24</v>
      </c>
      <c r="D91" s="35"/>
      <c r="E91" s="35"/>
      <c r="F91" s="26" t="str">
        <f>E15</f>
        <v>Městská část Praha 5</v>
      </c>
      <c r="G91" s="35"/>
      <c r="H91" s="35"/>
      <c r="I91" s="28" t="s">
        <v>32</v>
      </c>
      <c r="J91" s="31" t="str">
        <f>E21</f>
        <v>Sinpps s.r.o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hidden="1" customHeight="1">
      <c r="A92" s="33"/>
      <c r="B92" s="34"/>
      <c r="C92" s="28" t="s">
        <v>30</v>
      </c>
      <c r="D92" s="35"/>
      <c r="E92" s="35"/>
      <c r="F92" s="26" t="str">
        <f>IF(E18="","",E18)</f>
        <v>Vyplň údaj</v>
      </c>
      <c r="G92" s="35"/>
      <c r="H92" s="35"/>
      <c r="I92" s="28" t="s">
        <v>36</v>
      </c>
      <c r="J92" s="31" t="str">
        <f>E24</f>
        <v>Sinpps s.r.o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hidden="1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J129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103</v>
      </c>
    </row>
    <row r="97" spans="1:31" s="9" customFormat="1" ht="24.95" hidden="1" customHeight="1">
      <c r="B97" s="146"/>
      <c r="C97" s="147"/>
      <c r="D97" s="148" t="s">
        <v>104</v>
      </c>
      <c r="E97" s="149"/>
      <c r="F97" s="149"/>
      <c r="G97" s="149"/>
      <c r="H97" s="149"/>
      <c r="I97" s="149"/>
      <c r="J97" s="150">
        <f>J130</f>
        <v>0</v>
      </c>
      <c r="K97" s="147"/>
      <c r="L97" s="151"/>
    </row>
    <row r="98" spans="1:31" s="10" customFormat="1" ht="19.899999999999999" hidden="1" customHeight="1">
      <c r="B98" s="152"/>
      <c r="C98" s="153"/>
      <c r="D98" s="154" t="s">
        <v>105</v>
      </c>
      <c r="E98" s="155"/>
      <c r="F98" s="155"/>
      <c r="G98" s="155"/>
      <c r="H98" s="155"/>
      <c r="I98" s="155"/>
      <c r="J98" s="156">
        <f>J131</f>
        <v>0</v>
      </c>
      <c r="K98" s="153"/>
      <c r="L98" s="157"/>
    </row>
    <row r="99" spans="1:31" s="10" customFormat="1" ht="19.899999999999999" hidden="1" customHeight="1">
      <c r="B99" s="152"/>
      <c r="C99" s="153"/>
      <c r="D99" s="154" t="s">
        <v>106</v>
      </c>
      <c r="E99" s="155"/>
      <c r="F99" s="155"/>
      <c r="G99" s="155"/>
      <c r="H99" s="155"/>
      <c r="I99" s="155"/>
      <c r="J99" s="156">
        <f>J180</f>
        <v>0</v>
      </c>
      <c r="K99" s="153"/>
      <c r="L99" s="157"/>
    </row>
    <row r="100" spans="1:31" s="10" customFormat="1" ht="19.899999999999999" hidden="1" customHeight="1">
      <c r="B100" s="152"/>
      <c r="C100" s="153"/>
      <c r="D100" s="154" t="s">
        <v>107</v>
      </c>
      <c r="E100" s="155"/>
      <c r="F100" s="155"/>
      <c r="G100" s="155"/>
      <c r="H100" s="155"/>
      <c r="I100" s="155"/>
      <c r="J100" s="156">
        <f>J199</f>
        <v>0</v>
      </c>
      <c r="K100" s="153"/>
      <c r="L100" s="157"/>
    </row>
    <row r="101" spans="1:31" s="10" customFormat="1" ht="19.899999999999999" hidden="1" customHeight="1">
      <c r="B101" s="152"/>
      <c r="C101" s="153"/>
      <c r="D101" s="154" t="s">
        <v>108</v>
      </c>
      <c r="E101" s="155"/>
      <c r="F101" s="155"/>
      <c r="G101" s="155"/>
      <c r="H101" s="155"/>
      <c r="I101" s="155"/>
      <c r="J101" s="156">
        <f>J206</f>
        <v>0</v>
      </c>
      <c r="K101" s="153"/>
      <c r="L101" s="157"/>
    </row>
    <row r="102" spans="1:31" s="10" customFormat="1" ht="19.899999999999999" hidden="1" customHeight="1">
      <c r="B102" s="152"/>
      <c r="C102" s="153"/>
      <c r="D102" s="154" t="s">
        <v>109</v>
      </c>
      <c r="E102" s="155"/>
      <c r="F102" s="155"/>
      <c r="G102" s="155"/>
      <c r="H102" s="155"/>
      <c r="I102" s="155"/>
      <c r="J102" s="156">
        <f>J231</f>
        <v>0</v>
      </c>
      <c r="K102" s="153"/>
      <c r="L102" s="157"/>
    </row>
    <row r="103" spans="1:31" s="10" customFormat="1" ht="19.899999999999999" hidden="1" customHeight="1">
      <c r="B103" s="152"/>
      <c r="C103" s="153"/>
      <c r="D103" s="154" t="s">
        <v>110</v>
      </c>
      <c r="E103" s="155"/>
      <c r="F103" s="155"/>
      <c r="G103" s="155"/>
      <c r="H103" s="155"/>
      <c r="I103" s="155"/>
      <c r="J103" s="156">
        <f>J256</f>
        <v>0</v>
      </c>
      <c r="K103" s="153"/>
      <c r="L103" s="157"/>
    </row>
    <row r="104" spans="1:31" s="9" customFormat="1" ht="24.95" hidden="1" customHeight="1">
      <c r="B104" s="146"/>
      <c r="C104" s="147"/>
      <c r="D104" s="148" t="s">
        <v>111</v>
      </c>
      <c r="E104" s="149"/>
      <c r="F104" s="149"/>
      <c r="G104" s="149"/>
      <c r="H104" s="149"/>
      <c r="I104" s="149"/>
      <c r="J104" s="150">
        <f>J264</f>
        <v>0</v>
      </c>
      <c r="K104" s="147"/>
      <c r="L104" s="151"/>
    </row>
    <row r="105" spans="1:31" s="10" customFormat="1" ht="19.899999999999999" hidden="1" customHeight="1">
      <c r="B105" s="152"/>
      <c r="C105" s="153"/>
      <c r="D105" s="154" t="s">
        <v>112</v>
      </c>
      <c r="E105" s="155"/>
      <c r="F105" s="155"/>
      <c r="G105" s="155"/>
      <c r="H105" s="155"/>
      <c r="I105" s="155"/>
      <c r="J105" s="156">
        <f>J265</f>
        <v>0</v>
      </c>
      <c r="K105" s="153"/>
      <c r="L105" s="157"/>
    </row>
    <row r="106" spans="1:31" s="10" customFormat="1" ht="19.899999999999999" hidden="1" customHeight="1">
      <c r="B106" s="152"/>
      <c r="C106" s="153"/>
      <c r="D106" s="154" t="s">
        <v>113</v>
      </c>
      <c r="E106" s="155"/>
      <c r="F106" s="155"/>
      <c r="G106" s="155"/>
      <c r="H106" s="155"/>
      <c r="I106" s="155"/>
      <c r="J106" s="156">
        <f>J276</f>
        <v>0</v>
      </c>
      <c r="K106" s="153"/>
      <c r="L106" s="157"/>
    </row>
    <row r="107" spans="1:31" s="10" customFormat="1" ht="19.899999999999999" hidden="1" customHeight="1">
      <c r="B107" s="152"/>
      <c r="C107" s="153"/>
      <c r="D107" s="154" t="s">
        <v>114</v>
      </c>
      <c r="E107" s="155"/>
      <c r="F107" s="155"/>
      <c r="G107" s="155"/>
      <c r="H107" s="155"/>
      <c r="I107" s="155"/>
      <c r="J107" s="156">
        <f>J281</f>
        <v>0</v>
      </c>
      <c r="K107" s="153"/>
      <c r="L107" s="157"/>
    </row>
    <row r="108" spans="1:31" s="10" customFormat="1" ht="19.899999999999999" hidden="1" customHeight="1">
      <c r="B108" s="152"/>
      <c r="C108" s="153"/>
      <c r="D108" s="154" t="s">
        <v>115</v>
      </c>
      <c r="E108" s="155"/>
      <c r="F108" s="155"/>
      <c r="G108" s="155"/>
      <c r="H108" s="155"/>
      <c r="I108" s="155"/>
      <c r="J108" s="156">
        <f>J284</f>
        <v>0</v>
      </c>
      <c r="K108" s="153"/>
      <c r="L108" s="157"/>
    </row>
    <row r="109" spans="1:31" s="10" customFormat="1" ht="19.899999999999999" hidden="1" customHeight="1">
      <c r="B109" s="152"/>
      <c r="C109" s="153"/>
      <c r="D109" s="154" t="s">
        <v>116</v>
      </c>
      <c r="E109" s="155"/>
      <c r="F109" s="155"/>
      <c r="G109" s="155"/>
      <c r="H109" s="155"/>
      <c r="I109" s="155"/>
      <c r="J109" s="156">
        <f>J287</f>
        <v>0</v>
      </c>
      <c r="K109" s="153"/>
      <c r="L109" s="157"/>
    </row>
    <row r="110" spans="1:31" s="2" customFormat="1" ht="21.75" hidden="1" customHeight="1">
      <c r="A110" s="33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hidden="1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ht="11.25" hidden="1"/>
    <row r="113" spans="1:31" ht="11.25" hidden="1"/>
    <row r="114" spans="1:31" ht="11.25" hidden="1"/>
    <row r="115" spans="1:31" s="2" customFormat="1" ht="6.95" customHeight="1">
      <c r="A115" s="33"/>
      <c r="B115" s="55"/>
      <c r="C115" s="56"/>
      <c r="D115" s="56"/>
      <c r="E115" s="56"/>
      <c r="F115" s="56"/>
      <c r="G115" s="56"/>
      <c r="H115" s="56"/>
      <c r="I115" s="56"/>
      <c r="J115" s="56"/>
      <c r="K115" s="56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117</v>
      </c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16</v>
      </c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5"/>
      <c r="D119" s="35"/>
      <c r="E119" s="288" t="str">
        <f>E7</f>
        <v>Oprava chodníků v oblasti Tyršovy školy, Praha 5</v>
      </c>
      <c r="F119" s="289"/>
      <c r="G119" s="289"/>
      <c r="H119" s="289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97</v>
      </c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5"/>
      <c r="D121" s="35"/>
      <c r="E121" s="259" t="str">
        <f>E9</f>
        <v>SO 101 - Chodník u ZŠ</v>
      </c>
      <c r="F121" s="290"/>
      <c r="G121" s="290"/>
      <c r="H121" s="290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20</v>
      </c>
      <c r="D123" s="35"/>
      <c r="E123" s="35"/>
      <c r="F123" s="26" t="str">
        <f>F12</f>
        <v>v okolí Tyršovy základní a mateřské školy</v>
      </c>
      <c r="G123" s="35"/>
      <c r="H123" s="35"/>
      <c r="I123" s="28" t="s">
        <v>22</v>
      </c>
      <c r="J123" s="65" t="str">
        <f>IF(J12="","",J12)</f>
        <v>1. 7. 2025</v>
      </c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5"/>
      <c r="D124" s="35"/>
      <c r="E124" s="35"/>
      <c r="F124" s="35"/>
      <c r="G124" s="35"/>
      <c r="H124" s="35"/>
      <c r="I124" s="35"/>
      <c r="J124" s="35"/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8" t="s">
        <v>24</v>
      </c>
      <c r="D125" s="35"/>
      <c r="E125" s="35"/>
      <c r="F125" s="26" t="str">
        <f>E15</f>
        <v>Městská část Praha 5</v>
      </c>
      <c r="G125" s="35"/>
      <c r="H125" s="35"/>
      <c r="I125" s="28" t="s">
        <v>32</v>
      </c>
      <c r="J125" s="31" t="str">
        <f>E21</f>
        <v>Sinpps s.r.o</v>
      </c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30</v>
      </c>
      <c r="D126" s="35"/>
      <c r="E126" s="35"/>
      <c r="F126" s="26" t="str">
        <f>IF(E18="","",E18)</f>
        <v>Vyplň údaj</v>
      </c>
      <c r="G126" s="35"/>
      <c r="H126" s="35"/>
      <c r="I126" s="28" t="s">
        <v>36</v>
      </c>
      <c r="J126" s="31" t="str">
        <f>E24</f>
        <v>Sinpps s.r.o</v>
      </c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5"/>
      <c r="D127" s="35"/>
      <c r="E127" s="35"/>
      <c r="F127" s="35"/>
      <c r="G127" s="35"/>
      <c r="H127" s="35"/>
      <c r="I127" s="35"/>
      <c r="J127" s="35"/>
      <c r="K127" s="35"/>
      <c r="L127" s="50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58"/>
      <c r="B128" s="159"/>
      <c r="C128" s="160" t="s">
        <v>118</v>
      </c>
      <c r="D128" s="161" t="s">
        <v>64</v>
      </c>
      <c r="E128" s="161" t="s">
        <v>60</v>
      </c>
      <c r="F128" s="161" t="s">
        <v>61</v>
      </c>
      <c r="G128" s="161" t="s">
        <v>119</v>
      </c>
      <c r="H128" s="161" t="s">
        <v>120</v>
      </c>
      <c r="I128" s="161" t="s">
        <v>121</v>
      </c>
      <c r="J128" s="161" t="s">
        <v>101</v>
      </c>
      <c r="K128" s="162" t="s">
        <v>122</v>
      </c>
      <c r="L128" s="163"/>
      <c r="M128" s="74" t="s">
        <v>1</v>
      </c>
      <c r="N128" s="75" t="s">
        <v>43</v>
      </c>
      <c r="O128" s="75" t="s">
        <v>123</v>
      </c>
      <c r="P128" s="75" t="s">
        <v>124</v>
      </c>
      <c r="Q128" s="75" t="s">
        <v>125</v>
      </c>
      <c r="R128" s="75" t="s">
        <v>126</v>
      </c>
      <c r="S128" s="75" t="s">
        <v>127</v>
      </c>
      <c r="T128" s="76" t="s">
        <v>128</v>
      </c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</row>
    <row r="129" spans="1:65" s="2" customFormat="1" ht="22.9" customHeight="1">
      <c r="A129" s="33"/>
      <c r="B129" s="34"/>
      <c r="C129" s="81" t="s">
        <v>129</v>
      </c>
      <c r="D129" s="35"/>
      <c r="E129" s="35"/>
      <c r="F129" s="35"/>
      <c r="G129" s="35"/>
      <c r="H129" s="35"/>
      <c r="I129" s="35"/>
      <c r="J129" s="164">
        <f>BK129</f>
        <v>0</v>
      </c>
      <c r="K129" s="35"/>
      <c r="L129" s="38"/>
      <c r="M129" s="77"/>
      <c r="N129" s="165"/>
      <c r="O129" s="78"/>
      <c r="P129" s="166">
        <f>P130+P264</f>
        <v>0</v>
      </c>
      <c r="Q129" s="78"/>
      <c r="R129" s="166">
        <f>R130+R264</f>
        <v>19.999473999999999</v>
      </c>
      <c r="S129" s="78"/>
      <c r="T129" s="167">
        <f>T130+T264</f>
        <v>88.289999999999992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78</v>
      </c>
      <c r="AU129" s="16" t="s">
        <v>103</v>
      </c>
      <c r="BK129" s="168">
        <f>BK130+BK264</f>
        <v>0</v>
      </c>
    </row>
    <row r="130" spans="1:65" s="12" customFormat="1" ht="25.9" customHeight="1">
      <c r="B130" s="169"/>
      <c r="C130" s="170"/>
      <c r="D130" s="171" t="s">
        <v>78</v>
      </c>
      <c r="E130" s="172" t="s">
        <v>130</v>
      </c>
      <c r="F130" s="172" t="s">
        <v>131</v>
      </c>
      <c r="G130" s="170"/>
      <c r="H130" s="170"/>
      <c r="I130" s="173"/>
      <c r="J130" s="174">
        <f>BK130</f>
        <v>0</v>
      </c>
      <c r="K130" s="170"/>
      <c r="L130" s="175"/>
      <c r="M130" s="176"/>
      <c r="N130" s="177"/>
      <c r="O130" s="177"/>
      <c r="P130" s="178">
        <f>P131+P180+P199+P206+P231+P256</f>
        <v>0</v>
      </c>
      <c r="Q130" s="177"/>
      <c r="R130" s="178">
        <f>R131+R180+R199+R206+R231+R256</f>
        <v>19.999473999999999</v>
      </c>
      <c r="S130" s="177"/>
      <c r="T130" s="179">
        <f>T131+T180+T199+T206+T231+T256</f>
        <v>88.289999999999992</v>
      </c>
      <c r="AR130" s="180" t="s">
        <v>87</v>
      </c>
      <c r="AT130" s="181" t="s">
        <v>78</v>
      </c>
      <c r="AU130" s="181" t="s">
        <v>79</v>
      </c>
      <c r="AY130" s="180" t="s">
        <v>132</v>
      </c>
      <c r="BK130" s="182">
        <f>BK131+BK180+BK199+BK206+BK231+BK256</f>
        <v>0</v>
      </c>
    </row>
    <row r="131" spans="1:65" s="12" customFormat="1" ht="22.9" customHeight="1">
      <c r="B131" s="169"/>
      <c r="C131" s="170"/>
      <c r="D131" s="171" t="s">
        <v>78</v>
      </c>
      <c r="E131" s="183" t="s">
        <v>87</v>
      </c>
      <c r="F131" s="183" t="s">
        <v>133</v>
      </c>
      <c r="G131" s="170"/>
      <c r="H131" s="170"/>
      <c r="I131" s="173"/>
      <c r="J131" s="184">
        <f>BK131</f>
        <v>0</v>
      </c>
      <c r="K131" s="170"/>
      <c r="L131" s="175"/>
      <c r="M131" s="176"/>
      <c r="N131" s="177"/>
      <c r="O131" s="177"/>
      <c r="P131" s="178">
        <f>SUM(P132:P179)</f>
        <v>0</v>
      </c>
      <c r="Q131" s="177"/>
      <c r="R131" s="178">
        <f>SUM(R132:R179)</f>
        <v>6.3461749999999997</v>
      </c>
      <c r="S131" s="177"/>
      <c r="T131" s="179">
        <f>SUM(T132:T179)</f>
        <v>88.089999999999989</v>
      </c>
      <c r="AR131" s="180" t="s">
        <v>87</v>
      </c>
      <c r="AT131" s="181" t="s">
        <v>78</v>
      </c>
      <c r="AU131" s="181" t="s">
        <v>87</v>
      </c>
      <c r="AY131" s="180" t="s">
        <v>132</v>
      </c>
      <c r="BK131" s="182">
        <f>SUM(BK132:BK179)</f>
        <v>0</v>
      </c>
    </row>
    <row r="132" spans="1:65" s="2" customFormat="1" ht="24.2" customHeight="1">
      <c r="A132" s="33"/>
      <c r="B132" s="34"/>
      <c r="C132" s="185" t="s">
        <v>87</v>
      </c>
      <c r="D132" s="185" t="s">
        <v>134</v>
      </c>
      <c r="E132" s="186" t="s">
        <v>135</v>
      </c>
      <c r="F132" s="187" t="s">
        <v>136</v>
      </c>
      <c r="G132" s="188" t="s">
        <v>137</v>
      </c>
      <c r="H132" s="189">
        <v>137</v>
      </c>
      <c r="I132" s="190"/>
      <c r="J132" s="191">
        <f>ROUND(I132*H132,2)</f>
        <v>0</v>
      </c>
      <c r="K132" s="187" t="s">
        <v>138</v>
      </c>
      <c r="L132" s="38"/>
      <c r="M132" s="192" t="s">
        <v>1</v>
      </c>
      <c r="N132" s="193" t="s">
        <v>44</v>
      </c>
      <c r="O132" s="70"/>
      <c r="P132" s="194">
        <f>O132*H132</f>
        <v>0</v>
      </c>
      <c r="Q132" s="194">
        <v>0</v>
      </c>
      <c r="R132" s="194">
        <f>Q132*H132</f>
        <v>0</v>
      </c>
      <c r="S132" s="194">
        <v>0.22</v>
      </c>
      <c r="T132" s="195">
        <f>S132*H132</f>
        <v>30.14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139</v>
      </c>
      <c r="AT132" s="196" t="s">
        <v>134</v>
      </c>
      <c r="AU132" s="196" t="s">
        <v>89</v>
      </c>
      <c r="AY132" s="16" t="s">
        <v>132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6" t="s">
        <v>87</v>
      </c>
      <c r="BK132" s="197">
        <f>ROUND(I132*H132,2)</f>
        <v>0</v>
      </c>
      <c r="BL132" s="16" t="s">
        <v>139</v>
      </c>
      <c r="BM132" s="196" t="s">
        <v>140</v>
      </c>
    </row>
    <row r="133" spans="1:65" s="2" customFormat="1" ht="11.25">
      <c r="A133" s="33"/>
      <c r="B133" s="34"/>
      <c r="C133" s="35"/>
      <c r="D133" s="198" t="s">
        <v>141</v>
      </c>
      <c r="E133" s="35"/>
      <c r="F133" s="199" t="s">
        <v>142</v>
      </c>
      <c r="G133" s="35"/>
      <c r="H133" s="35"/>
      <c r="I133" s="200"/>
      <c r="J133" s="35"/>
      <c r="K133" s="35"/>
      <c r="L133" s="38"/>
      <c r="M133" s="201"/>
      <c r="N133" s="202"/>
      <c r="O133" s="70"/>
      <c r="P133" s="70"/>
      <c r="Q133" s="70"/>
      <c r="R133" s="70"/>
      <c r="S133" s="70"/>
      <c r="T133" s="71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141</v>
      </c>
      <c r="AU133" s="16" t="s">
        <v>89</v>
      </c>
    </row>
    <row r="134" spans="1:65" s="13" customFormat="1" ht="11.25">
      <c r="B134" s="203"/>
      <c r="C134" s="204"/>
      <c r="D134" s="205" t="s">
        <v>143</v>
      </c>
      <c r="E134" s="206" t="s">
        <v>1</v>
      </c>
      <c r="F134" s="207" t="s">
        <v>144</v>
      </c>
      <c r="G134" s="204"/>
      <c r="H134" s="208">
        <v>137</v>
      </c>
      <c r="I134" s="209"/>
      <c r="J134" s="204"/>
      <c r="K134" s="204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143</v>
      </c>
      <c r="AU134" s="214" t="s">
        <v>89</v>
      </c>
      <c r="AV134" s="13" t="s">
        <v>89</v>
      </c>
      <c r="AW134" s="13" t="s">
        <v>37</v>
      </c>
      <c r="AX134" s="13" t="s">
        <v>87</v>
      </c>
      <c r="AY134" s="214" t="s">
        <v>132</v>
      </c>
    </row>
    <row r="135" spans="1:65" s="2" customFormat="1" ht="24.2" customHeight="1">
      <c r="A135" s="33"/>
      <c r="B135" s="34"/>
      <c r="C135" s="185" t="s">
        <v>89</v>
      </c>
      <c r="D135" s="185" t="s">
        <v>134</v>
      </c>
      <c r="E135" s="186" t="s">
        <v>145</v>
      </c>
      <c r="F135" s="187" t="s">
        <v>146</v>
      </c>
      <c r="G135" s="188" t="s">
        <v>137</v>
      </c>
      <c r="H135" s="189">
        <v>137</v>
      </c>
      <c r="I135" s="190"/>
      <c r="J135" s="191">
        <f>ROUND(I135*H135,2)</f>
        <v>0</v>
      </c>
      <c r="K135" s="187" t="s">
        <v>138</v>
      </c>
      <c r="L135" s="38"/>
      <c r="M135" s="192" t="s">
        <v>1</v>
      </c>
      <c r="N135" s="193" t="s">
        <v>44</v>
      </c>
      <c r="O135" s="70"/>
      <c r="P135" s="194">
        <f>O135*H135</f>
        <v>0</v>
      </c>
      <c r="Q135" s="194">
        <v>0</v>
      </c>
      <c r="R135" s="194">
        <f>Q135*H135</f>
        <v>0</v>
      </c>
      <c r="S135" s="194">
        <v>0.24</v>
      </c>
      <c r="T135" s="195">
        <f>S135*H135</f>
        <v>32.879999999999995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6" t="s">
        <v>139</v>
      </c>
      <c r="AT135" s="196" t="s">
        <v>134</v>
      </c>
      <c r="AU135" s="196" t="s">
        <v>89</v>
      </c>
      <c r="AY135" s="16" t="s">
        <v>132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6" t="s">
        <v>87</v>
      </c>
      <c r="BK135" s="197">
        <f>ROUND(I135*H135,2)</f>
        <v>0</v>
      </c>
      <c r="BL135" s="16" t="s">
        <v>139</v>
      </c>
      <c r="BM135" s="196" t="s">
        <v>147</v>
      </c>
    </row>
    <row r="136" spans="1:65" s="2" customFormat="1" ht="11.25">
      <c r="A136" s="33"/>
      <c r="B136" s="34"/>
      <c r="C136" s="35"/>
      <c r="D136" s="198" t="s">
        <v>141</v>
      </c>
      <c r="E136" s="35"/>
      <c r="F136" s="199" t="s">
        <v>148</v>
      </c>
      <c r="G136" s="35"/>
      <c r="H136" s="35"/>
      <c r="I136" s="200"/>
      <c r="J136" s="35"/>
      <c r="K136" s="35"/>
      <c r="L136" s="38"/>
      <c r="M136" s="201"/>
      <c r="N136" s="202"/>
      <c r="O136" s="70"/>
      <c r="P136" s="70"/>
      <c r="Q136" s="70"/>
      <c r="R136" s="70"/>
      <c r="S136" s="70"/>
      <c r="T136" s="71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141</v>
      </c>
      <c r="AU136" s="16" t="s">
        <v>89</v>
      </c>
    </row>
    <row r="137" spans="1:65" s="13" customFormat="1" ht="11.25">
      <c r="B137" s="203"/>
      <c r="C137" s="204"/>
      <c r="D137" s="205" t="s">
        <v>143</v>
      </c>
      <c r="E137" s="206" t="s">
        <v>1</v>
      </c>
      <c r="F137" s="207" t="s">
        <v>144</v>
      </c>
      <c r="G137" s="204"/>
      <c r="H137" s="208">
        <v>137</v>
      </c>
      <c r="I137" s="209"/>
      <c r="J137" s="204"/>
      <c r="K137" s="204"/>
      <c r="L137" s="210"/>
      <c r="M137" s="211"/>
      <c r="N137" s="212"/>
      <c r="O137" s="212"/>
      <c r="P137" s="212"/>
      <c r="Q137" s="212"/>
      <c r="R137" s="212"/>
      <c r="S137" s="212"/>
      <c r="T137" s="213"/>
      <c r="AT137" s="214" t="s">
        <v>143</v>
      </c>
      <c r="AU137" s="214" t="s">
        <v>89</v>
      </c>
      <c r="AV137" s="13" t="s">
        <v>89</v>
      </c>
      <c r="AW137" s="13" t="s">
        <v>37</v>
      </c>
      <c r="AX137" s="13" t="s">
        <v>87</v>
      </c>
      <c r="AY137" s="214" t="s">
        <v>132</v>
      </c>
    </row>
    <row r="138" spans="1:65" s="2" customFormat="1" ht="24.2" customHeight="1">
      <c r="A138" s="33"/>
      <c r="B138" s="34"/>
      <c r="C138" s="185" t="s">
        <v>149</v>
      </c>
      <c r="D138" s="185" t="s">
        <v>134</v>
      </c>
      <c r="E138" s="186" t="s">
        <v>150</v>
      </c>
      <c r="F138" s="187" t="s">
        <v>151</v>
      </c>
      <c r="G138" s="188" t="s">
        <v>137</v>
      </c>
      <c r="H138" s="189">
        <v>137</v>
      </c>
      <c r="I138" s="190"/>
      <c r="J138" s="191">
        <f>ROUND(I138*H138,2)</f>
        <v>0</v>
      </c>
      <c r="K138" s="187" t="s">
        <v>138</v>
      </c>
      <c r="L138" s="38"/>
      <c r="M138" s="192" t="s">
        <v>1</v>
      </c>
      <c r="N138" s="193" t="s">
        <v>44</v>
      </c>
      <c r="O138" s="70"/>
      <c r="P138" s="194">
        <f>O138*H138</f>
        <v>0</v>
      </c>
      <c r="Q138" s="194">
        <v>0</v>
      </c>
      <c r="R138" s="194">
        <f>Q138*H138</f>
        <v>0</v>
      </c>
      <c r="S138" s="194">
        <v>0.18</v>
      </c>
      <c r="T138" s="195">
        <f>S138*H138</f>
        <v>24.66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139</v>
      </c>
      <c r="AT138" s="196" t="s">
        <v>134</v>
      </c>
      <c r="AU138" s="196" t="s">
        <v>89</v>
      </c>
      <c r="AY138" s="16" t="s">
        <v>132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6" t="s">
        <v>87</v>
      </c>
      <c r="BK138" s="197">
        <f>ROUND(I138*H138,2)</f>
        <v>0</v>
      </c>
      <c r="BL138" s="16" t="s">
        <v>139</v>
      </c>
      <c r="BM138" s="196" t="s">
        <v>152</v>
      </c>
    </row>
    <row r="139" spans="1:65" s="2" customFormat="1" ht="11.25">
      <c r="A139" s="33"/>
      <c r="B139" s="34"/>
      <c r="C139" s="35"/>
      <c r="D139" s="198" t="s">
        <v>141</v>
      </c>
      <c r="E139" s="35"/>
      <c r="F139" s="199" t="s">
        <v>153</v>
      </c>
      <c r="G139" s="35"/>
      <c r="H139" s="35"/>
      <c r="I139" s="200"/>
      <c r="J139" s="35"/>
      <c r="K139" s="35"/>
      <c r="L139" s="38"/>
      <c r="M139" s="201"/>
      <c r="N139" s="202"/>
      <c r="O139" s="70"/>
      <c r="P139" s="70"/>
      <c r="Q139" s="70"/>
      <c r="R139" s="70"/>
      <c r="S139" s="70"/>
      <c r="T139" s="71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141</v>
      </c>
      <c r="AU139" s="16" t="s">
        <v>89</v>
      </c>
    </row>
    <row r="140" spans="1:65" s="13" customFormat="1" ht="11.25">
      <c r="B140" s="203"/>
      <c r="C140" s="204"/>
      <c r="D140" s="205" t="s">
        <v>143</v>
      </c>
      <c r="E140" s="206" t="s">
        <v>1</v>
      </c>
      <c r="F140" s="207" t="s">
        <v>144</v>
      </c>
      <c r="G140" s="204"/>
      <c r="H140" s="208">
        <v>137</v>
      </c>
      <c r="I140" s="209"/>
      <c r="J140" s="204"/>
      <c r="K140" s="204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143</v>
      </c>
      <c r="AU140" s="214" t="s">
        <v>89</v>
      </c>
      <c r="AV140" s="13" t="s">
        <v>89</v>
      </c>
      <c r="AW140" s="13" t="s">
        <v>37</v>
      </c>
      <c r="AX140" s="13" t="s">
        <v>87</v>
      </c>
      <c r="AY140" s="214" t="s">
        <v>132</v>
      </c>
    </row>
    <row r="141" spans="1:65" s="2" customFormat="1" ht="16.5" customHeight="1">
      <c r="A141" s="33"/>
      <c r="B141" s="34"/>
      <c r="C141" s="185" t="s">
        <v>139</v>
      </c>
      <c r="D141" s="185" t="s">
        <v>134</v>
      </c>
      <c r="E141" s="186" t="s">
        <v>154</v>
      </c>
      <c r="F141" s="187" t="s">
        <v>155</v>
      </c>
      <c r="G141" s="188" t="s">
        <v>156</v>
      </c>
      <c r="H141" s="189">
        <v>2</v>
      </c>
      <c r="I141" s="190"/>
      <c r="J141" s="191">
        <f>ROUND(I141*H141,2)</f>
        <v>0</v>
      </c>
      <c r="K141" s="187" t="s">
        <v>138</v>
      </c>
      <c r="L141" s="38"/>
      <c r="M141" s="192" t="s">
        <v>1</v>
      </c>
      <c r="N141" s="193" t="s">
        <v>44</v>
      </c>
      <c r="O141" s="70"/>
      <c r="P141" s="194">
        <f>O141*H141</f>
        <v>0</v>
      </c>
      <c r="Q141" s="194">
        <v>0</v>
      </c>
      <c r="R141" s="194">
        <f>Q141*H141</f>
        <v>0</v>
      </c>
      <c r="S141" s="194">
        <v>0.20499999999999999</v>
      </c>
      <c r="T141" s="195">
        <f>S141*H141</f>
        <v>0.41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139</v>
      </c>
      <c r="AT141" s="196" t="s">
        <v>134</v>
      </c>
      <c r="AU141" s="196" t="s">
        <v>89</v>
      </c>
      <c r="AY141" s="16" t="s">
        <v>132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6" t="s">
        <v>87</v>
      </c>
      <c r="BK141" s="197">
        <f>ROUND(I141*H141,2)</f>
        <v>0</v>
      </c>
      <c r="BL141" s="16" t="s">
        <v>139</v>
      </c>
      <c r="BM141" s="196" t="s">
        <v>157</v>
      </c>
    </row>
    <row r="142" spans="1:65" s="2" customFormat="1" ht="11.25">
      <c r="A142" s="33"/>
      <c r="B142" s="34"/>
      <c r="C142" s="35"/>
      <c r="D142" s="198" t="s">
        <v>141</v>
      </c>
      <c r="E142" s="35"/>
      <c r="F142" s="199" t="s">
        <v>158</v>
      </c>
      <c r="G142" s="35"/>
      <c r="H142" s="35"/>
      <c r="I142" s="200"/>
      <c r="J142" s="35"/>
      <c r="K142" s="35"/>
      <c r="L142" s="38"/>
      <c r="M142" s="201"/>
      <c r="N142" s="202"/>
      <c r="O142" s="70"/>
      <c r="P142" s="70"/>
      <c r="Q142" s="70"/>
      <c r="R142" s="70"/>
      <c r="S142" s="70"/>
      <c r="T142" s="71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6" t="s">
        <v>141</v>
      </c>
      <c r="AU142" s="16" t="s">
        <v>89</v>
      </c>
    </row>
    <row r="143" spans="1:65" s="13" customFormat="1" ht="11.25">
      <c r="B143" s="203"/>
      <c r="C143" s="204"/>
      <c r="D143" s="205" t="s">
        <v>143</v>
      </c>
      <c r="E143" s="206" t="s">
        <v>1</v>
      </c>
      <c r="F143" s="207" t="s">
        <v>159</v>
      </c>
      <c r="G143" s="204"/>
      <c r="H143" s="208">
        <v>2</v>
      </c>
      <c r="I143" s="209"/>
      <c r="J143" s="204"/>
      <c r="K143" s="204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143</v>
      </c>
      <c r="AU143" s="214" t="s">
        <v>89</v>
      </c>
      <c r="AV143" s="13" t="s">
        <v>89</v>
      </c>
      <c r="AW143" s="13" t="s">
        <v>37</v>
      </c>
      <c r="AX143" s="13" t="s">
        <v>87</v>
      </c>
      <c r="AY143" s="214" t="s">
        <v>132</v>
      </c>
    </row>
    <row r="144" spans="1:65" s="2" customFormat="1" ht="33" customHeight="1">
      <c r="A144" s="33"/>
      <c r="B144" s="34"/>
      <c r="C144" s="185" t="s">
        <v>160</v>
      </c>
      <c r="D144" s="185" t="s">
        <v>134</v>
      </c>
      <c r="E144" s="186" t="s">
        <v>161</v>
      </c>
      <c r="F144" s="187" t="s">
        <v>162</v>
      </c>
      <c r="G144" s="188" t="s">
        <v>163</v>
      </c>
      <c r="H144" s="189">
        <v>24.175000000000001</v>
      </c>
      <c r="I144" s="190"/>
      <c r="J144" s="191">
        <f>ROUND(I144*H144,2)</f>
        <v>0</v>
      </c>
      <c r="K144" s="187" t="s">
        <v>138</v>
      </c>
      <c r="L144" s="38"/>
      <c r="M144" s="192" t="s">
        <v>1</v>
      </c>
      <c r="N144" s="193" t="s">
        <v>44</v>
      </c>
      <c r="O144" s="70"/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6" t="s">
        <v>139</v>
      </c>
      <c r="AT144" s="196" t="s">
        <v>134</v>
      </c>
      <c r="AU144" s="196" t="s">
        <v>89</v>
      </c>
      <c r="AY144" s="16" t="s">
        <v>132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6" t="s">
        <v>87</v>
      </c>
      <c r="BK144" s="197">
        <f>ROUND(I144*H144,2)</f>
        <v>0</v>
      </c>
      <c r="BL144" s="16" t="s">
        <v>139</v>
      </c>
      <c r="BM144" s="196" t="s">
        <v>164</v>
      </c>
    </row>
    <row r="145" spans="1:65" s="2" customFormat="1" ht="11.25">
      <c r="A145" s="33"/>
      <c r="B145" s="34"/>
      <c r="C145" s="35"/>
      <c r="D145" s="198" t="s">
        <v>141</v>
      </c>
      <c r="E145" s="35"/>
      <c r="F145" s="199" t="s">
        <v>165</v>
      </c>
      <c r="G145" s="35"/>
      <c r="H145" s="35"/>
      <c r="I145" s="200"/>
      <c r="J145" s="35"/>
      <c r="K145" s="35"/>
      <c r="L145" s="38"/>
      <c r="M145" s="201"/>
      <c r="N145" s="202"/>
      <c r="O145" s="70"/>
      <c r="P145" s="70"/>
      <c r="Q145" s="70"/>
      <c r="R145" s="70"/>
      <c r="S145" s="70"/>
      <c r="T145" s="71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141</v>
      </c>
      <c r="AU145" s="16" t="s">
        <v>89</v>
      </c>
    </row>
    <row r="146" spans="1:65" s="13" customFormat="1" ht="22.5">
      <c r="B146" s="203"/>
      <c r="C146" s="204"/>
      <c r="D146" s="205" t="s">
        <v>143</v>
      </c>
      <c r="E146" s="206" t="s">
        <v>1</v>
      </c>
      <c r="F146" s="207" t="s">
        <v>166</v>
      </c>
      <c r="G146" s="204"/>
      <c r="H146" s="208">
        <v>7.05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143</v>
      </c>
      <c r="AU146" s="214" t="s">
        <v>89</v>
      </c>
      <c r="AV146" s="13" t="s">
        <v>89</v>
      </c>
      <c r="AW146" s="13" t="s">
        <v>37</v>
      </c>
      <c r="AX146" s="13" t="s">
        <v>79</v>
      </c>
      <c r="AY146" s="214" t="s">
        <v>132</v>
      </c>
    </row>
    <row r="147" spans="1:65" s="13" customFormat="1" ht="11.25">
      <c r="B147" s="203"/>
      <c r="C147" s="204"/>
      <c r="D147" s="205" t="s">
        <v>143</v>
      </c>
      <c r="E147" s="206" t="s">
        <v>1</v>
      </c>
      <c r="F147" s="207" t="s">
        <v>167</v>
      </c>
      <c r="G147" s="204"/>
      <c r="H147" s="208">
        <v>17.125</v>
      </c>
      <c r="I147" s="209"/>
      <c r="J147" s="204"/>
      <c r="K147" s="204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143</v>
      </c>
      <c r="AU147" s="214" t="s">
        <v>89</v>
      </c>
      <c r="AV147" s="13" t="s">
        <v>89</v>
      </c>
      <c r="AW147" s="13" t="s">
        <v>37</v>
      </c>
      <c r="AX147" s="13" t="s">
        <v>79</v>
      </c>
      <c r="AY147" s="214" t="s">
        <v>132</v>
      </c>
    </row>
    <row r="148" spans="1:65" s="14" customFormat="1" ht="11.25">
      <c r="B148" s="215"/>
      <c r="C148" s="216"/>
      <c r="D148" s="205" t="s">
        <v>143</v>
      </c>
      <c r="E148" s="217" t="s">
        <v>1</v>
      </c>
      <c r="F148" s="218" t="s">
        <v>168</v>
      </c>
      <c r="G148" s="216"/>
      <c r="H148" s="219">
        <v>24.175000000000001</v>
      </c>
      <c r="I148" s="220"/>
      <c r="J148" s="216"/>
      <c r="K148" s="216"/>
      <c r="L148" s="221"/>
      <c r="M148" s="222"/>
      <c r="N148" s="223"/>
      <c r="O148" s="223"/>
      <c r="P148" s="223"/>
      <c r="Q148" s="223"/>
      <c r="R148" s="223"/>
      <c r="S148" s="223"/>
      <c r="T148" s="224"/>
      <c r="AT148" s="225" t="s">
        <v>143</v>
      </c>
      <c r="AU148" s="225" t="s">
        <v>89</v>
      </c>
      <c r="AV148" s="14" t="s">
        <v>139</v>
      </c>
      <c r="AW148" s="14" t="s">
        <v>37</v>
      </c>
      <c r="AX148" s="14" t="s">
        <v>87</v>
      </c>
      <c r="AY148" s="225" t="s">
        <v>132</v>
      </c>
    </row>
    <row r="149" spans="1:65" s="2" customFormat="1" ht="33" customHeight="1">
      <c r="A149" s="33"/>
      <c r="B149" s="34"/>
      <c r="C149" s="185" t="s">
        <v>169</v>
      </c>
      <c r="D149" s="185" t="s">
        <v>134</v>
      </c>
      <c r="E149" s="186" t="s">
        <v>170</v>
      </c>
      <c r="F149" s="187" t="s">
        <v>171</v>
      </c>
      <c r="G149" s="188" t="s">
        <v>163</v>
      </c>
      <c r="H149" s="189">
        <v>2.35</v>
      </c>
      <c r="I149" s="190"/>
      <c r="J149" s="191">
        <f>ROUND(I149*H149,2)</f>
        <v>0</v>
      </c>
      <c r="K149" s="187" t="s">
        <v>138</v>
      </c>
      <c r="L149" s="38"/>
      <c r="M149" s="192" t="s">
        <v>1</v>
      </c>
      <c r="N149" s="193" t="s">
        <v>44</v>
      </c>
      <c r="O149" s="70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139</v>
      </c>
      <c r="AT149" s="196" t="s">
        <v>134</v>
      </c>
      <c r="AU149" s="196" t="s">
        <v>89</v>
      </c>
      <c r="AY149" s="16" t="s">
        <v>132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6" t="s">
        <v>87</v>
      </c>
      <c r="BK149" s="197">
        <f>ROUND(I149*H149,2)</f>
        <v>0</v>
      </c>
      <c r="BL149" s="16" t="s">
        <v>139</v>
      </c>
      <c r="BM149" s="196" t="s">
        <v>172</v>
      </c>
    </row>
    <row r="150" spans="1:65" s="2" customFormat="1" ht="11.25">
      <c r="A150" s="33"/>
      <c r="B150" s="34"/>
      <c r="C150" s="35"/>
      <c r="D150" s="198" t="s">
        <v>141</v>
      </c>
      <c r="E150" s="35"/>
      <c r="F150" s="199" t="s">
        <v>173</v>
      </c>
      <c r="G150" s="35"/>
      <c r="H150" s="35"/>
      <c r="I150" s="200"/>
      <c r="J150" s="35"/>
      <c r="K150" s="35"/>
      <c r="L150" s="38"/>
      <c r="M150" s="201"/>
      <c r="N150" s="202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141</v>
      </c>
      <c r="AU150" s="16" t="s">
        <v>89</v>
      </c>
    </row>
    <row r="151" spans="1:65" s="13" customFormat="1" ht="11.25">
      <c r="B151" s="203"/>
      <c r="C151" s="204"/>
      <c r="D151" s="205" t="s">
        <v>143</v>
      </c>
      <c r="E151" s="206" t="s">
        <v>1</v>
      </c>
      <c r="F151" s="207" t="s">
        <v>174</v>
      </c>
      <c r="G151" s="204"/>
      <c r="H151" s="208">
        <v>2.35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143</v>
      </c>
      <c r="AU151" s="214" t="s">
        <v>89</v>
      </c>
      <c r="AV151" s="13" t="s">
        <v>89</v>
      </c>
      <c r="AW151" s="13" t="s">
        <v>37</v>
      </c>
      <c r="AX151" s="13" t="s">
        <v>87</v>
      </c>
      <c r="AY151" s="214" t="s">
        <v>132</v>
      </c>
    </row>
    <row r="152" spans="1:65" s="2" customFormat="1" ht="37.9" customHeight="1">
      <c r="A152" s="33"/>
      <c r="B152" s="34"/>
      <c r="C152" s="185" t="s">
        <v>175</v>
      </c>
      <c r="D152" s="185" t="s">
        <v>134</v>
      </c>
      <c r="E152" s="186" t="s">
        <v>176</v>
      </c>
      <c r="F152" s="187" t="s">
        <v>177</v>
      </c>
      <c r="G152" s="188" t="s">
        <v>163</v>
      </c>
      <c r="H152" s="189">
        <v>23</v>
      </c>
      <c r="I152" s="190"/>
      <c r="J152" s="191">
        <f>ROUND(I152*H152,2)</f>
        <v>0</v>
      </c>
      <c r="K152" s="187" t="s">
        <v>138</v>
      </c>
      <c r="L152" s="38"/>
      <c r="M152" s="192" t="s">
        <v>1</v>
      </c>
      <c r="N152" s="193" t="s">
        <v>44</v>
      </c>
      <c r="O152" s="70"/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6" t="s">
        <v>139</v>
      </c>
      <c r="AT152" s="196" t="s">
        <v>134</v>
      </c>
      <c r="AU152" s="196" t="s">
        <v>89</v>
      </c>
      <c r="AY152" s="16" t="s">
        <v>132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6" t="s">
        <v>87</v>
      </c>
      <c r="BK152" s="197">
        <f>ROUND(I152*H152,2)</f>
        <v>0</v>
      </c>
      <c r="BL152" s="16" t="s">
        <v>139</v>
      </c>
      <c r="BM152" s="196" t="s">
        <v>178</v>
      </c>
    </row>
    <row r="153" spans="1:65" s="2" customFormat="1" ht="11.25">
      <c r="A153" s="33"/>
      <c r="B153" s="34"/>
      <c r="C153" s="35"/>
      <c r="D153" s="198" t="s">
        <v>141</v>
      </c>
      <c r="E153" s="35"/>
      <c r="F153" s="199" t="s">
        <v>179</v>
      </c>
      <c r="G153" s="35"/>
      <c r="H153" s="35"/>
      <c r="I153" s="200"/>
      <c r="J153" s="35"/>
      <c r="K153" s="35"/>
      <c r="L153" s="38"/>
      <c r="M153" s="201"/>
      <c r="N153" s="202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141</v>
      </c>
      <c r="AU153" s="16" t="s">
        <v>89</v>
      </c>
    </row>
    <row r="154" spans="1:65" s="13" customFormat="1" ht="11.25">
      <c r="B154" s="203"/>
      <c r="C154" s="204"/>
      <c r="D154" s="205" t="s">
        <v>143</v>
      </c>
      <c r="E154" s="206" t="s">
        <v>1</v>
      </c>
      <c r="F154" s="207" t="s">
        <v>174</v>
      </c>
      <c r="G154" s="204"/>
      <c r="H154" s="208">
        <v>2.35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143</v>
      </c>
      <c r="AU154" s="214" t="s">
        <v>89</v>
      </c>
      <c r="AV154" s="13" t="s">
        <v>89</v>
      </c>
      <c r="AW154" s="13" t="s">
        <v>37</v>
      </c>
      <c r="AX154" s="13" t="s">
        <v>79</v>
      </c>
      <c r="AY154" s="214" t="s">
        <v>132</v>
      </c>
    </row>
    <row r="155" spans="1:65" s="13" customFormat="1" ht="22.5">
      <c r="B155" s="203"/>
      <c r="C155" s="204"/>
      <c r="D155" s="205" t="s">
        <v>143</v>
      </c>
      <c r="E155" s="206" t="s">
        <v>1</v>
      </c>
      <c r="F155" s="207" t="s">
        <v>180</v>
      </c>
      <c r="G155" s="204"/>
      <c r="H155" s="208">
        <v>3.5249999999999999</v>
      </c>
      <c r="I155" s="209"/>
      <c r="J155" s="204"/>
      <c r="K155" s="204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143</v>
      </c>
      <c r="AU155" s="214" t="s">
        <v>89</v>
      </c>
      <c r="AV155" s="13" t="s">
        <v>89</v>
      </c>
      <c r="AW155" s="13" t="s">
        <v>37</v>
      </c>
      <c r="AX155" s="13" t="s">
        <v>79</v>
      </c>
      <c r="AY155" s="214" t="s">
        <v>132</v>
      </c>
    </row>
    <row r="156" spans="1:65" s="13" customFormat="1" ht="11.25">
      <c r="B156" s="203"/>
      <c r="C156" s="204"/>
      <c r="D156" s="205" t="s">
        <v>143</v>
      </c>
      <c r="E156" s="206" t="s">
        <v>1</v>
      </c>
      <c r="F156" s="207" t="s">
        <v>167</v>
      </c>
      <c r="G156" s="204"/>
      <c r="H156" s="208">
        <v>17.125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143</v>
      </c>
      <c r="AU156" s="214" t="s">
        <v>89</v>
      </c>
      <c r="AV156" s="13" t="s">
        <v>89</v>
      </c>
      <c r="AW156" s="13" t="s">
        <v>37</v>
      </c>
      <c r="AX156" s="13" t="s">
        <v>79</v>
      </c>
      <c r="AY156" s="214" t="s">
        <v>132</v>
      </c>
    </row>
    <row r="157" spans="1:65" s="14" customFormat="1" ht="11.25">
      <c r="B157" s="215"/>
      <c r="C157" s="216"/>
      <c r="D157" s="205" t="s">
        <v>143</v>
      </c>
      <c r="E157" s="217" t="s">
        <v>1</v>
      </c>
      <c r="F157" s="218" t="s">
        <v>168</v>
      </c>
      <c r="G157" s="216"/>
      <c r="H157" s="219">
        <v>23</v>
      </c>
      <c r="I157" s="220"/>
      <c r="J157" s="216"/>
      <c r="K157" s="216"/>
      <c r="L157" s="221"/>
      <c r="M157" s="222"/>
      <c r="N157" s="223"/>
      <c r="O157" s="223"/>
      <c r="P157" s="223"/>
      <c r="Q157" s="223"/>
      <c r="R157" s="223"/>
      <c r="S157" s="223"/>
      <c r="T157" s="224"/>
      <c r="AT157" s="225" t="s">
        <v>143</v>
      </c>
      <c r="AU157" s="225" t="s">
        <v>89</v>
      </c>
      <c r="AV157" s="14" t="s">
        <v>139</v>
      </c>
      <c r="AW157" s="14" t="s">
        <v>37</v>
      </c>
      <c r="AX157" s="14" t="s">
        <v>87</v>
      </c>
      <c r="AY157" s="225" t="s">
        <v>132</v>
      </c>
    </row>
    <row r="158" spans="1:65" s="2" customFormat="1" ht="37.9" customHeight="1">
      <c r="A158" s="33"/>
      <c r="B158" s="34"/>
      <c r="C158" s="185" t="s">
        <v>181</v>
      </c>
      <c r="D158" s="185" t="s">
        <v>134</v>
      </c>
      <c r="E158" s="186" t="s">
        <v>182</v>
      </c>
      <c r="F158" s="187" t="s">
        <v>183</v>
      </c>
      <c r="G158" s="188" t="s">
        <v>163</v>
      </c>
      <c r="H158" s="189">
        <v>667</v>
      </c>
      <c r="I158" s="190"/>
      <c r="J158" s="191">
        <f>ROUND(I158*H158,2)</f>
        <v>0</v>
      </c>
      <c r="K158" s="187" t="s">
        <v>138</v>
      </c>
      <c r="L158" s="38"/>
      <c r="M158" s="192" t="s">
        <v>1</v>
      </c>
      <c r="N158" s="193" t="s">
        <v>44</v>
      </c>
      <c r="O158" s="70"/>
      <c r="P158" s="194">
        <f>O158*H158</f>
        <v>0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139</v>
      </c>
      <c r="AT158" s="196" t="s">
        <v>134</v>
      </c>
      <c r="AU158" s="196" t="s">
        <v>89</v>
      </c>
      <c r="AY158" s="16" t="s">
        <v>132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6" t="s">
        <v>87</v>
      </c>
      <c r="BK158" s="197">
        <f>ROUND(I158*H158,2)</f>
        <v>0</v>
      </c>
      <c r="BL158" s="16" t="s">
        <v>139</v>
      </c>
      <c r="BM158" s="196" t="s">
        <v>184</v>
      </c>
    </row>
    <row r="159" spans="1:65" s="2" customFormat="1" ht="11.25">
      <c r="A159" s="33"/>
      <c r="B159" s="34"/>
      <c r="C159" s="35"/>
      <c r="D159" s="198" t="s">
        <v>141</v>
      </c>
      <c r="E159" s="35"/>
      <c r="F159" s="199" t="s">
        <v>185</v>
      </c>
      <c r="G159" s="35"/>
      <c r="H159" s="35"/>
      <c r="I159" s="200"/>
      <c r="J159" s="35"/>
      <c r="K159" s="35"/>
      <c r="L159" s="38"/>
      <c r="M159" s="201"/>
      <c r="N159" s="202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141</v>
      </c>
      <c r="AU159" s="16" t="s">
        <v>89</v>
      </c>
    </row>
    <row r="160" spans="1:65" s="13" customFormat="1" ht="11.25">
      <c r="B160" s="203"/>
      <c r="C160" s="204"/>
      <c r="D160" s="205" t="s">
        <v>143</v>
      </c>
      <c r="E160" s="206" t="s">
        <v>1</v>
      </c>
      <c r="F160" s="207" t="s">
        <v>174</v>
      </c>
      <c r="G160" s="204"/>
      <c r="H160" s="208">
        <v>2.35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143</v>
      </c>
      <c r="AU160" s="214" t="s">
        <v>89</v>
      </c>
      <c r="AV160" s="13" t="s">
        <v>89</v>
      </c>
      <c r="AW160" s="13" t="s">
        <v>37</v>
      </c>
      <c r="AX160" s="13" t="s">
        <v>79</v>
      </c>
      <c r="AY160" s="214" t="s">
        <v>132</v>
      </c>
    </row>
    <row r="161" spans="1:65" s="13" customFormat="1" ht="22.5">
      <c r="B161" s="203"/>
      <c r="C161" s="204"/>
      <c r="D161" s="205" t="s">
        <v>143</v>
      </c>
      <c r="E161" s="206" t="s">
        <v>1</v>
      </c>
      <c r="F161" s="207" t="s">
        <v>180</v>
      </c>
      <c r="G161" s="204"/>
      <c r="H161" s="208">
        <v>3.5249999999999999</v>
      </c>
      <c r="I161" s="209"/>
      <c r="J161" s="204"/>
      <c r="K161" s="204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143</v>
      </c>
      <c r="AU161" s="214" t="s">
        <v>89</v>
      </c>
      <c r="AV161" s="13" t="s">
        <v>89</v>
      </c>
      <c r="AW161" s="13" t="s">
        <v>37</v>
      </c>
      <c r="AX161" s="13" t="s">
        <v>79</v>
      </c>
      <c r="AY161" s="214" t="s">
        <v>132</v>
      </c>
    </row>
    <row r="162" spans="1:65" s="13" customFormat="1" ht="11.25">
      <c r="B162" s="203"/>
      <c r="C162" s="204"/>
      <c r="D162" s="205" t="s">
        <v>143</v>
      </c>
      <c r="E162" s="206" t="s">
        <v>1</v>
      </c>
      <c r="F162" s="207" t="s">
        <v>167</v>
      </c>
      <c r="G162" s="204"/>
      <c r="H162" s="208">
        <v>17.125</v>
      </c>
      <c r="I162" s="209"/>
      <c r="J162" s="204"/>
      <c r="K162" s="204"/>
      <c r="L162" s="210"/>
      <c r="M162" s="211"/>
      <c r="N162" s="212"/>
      <c r="O162" s="212"/>
      <c r="P162" s="212"/>
      <c r="Q162" s="212"/>
      <c r="R162" s="212"/>
      <c r="S162" s="212"/>
      <c r="T162" s="213"/>
      <c r="AT162" s="214" t="s">
        <v>143</v>
      </c>
      <c r="AU162" s="214" t="s">
        <v>89</v>
      </c>
      <c r="AV162" s="13" t="s">
        <v>89</v>
      </c>
      <c r="AW162" s="13" t="s">
        <v>37</v>
      </c>
      <c r="AX162" s="13" t="s">
        <v>79</v>
      </c>
      <c r="AY162" s="214" t="s">
        <v>132</v>
      </c>
    </row>
    <row r="163" spans="1:65" s="14" customFormat="1" ht="11.25">
      <c r="B163" s="215"/>
      <c r="C163" s="216"/>
      <c r="D163" s="205" t="s">
        <v>143</v>
      </c>
      <c r="E163" s="217" t="s">
        <v>1</v>
      </c>
      <c r="F163" s="218" t="s">
        <v>168</v>
      </c>
      <c r="G163" s="216"/>
      <c r="H163" s="219">
        <v>23</v>
      </c>
      <c r="I163" s="220"/>
      <c r="J163" s="216"/>
      <c r="K163" s="216"/>
      <c r="L163" s="221"/>
      <c r="M163" s="222"/>
      <c r="N163" s="223"/>
      <c r="O163" s="223"/>
      <c r="P163" s="223"/>
      <c r="Q163" s="223"/>
      <c r="R163" s="223"/>
      <c r="S163" s="223"/>
      <c r="T163" s="224"/>
      <c r="AT163" s="225" t="s">
        <v>143</v>
      </c>
      <c r="AU163" s="225" t="s">
        <v>89</v>
      </c>
      <c r="AV163" s="14" t="s">
        <v>139</v>
      </c>
      <c r="AW163" s="14" t="s">
        <v>37</v>
      </c>
      <c r="AX163" s="14" t="s">
        <v>87</v>
      </c>
      <c r="AY163" s="225" t="s">
        <v>132</v>
      </c>
    </row>
    <row r="164" spans="1:65" s="13" customFormat="1" ht="11.25">
      <c r="B164" s="203"/>
      <c r="C164" s="204"/>
      <c r="D164" s="205" t="s">
        <v>143</v>
      </c>
      <c r="E164" s="204"/>
      <c r="F164" s="207" t="s">
        <v>186</v>
      </c>
      <c r="G164" s="204"/>
      <c r="H164" s="208">
        <v>667</v>
      </c>
      <c r="I164" s="209"/>
      <c r="J164" s="204"/>
      <c r="K164" s="204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143</v>
      </c>
      <c r="AU164" s="214" t="s">
        <v>89</v>
      </c>
      <c r="AV164" s="13" t="s">
        <v>89</v>
      </c>
      <c r="AW164" s="13" t="s">
        <v>4</v>
      </c>
      <c r="AX164" s="13" t="s">
        <v>87</v>
      </c>
      <c r="AY164" s="214" t="s">
        <v>132</v>
      </c>
    </row>
    <row r="165" spans="1:65" s="2" customFormat="1" ht="24.2" customHeight="1">
      <c r="A165" s="33"/>
      <c r="B165" s="34"/>
      <c r="C165" s="185" t="s">
        <v>187</v>
      </c>
      <c r="D165" s="185" t="s">
        <v>134</v>
      </c>
      <c r="E165" s="186" t="s">
        <v>188</v>
      </c>
      <c r="F165" s="187" t="s">
        <v>189</v>
      </c>
      <c r="G165" s="188" t="s">
        <v>137</v>
      </c>
      <c r="H165" s="189">
        <v>171.25</v>
      </c>
      <c r="I165" s="190"/>
      <c r="J165" s="191">
        <f>ROUND(I165*H165,2)</f>
        <v>0</v>
      </c>
      <c r="K165" s="187" t="s">
        <v>138</v>
      </c>
      <c r="L165" s="38"/>
      <c r="M165" s="192" t="s">
        <v>1</v>
      </c>
      <c r="N165" s="193" t="s">
        <v>44</v>
      </c>
      <c r="O165" s="70"/>
      <c r="P165" s="194">
        <f>O165*H165</f>
        <v>0</v>
      </c>
      <c r="Q165" s="194">
        <v>0</v>
      </c>
      <c r="R165" s="194">
        <f>Q165*H165</f>
        <v>0</v>
      </c>
      <c r="S165" s="194">
        <v>0</v>
      </c>
      <c r="T165" s="19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6" t="s">
        <v>139</v>
      </c>
      <c r="AT165" s="196" t="s">
        <v>134</v>
      </c>
      <c r="AU165" s="196" t="s">
        <v>89</v>
      </c>
      <c r="AY165" s="16" t="s">
        <v>132</v>
      </c>
      <c r="BE165" s="197">
        <f>IF(N165="základní",J165,0)</f>
        <v>0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6" t="s">
        <v>87</v>
      </c>
      <c r="BK165" s="197">
        <f>ROUND(I165*H165,2)</f>
        <v>0</v>
      </c>
      <c r="BL165" s="16" t="s">
        <v>139</v>
      </c>
      <c r="BM165" s="196" t="s">
        <v>190</v>
      </c>
    </row>
    <row r="166" spans="1:65" s="2" customFormat="1" ht="11.25">
      <c r="A166" s="33"/>
      <c r="B166" s="34"/>
      <c r="C166" s="35"/>
      <c r="D166" s="198" t="s">
        <v>141</v>
      </c>
      <c r="E166" s="35"/>
      <c r="F166" s="199" t="s">
        <v>191</v>
      </c>
      <c r="G166" s="35"/>
      <c r="H166" s="35"/>
      <c r="I166" s="200"/>
      <c r="J166" s="35"/>
      <c r="K166" s="35"/>
      <c r="L166" s="38"/>
      <c r="M166" s="201"/>
      <c r="N166" s="202"/>
      <c r="O166" s="70"/>
      <c r="P166" s="70"/>
      <c r="Q166" s="70"/>
      <c r="R166" s="70"/>
      <c r="S166" s="70"/>
      <c r="T166" s="71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141</v>
      </c>
      <c r="AU166" s="16" t="s">
        <v>89</v>
      </c>
    </row>
    <row r="167" spans="1:65" s="13" customFormat="1" ht="11.25">
      <c r="B167" s="203"/>
      <c r="C167" s="204"/>
      <c r="D167" s="205" t="s">
        <v>143</v>
      </c>
      <c r="E167" s="206" t="s">
        <v>1</v>
      </c>
      <c r="F167" s="207" t="s">
        <v>144</v>
      </c>
      <c r="G167" s="204"/>
      <c r="H167" s="208">
        <v>137</v>
      </c>
      <c r="I167" s="209"/>
      <c r="J167" s="204"/>
      <c r="K167" s="204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143</v>
      </c>
      <c r="AU167" s="214" t="s">
        <v>89</v>
      </c>
      <c r="AV167" s="13" t="s">
        <v>89</v>
      </c>
      <c r="AW167" s="13" t="s">
        <v>37</v>
      </c>
      <c r="AX167" s="13" t="s">
        <v>79</v>
      </c>
      <c r="AY167" s="214" t="s">
        <v>132</v>
      </c>
    </row>
    <row r="168" spans="1:65" s="13" customFormat="1" ht="11.25">
      <c r="B168" s="203"/>
      <c r="C168" s="204"/>
      <c r="D168" s="205" t="s">
        <v>143</v>
      </c>
      <c r="E168" s="206" t="s">
        <v>1</v>
      </c>
      <c r="F168" s="207" t="s">
        <v>192</v>
      </c>
      <c r="G168" s="204"/>
      <c r="H168" s="208">
        <v>34.25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143</v>
      </c>
      <c r="AU168" s="214" t="s">
        <v>89</v>
      </c>
      <c r="AV168" s="13" t="s">
        <v>89</v>
      </c>
      <c r="AW168" s="13" t="s">
        <v>37</v>
      </c>
      <c r="AX168" s="13" t="s">
        <v>79</v>
      </c>
      <c r="AY168" s="214" t="s">
        <v>132</v>
      </c>
    </row>
    <row r="169" spans="1:65" s="14" customFormat="1" ht="11.25">
      <c r="B169" s="215"/>
      <c r="C169" s="216"/>
      <c r="D169" s="205" t="s">
        <v>143</v>
      </c>
      <c r="E169" s="217" t="s">
        <v>1</v>
      </c>
      <c r="F169" s="218" t="s">
        <v>168</v>
      </c>
      <c r="G169" s="216"/>
      <c r="H169" s="219">
        <v>171.25</v>
      </c>
      <c r="I169" s="220"/>
      <c r="J169" s="216"/>
      <c r="K169" s="216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143</v>
      </c>
      <c r="AU169" s="225" t="s">
        <v>89</v>
      </c>
      <c r="AV169" s="14" t="s">
        <v>139</v>
      </c>
      <c r="AW169" s="14" t="s">
        <v>37</v>
      </c>
      <c r="AX169" s="14" t="s">
        <v>87</v>
      </c>
      <c r="AY169" s="225" t="s">
        <v>132</v>
      </c>
    </row>
    <row r="170" spans="1:65" s="2" customFormat="1" ht="24.2" customHeight="1">
      <c r="A170" s="33"/>
      <c r="B170" s="34"/>
      <c r="C170" s="185" t="s">
        <v>193</v>
      </c>
      <c r="D170" s="185" t="s">
        <v>134</v>
      </c>
      <c r="E170" s="186" t="s">
        <v>194</v>
      </c>
      <c r="F170" s="187" t="s">
        <v>195</v>
      </c>
      <c r="G170" s="188" t="s">
        <v>137</v>
      </c>
      <c r="H170" s="189">
        <v>47</v>
      </c>
      <c r="I170" s="190"/>
      <c r="J170" s="191">
        <f>ROUND(I170*H170,2)</f>
        <v>0</v>
      </c>
      <c r="K170" s="187" t="s">
        <v>138</v>
      </c>
      <c r="L170" s="38"/>
      <c r="M170" s="192" t="s">
        <v>1</v>
      </c>
      <c r="N170" s="193" t="s">
        <v>44</v>
      </c>
      <c r="O170" s="70"/>
      <c r="P170" s="194">
        <f>O170*H170</f>
        <v>0</v>
      </c>
      <c r="Q170" s="194">
        <v>0</v>
      </c>
      <c r="R170" s="194">
        <f>Q170*H170</f>
        <v>0</v>
      </c>
      <c r="S170" s="194">
        <v>0</v>
      </c>
      <c r="T170" s="19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6" t="s">
        <v>139</v>
      </c>
      <c r="AT170" s="196" t="s">
        <v>134</v>
      </c>
      <c r="AU170" s="196" t="s">
        <v>89</v>
      </c>
      <c r="AY170" s="16" t="s">
        <v>132</v>
      </c>
      <c r="BE170" s="197">
        <f>IF(N170="základní",J170,0)</f>
        <v>0</v>
      </c>
      <c r="BF170" s="197">
        <f>IF(N170="snížená",J170,0)</f>
        <v>0</v>
      </c>
      <c r="BG170" s="197">
        <f>IF(N170="zákl. přenesená",J170,0)</f>
        <v>0</v>
      </c>
      <c r="BH170" s="197">
        <f>IF(N170="sníž. přenesená",J170,0)</f>
        <v>0</v>
      </c>
      <c r="BI170" s="197">
        <f>IF(N170="nulová",J170,0)</f>
        <v>0</v>
      </c>
      <c r="BJ170" s="16" t="s">
        <v>87</v>
      </c>
      <c r="BK170" s="197">
        <f>ROUND(I170*H170,2)</f>
        <v>0</v>
      </c>
      <c r="BL170" s="16" t="s">
        <v>139</v>
      </c>
      <c r="BM170" s="196" t="s">
        <v>196</v>
      </c>
    </row>
    <row r="171" spans="1:65" s="2" customFormat="1" ht="11.25">
      <c r="A171" s="33"/>
      <c r="B171" s="34"/>
      <c r="C171" s="35"/>
      <c r="D171" s="198" t="s">
        <v>141</v>
      </c>
      <c r="E171" s="35"/>
      <c r="F171" s="199" t="s">
        <v>197</v>
      </c>
      <c r="G171" s="35"/>
      <c r="H171" s="35"/>
      <c r="I171" s="200"/>
      <c r="J171" s="35"/>
      <c r="K171" s="35"/>
      <c r="L171" s="38"/>
      <c r="M171" s="201"/>
      <c r="N171" s="202"/>
      <c r="O171" s="70"/>
      <c r="P171" s="70"/>
      <c r="Q171" s="70"/>
      <c r="R171" s="70"/>
      <c r="S171" s="70"/>
      <c r="T171" s="71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6" t="s">
        <v>141</v>
      </c>
      <c r="AU171" s="16" t="s">
        <v>89</v>
      </c>
    </row>
    <row r="172" spans="1:65" s="13" customFormat="1" ht="11.25">
      <c r="B172" s="203"/>
      <c r="C172" s="204"/>
      <c r="D172" s="205" t="s">
        <v>143</v>
      </c>
      <c r="E172" s="206" t="s">
        <v>1</v>
      </c>
      <c r="F172" s="207" t="s">
        <v>198</v>
      </c>
      <c r="G172" s="204"/>
      <c r="H172" s="208">
        <v>47</v>
      </c>
      <c r="I172" s="209"/>
      <c r="J172" s="204"/>
      <c r="K172" s="204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143</v>
      </c>
      <c r="AU172" s="214" t="s">
        <v>89</v>
      </c>
      <c r="AV172" s="13" t="s">
        <v>89</v>
      </c>
      <c r="AW172" s="13" t="s">
        <v>37</v>
      </c>
      <c r="AX172" s="13" t="s">
        <v>87</v>
      </c>
      <c r="AY172" s="214" t="s">
        <v>132</v>
      </c>
    </row>
    <row r="173" spans="1:65" s="2" customFormat="1" ht="16.5" customHeight="1">
      <c r="A173" s="33"/>
      <c r="B173" s="34"/>
      <c r="C173" s="226" t="s">
        <v>199</v>
      </c>
      <c r="D173" s="226" t="s">
        <v>200</v>
      </c>
      <c r="E173" s="227" t="s">
        <v>201</v>
      </c>
      <c r="F173" s="228" t="s">
        <v>202</v>
      </c>
      <c r="G173" s="229" t="s">
        <v>203</v>
      </c>
      <c r="H173" s="230">
        <v>6.3449999999999998</v>
      </c>
      <c r="I173" s="231"/>
      <c r="J173" s="232">
        <f>ROUND(I173*H173,2)</f>
        <v>0</v>
      </c>
      <c r="K173" s="228" t="s">
        <v>138</v>
      </c>
      <c r="L173" s="233"/>
      <c r="M173" s="234" t="s">
        <v>1</v>
      </c>
      <c r="N173" s="235" t="s">
        <v>44</v>
      </c>
      <c r="O173" s="70"/>
      <c r="P173" s="194">
        <f>O173*H173</f>
        <v>0</v>
      </c>
      <c r="Q173" s="194">
        <v>1</v>
      </c>
      <c r="R173" s="194">
        <f>Q173*H173</f>
        <v>6.3449999999999998</v>
      </c>
      <c r="S173" s="194">
        <v>0</v>
      </c>
      <c r="T173" s="195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6" t="s">
        <v>181</v>
      </c>
      <c r="AT173" s="196" t="s">
        <v>200</v>
      </c>
      <c r="AU173" s="196" t="s">
        <v>89</v>
      </c>
      <c r="AY173" s="16" t="s">
        <v>132</v>
      </c>
      <c r="BE173" s="197">
        <f>IF(N173="základní",J173,0)</f>
        <v>0</v>
      </c>
      <c r="BF173" s="197">
        <f>IF(N173="snížená",J173,0)</f>
        <v>0</v>
      </c>
      <c r="BG173" s="197">
        <f>IF(N173="zákl. přenesená",J173,0)</f>
        <v>0</v>
      </c>
      <c r="BH173" s="197">
        <f>IF(N173="sníž. přenesená",J173,0)</f>
        <v>0</v>
      </c>
      <c r="BI173" s="197">
        <f>IF(N173="nulová",J173,0)</f>
        <v>0</v>
      </c>
      <c r="BJ173" s="16" t="s">
        <v>87</v>
      </c>
      <c r="BK173" s="197">
        <f>ROUND(I173*H173,2)</f>
        <v>0</v>
      </c>
      <c r="BL173" s="16" t="s">
        <v>139</v>
      </c>
      <c r="BM173" s="196" t="s">
        <v>204</v>
      </c>
    </row>
    <row r="174" spans="1:65" s="13" customFormat="1" ht="11.25">
      <c r="B174" s="203"/>
      <c r="C174" s="204"/>
      <c r="D174" s="205" t="s">
        <v>143</v>
      </c>
      <c r="E174" s="206" t="s">
        <v>1</v>
      </c>
      <c r="F174" s="207" t="s">
        <v>205</v>
      </c>
      <c r="G174" s="204"/>
      <c r="H174" s="208">
        <v>6.3449999999999998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143</v>
      </c>
      <c r="AU174" s="214" t="s">
        <v>89</v>
      </c>
      <c r="AV174" s="13" t="s">
        <v>89</v>
      </c>
      <c r="AW174" s="13" t="s">
        <v>37</v>
      </c>
      <c r="AX174" s="13" t="s">
        <v>87</v>
      </c>
      <c r="AY174" s="214" t="s">
        <v>132</v>
      </c>
    </row>
    <row r="175" spans="1:65" s="2" customFormat="1" ht="24.2" customHeight="1">
      <c r="A175" s="33"/>
      <c r="B175" s="34"/>
      <c r="C175" s="185" t="s">
        <v>8</v>
      </c>
      <c r="D175" s="185" t="s">
        <v>134</v>
      </c>
      <c r="E175" s="186" t="s">
        <v>206</v>
      </c>
      <c r="F175" s="187" t="s">
        <v>207</v>
      </c>
      <c r="G175" s="188" t="s">
        <v>137</v>
      </c>
      <c r="H175" s="189">
        <v>47</v>
      </c>
      <c r="I175" s="190"/>
      <c r="J175" s="191">
        <f>ROUND(I175*H175,2)</f>
        <v>0</v>
      </c>
      <c r="K175" s="187" t="s">
        <v>138</v>
      </c>
      <c r="L175" s="38"/>
      <c r="M175" s="192" t="s">
        <v>1</v>
      </c>
      <c r="N175" s="193" t="s">
        <v>44</v>
      </c>
      <c r="O175" s="70"/>
      <c r="P175" s="194">
        <f>O175*H175</f>
        <v>0</v>
      </c>
      <c r="Q175" s="194">
        <v>0</v>
      </c>
      <c r="R175" s="194">
        <f>Q175*H175</f>
        <v>0</v>
      </c>
      <c r="S175" s="194">
        <v>0</v>
      </c>
      <c r="T175" s="19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139</v>
      </c>
      <c r="AT175" s="196" t="s">
        <v>134</v>
      </c>
      <c r="AU175" s="196" t="s">
        <v>89</v>
      </c>
      <c r="AY175" s="16" t="s">
        <v>132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6" t="s">
        <v>87</v>
      </c>
      <c r="BK175" s="197">
        <f>ROUND(I175*H175,2)</f>
        <v>0</v>
      </c>
      <c r="BL175" s="16" t="s">
        <v>139</v>
      </c>
      <c r="BM175" s="196" t="s">
        <v>208</v>
      </c>
    </row>
    <row r="176" spans="1:65" s="2" customFormat="1" ht="11.25">
      <c r="A176" s="33"/>
      <c r="B176" s="34"/>
      <c r="C176" s="35"/>
      <c r="D176" s="198" t="s">
        <v>141</v>
      </c>
      <c r="E176" s="35"/>
      <c r="F176" s="199" t="s">
        <v>209</v>
      </c>
      <c r="G176" s="35"/>
      <c r="H176" s="35"/>
      <c r="I176" s="200"/>
      <c r="J176" s="35"/>
      <c r="K176" s="35"/>
      <c r="L176" s="38"/>
      <c r="M176" s="201"/>
      <c r="N176" s="202"/>
      <c r="O176" s="70"/>
      <c r="P176" s="70"/>
      <c r="Q176" s="70"/>
      <c r="R176" s="70"/>
      <c r="S176" s="70"/>
      <c r="T176" s="71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141</v>
      </c>
      <c r="AU176" s="16" t="s">
        <v>89</v>
      </c>
    </row>
    <row r="177" spans="1:65" s="13" customFormat="1" ht="11.25">
      <c r="B177" s="203"/>
      <c r="C177" s="204"/>
      <c r="D177" s="205" t="s">
        <v>143</v>
      </c>
      <c r="E177" s="206" t="s">
        <v>1</v>
      </c>
      <c r="F177" s="207" t="s">
        <v>198</v>
      </c>
      <c r="G177" s="204"/>
      <c r="H177" s="208">
        <v>47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143</v>
      </c>
      <c r="AU177" s="214" t="s">
        <v>89</v>
      </c>
      <c r="AV177" s="13" t="s">
        <v>89</v>
      </c>
      <c r="AW177" s="13" t="s">
        <v>37</v>
      </c>
      <c r="AX177" s="13" t="s">
        <v>87</v>
      </c>
      <c r="AY177" s="214" t="s">
        <v>132</v>
      </c>
    </row>
    <row r="178" spans="1:65" s="2" customFormat="1" ht="16.5" customHeight="1">
      <c r="A178" s="33"/>
      <c r="B178" s="34"/>
      <c r="C178" s="226" t="s">
        <v>210</v>
      </c>
      <c r="D178" s="226" t="s">
        <v>200</v>
      </c>
      <c r="E178" s="227" t="s">
        <v>211</v>
      </c>
      <c r="F178" s="228" t="s">
        <v>212</v>
      </c>
      <c r="G178" s="229" t="s">
        <v>213</v>
      </c>
      <c r="H178" s="230">
        <v>1.175</v>
      </c>
      <c r="I178" s="231"/>
      <c r="J178" s="232">
        <f>ROUND(I178*H178,2)</f>
        <v>0</v>
      </c>
      <c r="K178" s="228" t="s">
        <v>138</v>
      </c>
      <c r="L178" s="233"/>
      <c r="M178" s="234" t="s">
        <v>1</v>
      </c>
      <c r="N178" s="235" t="s">
        <v>44</v>
      </c>
      <c r="O178" s="70"/>
      <c r="P178" s="194">
        <f>O178*H178</f>
        <v>0</v>
      </c>
      <c r="Q178" s="194">
        <v>1E-3</v>
      </c>
      <c r="R178" s="194">
        <f>Q178*H178</f>
        <v>1.175E-3</v>
      </c>
      <c r="S178" s="194">
        <v>0</v>
      </c>
      <c r="T178" s="195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6" t="s">
        <v>181</v>
      </c>
      <c r="AT178" s="196" t="s">
        <v>200</v>
      </c>
      <c r="AU178" s="196" t="s">
        <v>89</v>
      </c>
      <c r="AY178" s="16" t="s">
        <v>132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6" t="s">
        <v>87</v>
      </c>
      <c r="BK178" s="197">
        <f>ROUND(I178*H178,2)</f>
        <v>0</v>
      </c>
      <c r="BL178" s="16" t="s">
        <v>139</v>
      </c>
      <c r="BM178" s="196" t="s">
        <v>214</v>
      </c>
    </row>
    <row r="179" spans="1:65" s="13" customFormat="1" ht="11.25">
      <c r="B179" s="203"/>
      <c r="C179" s="204"/>
      <c r="D179" s="205" t="s">
        <v>143</v>
      </c>
      <c r="E179" s="206" t="s">
        <v>1</v>
      </c>
      <c r="F179" s="207" t="s">
        <v>215</v>
      </c>
      <c r="G179" s="204"/>
      <c r="H179" s="208">
        <v>1.175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143</v>
      </c>
      <c r="AU179" s="214" t="s">
        <v>89</v>
      </c>
      <c r="AV179" s="13" t="s">
        <v>89</v>
      </c>
      <c r="AW179" s="13" t="s">
        <v>37</v>
      </c>
      <c r="AX179" s="13" t="s">
        <v>87</v>
      </c>
      <c r="AY179" s="214" t="s">
        <v>132</v>
      </c>
    </row>
    <row r="180" spans="1:65" s="12" customFormat="1" ht="22.9" customHeight="1">
      <c r="B180" s="169"/>
      <c r="C180" s="170"/>
      <c r="D180" s="171" t="s">
        <v>78</v>
      </c>
      <c r="E180" s="183" t="s">
        <v>160</v>
      </c>
      <c r="F180" s="183" t="s">
        <v>216</v>
      </c>
      <c r="G180" s="170"/>
      <c r="H180" s="170"/>
      <c r="I180" s="173"/>
      <c r="J180" s="184">
        <f>BK180</f>
        <v>0</v>
      </c>
      <c r="K180" s="170"/>
      <c r="L180" s="175"/>
      <c r="M180" s="176"/>
      <c r="N180" s="177"/>
      <c r="O180" s="177"/>
      <c r="P180" s="178">
        <f>SUM(P181:P198)</f>
        <v>0</v>
      </c>
      <c r="Q180" s="177"/>
      <c r="R180" s="178">
        <f>SUM(R181:R198)</f>
        <v>0</v>
      </c>
      <c r="S180" s="177"/>
      <c r="T180" s="179">
        <f>SUM(T181:T198)</f>
        <v>0</v>
      </c>
      <c r="AR180" s="180" t="s">
        <v>87</v>
      </c>
      <c r="AT180" s="181" t="s">
        <v>78</v>
      </c>
      <c r="AU180" s="181" t="s">
        <v>87</v>
      </c>
      <c r="AY180" s="180" t="s">
        <v>132</v>
      </c>
      <c r="BK180" s="182">
        <f>SUM(BK181:BK198)</f>
        <v>0</v>
      </c>
    </row>
    <row r="181" spans="1:65" s="2" customFormat="1" ht="16.5" customHeight="1">
      <c r="A181" s="33"/>
      <c r="B181" s="34"/>
      <c r="C181" s="185" t="s">
        <v>217</v>
      </c>
      <c r="D181" s="185" t="s">
        <v>134</v>
      </c>
      <c r="E181" s="186" t="s">
        <v>218</v>
      </c>
      <c r="F181" s="187" t="s">
        <v>219</v>
      </c>
      <c r="G181" s="188" t="s">
        <v>137</v>
      </c>
      <c r="H181" s="189">
        <v>68.5</v>
      </c>
      <c r="I181" s="190"/>
      <c r="J181" s="191">
        <f>ROUND(I181*H181,2)</f>
        <v>0</v>
      </c>
      <c r="K181" s="187" t="s">
        <v>138</v>
      </c>
      <c r="L181" s="38"/>
      <c r="M181" s="192" t="s">
        <v>1</v>
      </c>
      <c r="N181" s="193" t="s">
        <v>44</v>
      </c>
      <c r="O181" s="70"/>
      <c r="P181" s="194">
        <f>O181*H181</f>
        <v>0</v>
      </c>
      <c r="Q181" s="194">
        <v>0</v>
      </c>
      <c r="R181" s="194">
        <f>Q181*H181</f>
        <v>0</v>
      </c>
      <c r="S181" s="194">
        <v>0</v>
      </c>
      <c r="T181" s="195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6" t="s">
        <v>139</v>
      </c>
      <c r="AT181" s="196" t="s">
        <v>134</v>
      </c>
      <c r="AU181" s="196" t="s">
        <v>89</v>
      </c>
      <c r="AY181" s="16" t="s">
        <v>132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16" t="s">
        <v>87</v>
      </c>
      <c r="BK181" s="197">
        <f>ROUND(I181*H181,2)</f>
        <v>0</v>
      </c>
      <c r="BL181" s="16" t="s">
        <v>139</v>
      </c>
      <c r="BM181" s="196" t="s">
        <v>220</v>
      </c>
    </row>
    <row r="182" spans="1:65" s="2" customFormat="1" ht="11.25">
      <c r="A182" s="33"/>
      <c r="B182" s="34"/>
      <c r="C182" s="35"/>
      <c r="D182" s="198" t="s">
        <v>141</v>
      </c>
      <c r="E182" s="35"/>
      <c r="F182" s="199" t="s">
        <v>221</v>
      </c>
      <c r="G182" s="35"/>
      <c r="H182" s="35"/>
      <c r="I182" s="200"/>
      <c r="J182" s="35"/>
      <c r="K182" s="35"/>
      <c r="L182" s="38"/>
      <c r="M182" s="201"/>
      <c r="N182" s="202"/>
      <c r="O182" s="70"/>
      <c r="P182" s="70"/>
      <c r="Q182" s="70"/>
      <c r="R182" s="70"/>
      <c r="S182" s="70"/>
      <c r="T182" s="71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6" t="s">
        <v>141</v>
      </c>
      <c r="AU182" s="16" t="s">
        <v>89</v>
      </c>
    </row>
    <row r="183" spans="1:65" s="13" customFormat="1" ht="11.25">
      <c r="B183" s="203"/>
      <c r="C183" s="204"/>
      <c r="D183" s="205" t="s">
        <v>143</v>
      </c>
      <c r="E183" s="206" t="s">
        <v>1</v>
      </c>
      <c r="F183" s="207" t="s">
        <v>222</v>
      </c>
      <c r="G183" s="204"/>
      <c r="H183" s="208">
        <v>68.5</v>
      </c>
      <c r="I183" s="209"/>
      <c r="J183" s="204"/>
      <c r="K183" s="204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143</v>
      </c>
      <c r="AU183" s="214" t="s">
        <v>89</v>
      </c>
      <c r="AV183" s="13" t="s">
        <v>89</v>
      </c>
      <c r="AW183" s="13" t="s">
        <v>37</v>
      </c>
      <c r="AX183" s="13" t="s">
        <v>87</v>
      </c>
      <c r="AY183" s="214" t="s">
        <v>132</v>
      </c>
    </row>
    <row r="184" spans="1:65" s="2" customFormat="1" ht="21.75" customHeight="1">
      <c r="A184" s="33"/>
      <c r="B184" s="34"/>
      <c r="C184" s="185" t="s">
        <v>223</v>
      </c>
      <c r="D184" s="185" t="s">
        <v>134</v>
      </c>
      <c r="E184" s="186" t="s">
        <v>224</v>
      </c>
      <c r="F184" s="187" t="s">
        <v>225</v>
      </c>
      <c r="G184" s="188" t="s">
        <v>137</v>
      </c>
      <c r="H184" s="189">
        <v>137</v>
      </c>
      <c r="I184" s="190"/>
      <c r="J184" s="191">
        <f>ROUND(I184*H184,2)</f>
        <v>0</v>
      </c>
      <c r="K184" s="187" t="s">
        <v>138</v>
      </c>
      <c r="L184" s="38"/>
      <c r="M184" s="192" t="s">
        <v>1</v>
      </c>
      <c r="N184" s="193" t="s">
        <v>44</v>
      </c>
      <c r="O184" s="70"/>
      <c r="P184" s="194">
        <f>O184*H184</f>
        <v>0</v>
      </c>
      <c r="Q184" s="194">
        <v>0</v>
      </c>
      <c r="R184" s="194">
        <f>Q184*H184</f>
        <v>0</v>
      </c>
      <c r="S184" s="194">
        <v>0</v>
      </c>
      <c r="T184" s="19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6" t="s">
        <v>139</v>
      </c>
      <c r="AT184" s="196" t="s">
        <v>134</v>
      </c>
      <c r="AU184" s="196" t="s">
        <v>89</v>
      </c>
      <c r="AY184" s="16" t="s">
        <v>132</v>
      </c>
      <c r="BE184" s="197">
        <f>IF(N184="základní",J184,0)</f>
        <v>0</v>
      </c>
      <c r="BF184" s="197">
        <f>IF(N184="snížená",J184,0)</f>
        <v>0</v>
      </c>
      <c r="BG184" s="197">
        <f>IF(N184="zákl. přenesená",J184,0)</f>
        <v>0</v>
      </c>
      <c r="BH184" s="197">
        <f>IF(N184="sníž. přenesená",J184,0)</f>
        <v>0</v>
      </c>
      <c r="BI184" s="197">
        <f>IF(N184="nulová",J184,0)</f>
        <v>0</v>
      </c>
      <c r="BJ184" s="16" t="s">
        <v>87</v>
      </c>
      <c r="BK184" s="197">
        <f>ROUND(I184*H184,2)</f>
        <v>0</v>
      </c>
      <c r="BL184" s="16" t="s">
        <v>139</v>
      </c>
      <c r="BM184" s="196" t="s">
        <v>226</v>
      </c>
    </row>
    <row r="185" spans="1:65" s="2" customFormat="1" ht="11.25">
      <c r="A185" s="33"/>
      <c r="B185" s="34"/>
      <c r="C185" s="35"/>
      <c r="D185" s="198" t="s">
        <v>141</v>
      </c>
      <c r="E185" s="35"/>
      <c r="F185" s="199" t="s">
        <v>227</v>
      </c>
      <c r="G185" s="35"/>
      <c r="H185" s="35"/>
      <c r="I185" s="200"/>
      <c r="J185" s="35"/>
      <c r="K185" s="35"/>
      <c r="L185" s="38"/>
      <c r="M185" s="201"/>
      <c r="N185" s="202"/>
      <c r="O185" s="70"/>
      <c r="P185" s="70"/>
      <c r="Q185" s="70"/>
      <c r="R185" s="70"/>
      <c r="S185" s="70"/>
      <c r="T185" s="71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6" t="s">
        <v>141</v>
      </c>
      <c r="AU185" s="16" t="s">
        <v>89</v>
      </c>
    </row>
    <row r="186" spans="1:65" s="13" customFormat="1" ht="11.25">
      <c r="B186" s="203"/>
      <c r="C186" s="204"/>
      <c r="D186" s="205" t="s">
        <v>143</v>
      </c>
      <c r="E186" s="206" t="s">
        <v>1</v>
      </c>
      <c r="F186" s="207" t="s">
        <v>228</v>
      </c>
      <c r="G186" s="204"/>
      <c r="H186" s="208">
        <v>137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143</v>
      </c>
      <c r="AU186" s="214" t="s">
        <v>89</v>
      </c>
      <c r="AV186" s="13" t="s">
        <v>89</v>
      </c>
      <c r="AW186" s="13" t="s">
        <v>37</v>
      </c>
      <c r="AX186" s="13" t="s">
        <v>87</v>
      </c>
      <c r="AY186" s="214" t="s">
        <v>132</v>
      </c>
    </row>
    <row r="187" spans="1:65" s="2" customFormat="1" ht="24.2" customHeight="1">
      <c r="A187" s="33"/>
      <c r="B187" s="34"/>
      <c r="C187" s="185" t="s">
        <v>229</v>
      </c>
      <c r="D187" s="185" t="s">
        <v>134</v>
      </c>
      <c r="E187" s="186" t="s">
        <v>230</v>
      </c>
      <c r="F187" s="187" t="s">
        <v>231</v>
      </c>
      <c r="G187" s="188" t="s">
        <v>137</v>
      </c>
      <c r="H187" s="189">
        <v>137</v>
      </c>
      <c r="I187" s="190"/>
      <c r="J187" s="191">
        <f>ROUND(I187*H187,2)</f>
        <v>0</v>
      </c>
      <c r="K187" s="187" t="s">
        <v>138</v>
      </c>
      <c r="L187" s="38"/>
      <c r="M187" s="192" t="s">
        <v>1</v>
      </c>
      <c r="N187" s="193" t="s">
        <v>44</v>
      </c>
      <c r="O187" s="70"/>
      <c r="P187" s="194">
        <f>O187*H187</f>
        <v>0</v>
      </c>
      <c r="Q187" s="194">
        <v>0</v>
      </c>
      <c r="R187" s="194">
        <f>Q187*H187</f>
        <v>0</v>
      </c>
      <c r="S187" s="194">
        <v>0</v>
      </c>
      <c r="T187" s="195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6" t="s">
        <v>139</v>
      </c>
      <c r="AT187" s="196" t="s">
        <v>134</v>
      </c>
      <c r="AU187" s="196" t="s">
        <v>89</v>
      </c>
      <c r="AY187" s="16" t="s">
        <v>132</v>
      </c>
      <c r="BE187" s="197">
        <f>IF(N187="základní",J187,0)</f>
        <v>0</v>
      </c>
      <c r="BF187" s="197">
        <f>IF(N187="snížená",J187,0)</f>
        <v>0</v>
      </c>
      <c r="BG187" s="197">
        <f>IF(N187="zákl. přenesená",J187,0)</f>
        <v>0</v>
      </c>
      <c r="BH187" s="197">
        <f>IF(N187="sníž. přenesená",J187,0)</f>
        <v>0</v>
      </c>
      <c r="BI187" s="197">
        <f>IF(N187="nulová",J187,0)</f>
        <v>0</v>
      </c>
      <c r="BJ187" s="16" t="s">
        <v>87</v>
      </c>
      <c r="BK187" s="197">
        <f>ROUND(I187*H187,2)</f>
        <v>0</v>
      </c>
      <c r="BL187" s="16" t="s">
        <v>139</v>
      </c>
      <c r="BM187" s="196" t="s">
        <v>232</v>
      </c>
    </row>
    <row r="188" spans="1:65" s="2" customFormat="1" ht="11.25">
      <c r="A188" s="33"/>
      <c r="B188" s="34"/>
      <c r="C188" s="35"/>
      <c r="D188" s="198" t="s">
        <v>141</v>
      </c>
      <c r="E188" s="35"/>
      <c r="F188" s="199" t="s">
        <v>233</v>
      </c>
      <c r="G188" s="35"/>
      <c r="H188" s="35"/>
      <c r="I188" s="200"/>
      <c r="J188" s="35"/>
      <c r="K188" s="35"/>
      <c r="L188" s="38"/>
      <c r="M188" s="201"/>
      <c r="N188" s="202"/>
      <c r="O188" s="70"/>
      <c r="P188" s="70"/>
      <c r="Q188" s="70"/>
      <c r="R188" s="70"/>
      <c r="S188" s="70"/>
      <c r="T188" s="71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6" t="s">
        <v>141</v>
      </c>
      <c r="AU188" s="16" t="s">
        <v>89</v>
      </c>
    </row>
    <row r="189" spans="1:65" s="13" customFormat="1" ht="11.25">
      <c r="B189" s="203"/>
      <c r="C189" s="204"/>
      <c r="D189" s="205" t="s">
        <v>143</v>
      </c>
      <c r="E189" s="206" t="s">
        <v>1</v>
      </c>
      <c r="F189" s="207" t="s">
        <v>228</v>
      </c>
      <c r="G189" s="204"/>
      <c r="H189" s="208">
        <v>137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143</v>
      </c>
      <c r="AU189" s="214" t="s">
        <v>89</v>
      </c>
      <c r="AV189" s="13" t="s">
        <v>89</v>
      </c>
      <c r="AW189" s="13" t="s">
        <v>37</v>
      </c>
      <c r="AX189" s="13" t="s">
        <v>87</v>
      </c>
      <c r="AY189" s="214" t="s">
        <v>132</v>
      </c>
    </row>
    <row r="190" spans="1:65" s="2" customFormat="1" ht="33" customHeight="1">
      <c r="A190" s="33"/>
      <c r="B190" s="34"/>
      <c r="C190" s="185" t="s">
        <v>234</v>
      </c>
      <c r="D190" s="185" t="s">
        <v>134</v>
      </c>
      <c r="E190" s="186" t="s">
        <v>235</v>
      </c>
      <c r="F190" s="187" t="s">
        <v>236</v>
      </c>
      <c r="G190" s="188" t="s">
        <v>137</v>
      </c>
      <c r="H190" s="189">
        <v>137</v>
      </c>
      <c r="I190" s="190"/>
      <c r="J190" s="191">
        <f>ROUND(I190*H190,2)</f>
        <v>0</v>
      </c>
      <c r="K190" s="187" t="s">
        <v>138</v>
      </c>
      <c r="L190" s="38"/>
      <c r="M190" s="192" t="s">
        <v>1</v>
      </c>
      <c r="N190" s="193" t="s">
        <v>44</v>
      </c>
      <c r="O190" s="70"/>
      <c r="P190" s="194">
        <f>O190*H190</f>
        <v>0</v>
      </c>
      <c r="Q190" s="194">
        <v>0</v>
      </c>
      <c r="R190" s="194">
        <f>Q190*H190</f>
        <v>0</v>
      </c>
      <c r="S190" s="194">
        <v>0</v>
      </c>
      <c r="T190" s="19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139</v>
      </c>
      <c r="AT190" s="196" t="s">
        <v>134</v>
      </c>
      <c r="AU190" s="196" t="s">
        <v>89</v>
      </c>
      <c r="AY190" s="16" t="s">
        <v>132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6" t="s">
        <v>87</v>
      </c>
      <c r="BK190" s="197">
        <f>ROUND(I190*H190,2)</f>
        <v>0</v>
      </c>
      <c r="BL190" s="16" t="s">
        <v>139</v>
      </c>
      <c r="BM190" s="196" t="s">
        <v>237</v>
      </c>
    </row>
    <row r="191" spans="1:65" s="2" customFormat="1" ht="11.25">
      <c r="A191" s="33"/>
      <c r="B191" s="34"/>
      <c r="C191" s="35"/>
      <c r="D191" s="198" t="s">
        <v>141</v>
      </c>
      <c r="E191" s="35"/>
      <c r="F191" s="199" t="s">
        <v>238</v>
      </c>
      <c r="G191" s="35"/>
      <c r="H191" s="35"/>
      <c r="I191" s="200"/>
      <c r="J191" s="35"/>
      <c r="K191" s="35"/>
      <c r="L191" s="38"/>
      <c r="M191" s="201"/>
      <c r="N191" s="202"/>
      <c r="O191" s="70"/>
      <c r="P191" s="70"/>
      <c r="Q191" s="70"/>
      <c r="R191" s="70"/>
      <c r="S191" s="70"/>
      <c r="T191" s="71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6" t="s">
        <v>141</v>
      </c>
      <c r="AU191" s="16" t="s">
        <v>89</v>
      </c>
    </row>
    <row r="192" spans="1:65" s="13" customFormat="1" ht="11.25">
      <c r="B192" s="203"/>
      <c r="C192" s="204"/>
      <c r="D192" s="205" t="s">
        <v>143</v>
      </c>
      <c r="E192" s="206" t="s">
        <v>1</v>
      </c>
      <c r="F192" s="207" t="s">
        <v>228</v>
      </c>
      <c r="G192" s="204"/>
      <c r="H192" s="208">
        <v>137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143</v>
      </c>
      <c r="AU192" s="214" t="s">
        <v>89</v>
      </c>
      <c r="AV192" s="13" t="s">
        <v>89</v>
      </c>
      <c r="AW192" s="13" t="s">
        <v>37</v>
      </c>
      <c r="AX192" s="13" t="s">
        <v>87</v>
      </c>
      <c r="AY192" s="214" t="s">
        <v>132</v>
      </c>
    </row>
    <row r="193" spans="1:65" s="2" customFormat="1" ht="24.2" customHeight="1">
      <c r="A193" s="33"/>
      <c r="B193" s="34"/>
      <c r="C193" s="185" t="s">
        <v>239</v>
      </c>
      <c r="D193" s="185" t="s">
        <v>134</v>
      </c>
      <c r="E193" s="186" t="s">
        <v>240</v>
      </c>
      <c r="F193" s="187" t="s">
        <v>241</v>
      </c>
      <c r="G193" s="188" t="s">
        <v>137</v>
      </c>
      <c r="H193" s="189">
        <v>137</v>
      </c>
      <c r="I193" s="190"/>
      <c r="J193" s="191">
        <f>ROUND(I193*H193,2)</f>
        <v>0</v>
      </c>
      <c r="K193" s="187" t="s">
        <v>138</v>
      </c>
      <c r="L193" s="38"/>
      <c r="M193" s="192" t="s">
        <v>1</v>
      </c>
      <c r="N193" s="193" t="s">
        <v>44</v>
      </c>
      <c r="O193" s="70"/>
      <c r="P193" s="194">
        <f>O193*H193</f>
        <v>0</v>
      </c>
      <c r="Q193" s="194">
        <v>0</v>
      </c>
      <c r="R193" s="194">
        <f>Q193*H193</f>
        <v>0</v>
      </c>
      <c r="S193" s="194">
        <v>0</v>
      </c>
      <c r="T193" s="195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6" t="s">
        <v>139</v>
      </c>
      <c r="AT193" s="196" t="s">
        <v>134</v>
      </c>
      <c r="AU193" s="196" t="s">
        <v>89</v>
      </c>
      <c r="AY193" s="16" t="s">
        <v>132</v>
      </c>
      <c r="BE193" s="197">
        <f>IF(N193="základní",J193,0)</f>
        <v>0</v>
      </c>
      <c r="BF193" s="197">
        <f>IF(N193="snížená",J193,0)</f>
        <v>0</v>
      </c>
      <c r="BG193" s="197">
        <f>IF(N193="zákl. přenesená",J193,0)</f>
        <v>0</v>
      </c>
      <c r="BH193" s="197">
        <f>IF(N193="sníž. přenesená",J193,0)</f>
        <v>0</v>
      </c>
      <c r="BI193" s="197">
        <f>IF(N193="nulová",J193,0)</f>
        <v>0</v>
      </c>
      <c r="BJ193" s="16" t="s">
        <v>87</v>
      </c>
      <c r="BK193" s="197">
        <f>ROUND(I193*H193,2)</f>
        <v>0</v>
      </c>
      <c r="BL193" s="16" t="s">
        <v>139</v>
      </c>
      <c r="BM193" s="196" t="s">
        <v>242</v>
      </c>
    </row>
    <row r="194" spans="1:65" s="2" customFormat="1" ht="11.25">
      <c r="A194" s="33"/>
      <c r="B194" s="34"/>
      <c r="C194" s="35"/>
      <c r="D194" s="198" t="s">
        <v>141</v>
      </c>
      <c r="E194" s="35"/>
      <c r="F194" s="199" t="s">
        <v>243</v>
      </c>
      <c r="G194" s="35"/>
      <c r="H194" s="35"/>
      <c r="I194" s="200"/>
      <c r="J194" s="35"/>
      <c r="K194" s="35"/>
      <c r="L194" s="38"/>
      <c r="M194" s="201"/>
      <c r="N194" s="202"/>
      <c r="O194" s="70"/>
      <c r="P194" s="70"/>
      <c r="Q194" s="70"/>
      <c r="R194" s="70"/>
      <c r="S194" s="70"/>
      <c r="T194" s="71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6" t="s">
        <v>141</v>
      </c>
      <c r="AU194" s="16" t="s">
        <v>89</v>
      </c>
    </row>
    <row r="195" spans="1:65" s="13" customFormat="1" ht="11.25">
      <c r="B195" s="203"/>
      <c r="C195" s="204"/>
      <c r="D195" s="205" t="s">
        <v>143</v>
      </c>
      <c r="E195" s="206" t="s">
        <v>1</v>
      </c>
      <c r="F195" s="207" t="s">
        <v>228</v>
      </c>
      <c r="G195" s="204"/>
      <c r="H195" s="208">
        <v>137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143</v>
      </c>
      <c r="AU195" s="214" t="s">
        <v>89</v>
      </c>
      <c r="AV195" s="13" t="s">
        <v>89</v>
      </c>
      <c r="AW195" s="13" t="s">
        <v>37</v>
      </c>
      <c r="AX195" s="13" t="s">
        <v>87</v>
      </c>
      <c r="AY195" s="214" t="s">
        <v>132</v>
      </c>
    </row>
    <row r="196" spans="1:65" s="2" customFormat="1" ht="24.2" customHeight="1">
      <c r="A196" s="33"/>
      <c r="B196" s="34"/>
      <c r="C196" s="185" t="s">
        <v>244</v>
      </c>
      <c r="D196" s="185" t="s">
        <v>134</v>
      </c>
      <c r="E196" s="186" t="s">
        <v>245</v>
      </c>
      <c r="F196" s="187" t="s">
        <v>246</v>
      </c>
      <c r="G196" s="188" t="s">
        <v>137</v>
      </c>
      <c r="H196" s="189">
        <v>137</v>
      </c>
      <c r="I196" s="190"/>
      <c r="J196" s="191">
        <f>ROUND(I196*H196,2)</f>
        <v>0</v>
      </c>
      <c r="K196" s="187" t="s">
        <v>138</v>
      </c>
      <c r="L196" s="38"/>
      <c r="M196" s="192" t="s">
        <v>1</v>
      </c>
      <c r="N196" s="193" t="s">
        <v>44</v>
      </c>
      <c r="O196" s="70"/>
      <c r="P196" s="194">
        <f>O196*H196</f>
        <v>0</v>
      </c>
      <c r="Q196" s="194">
        <v>0</v>
      </c>
      <c r="R196" s="194">
        <f>Q196*H196</f>
        <v>0</v>
      </c>
      <c r="S196" s="194">
        <v>0</v>
      </c>
      <c r="T196" s="19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6" t="s">
        <v>139</v>
      </c>
      <c r="AT196" s="196" t="s">
        <v>134</v>
      </c>
      <c r="AU196" s="196" t="s">
        <v>89</v>
      </c>
      <c r="AY196" s="16" t="s">
        <v>132</v>
      </c>
      <c r="BE196" s="197">
        <f>IF(N196="základní",J196,0)</f>
        <v>0</v>
      </c>
      <c r="BF196" s="197">
        <f>IF(N196="snížená",J196,0)</f>
        <v>0</v>
      </c>
      <c r="BG196" s="197">
        <f>IF(N196="zákl. přenesená",J196,0)</f>
        <v>0</v>
      </c>
      <c r="BH196" s="197">
        <f>IF(N196="sníž. přenesená",J196,0)</f>
        <v>0</v>
      </c>
      <c r="BI196" s="197">
        <f>IF(N196="nulová",J196,0)</f>
        <v>0</v>
      </c>
      <c r="BJ196" s="16" t="s">
        <v>87</v>
      </c>
      <c r="BK196" s="197">
        <f>ROUND(I196*H196,2)</f>
        <v>0</v>
      </c>
      <c r="BL196" s="16" t="s">
        <v>139</v>
      </c>
      <c r="BM196" s="196" t="s">
        <v>247</v>
      </c>
    </row>
    <row r="197" spans="1:65" s="2" customFormat="1" ht="11.25">
      <c r="A197" s="33"/>
      <c r="B197" s="34"/>
      <c r="C197" s="35"/>
      <c r="D197" s="198" t="s">
        <v>141</v>
      </c>
      <c r="E197" s="35"/>
      <c r="F197" s="199" t="s">
        <v>248</v>
      </c>
      <c r="G197" s="35"/>
      <c r="H197" s="35"/>
      <c r="I197" s="200"/>
      <c r="J197" s="35"/>
      <c r="K197" s="35"/>
      <c r="L197" s="38"/>
      <c r="M197" s="201"/>
      <c r="N197" s="202"/>
      <c r="O197" s="70"/>
      <c r="P197" s="70"/>
      <c r="Q197" s="70"/>
      <c r="R197" s="70"/>
      <c r="S197" s="70"/>
      <c r="T197" s="71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141</v>
      </c>
      <c r="AU197" s="16" t="s">
        <v>89</v>
      </c>
    </row>
    <row r="198" spans="1:65" s="13" customFormat="1" ht="11.25">
      <c r="B198" s="203"/>
      <c r="C198" s="204"/>
      <c r="D198" s="205" t="s">
        <v>143</v>
      </c>
      <c r="E198" s="206" t="s">
        <v>1</v>
      </c>
      <c r="F198" s="207" t="s">
        <v>228</v>
      </c>
      <c r="G198" s="204"/>
      <c r="H198" s="208">
        <v>137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143</v>
      </c>
      <c r="AU198" s="214" t="s">
        <v>89</v>
      </c>
      <c r="AV198" s="13" t="s">
        <v>89</v>
      </c>
      <c r="AW198" s="13" t="s">
        <v>37</v>
      </c>
      <c r="AX198" s="13" t="s">
        <v>87</v>
      </c>
      <c r="AY198" s="214" t="s">
        <v>132</v>
      </c>
    </row>
    <row r="199" spans="1:65" s="12" customFormat="1" ht="22.9" customHeight="1">
      <c r="B199" s="169"/>
      <c r="C199" s="170"/>
      <c r="D199" s="171" t="s">
        <v>78</v>
      </c>
      <c r="E199" s="183" t="s">
        <v>181</v>
      </c>
      <c r="F199" s="183" t="s">
        <v>249</v>
      </c>
      <c r="G199" s="170"/>
      <c r="H199" s="170"/>
      <c r="I199" s="173"/>
      <c r="J199" s="184">
        <f>BK199</f>
        <v>0</v>
      </c>
      <c r="K199" s="170"/>
      <c r="L199" s="175"/>
      <c r="M199" s="176"/>
      <c r="N199" s="177"/>
      <c r="O199" s="177"/>
      <c r="P199" s="178">
        <f>SUM(P200:P205)</f>
        <v>0</v>
      </c>
      <c r="Q199" s="177"/>
      <c r="R199" s="178">
        <f>SUM(R200:R205)</f>
        <v>0</v>
      </c>
      <c r="S199" s="177"/>
      <c r="T199" s="179">
        <f>SUM(T200:T205)</f>
        <v>0.2</v>
      </c>
      <c r="AR199" s="180" t="s">
        <v>87</v>
      </c>
      <c r="AT199" s="181" t="s">
        <v>78</v>
      </c>
      <c r="AU199" s="181" t="s">
        <v>87</v>
      </c>
      <c r="AY199" s="180" t="s">
        <v>132</v>
      </c>
      <c r="BK199" s="182">
        <f>SUM(BK200:BK205)</f>
        <v>0</v>
      </c>
    </row>
    <row r="200" spans="1:65" s="2" customFormat="1" ht="24.2" customHeight="1">
      <c r="A200" s="33"/>
      <c r="B200" s="34"/>
      <c r="C200" s="185" t="s">
        <v>250</v>
      </c>
      <c r="D200" s="185" t="s">
        <v>134</v>
      </c>
      <c r="E200" s="186" t="s">
        <v>251</v>
      </c>
      <c r="F200" s="187" t="s">
        <v>252</v>
      </c>
      <c r="G200" s="188" t="s">
        <v>253</v>
      </c>
      <c r="H200" s="189">
        <v>2</v>
      </c>
      <c r="I200" s="190"/>
      <c r="J200" s="191">
        <f>ROUND(I200*H200,2)</f>
        <v>0</v>
      </c>
      <c r="K200" s="187" t="s">
        <v>138</v>
      </c>
      <c r="L200" s="38"/>
      <c r="M200" s="192" t="s">
        <v>1</v>
      </c>
      <c r="N200" s="193" t="s">
        <v>44</v>
      </c>
      <c r="O200" s="70"/>
      <c r="P200" s="194">
        <f>O200*H200</f>
        <v>0</v>
      </c>
      <c r="Q200" s="194">
        <v>0</v>
      </c>
      <c r="R200" s="194">
        <f>Q200*H200</f>
        <v>0</v>
      </c>
      <c r="S200" s="194">
        <v>0.1</v>
      </c>
      <c r="T200" s="195">
        <f>S200*H200</f>
        <v>0.2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6" t="s">
        <v>139</v>
      </c>
      <c r="AT200" s="196" t="s">
        <v>134</v>
      </c>
      <c r="AU200" s="196" t="s">
        <v>89</v>
      </c>
      <c r="AY200" s="16" t="s">
        <v>132</v>
      </c>
      <c r="BE200" s="197">
        <f>IF(N200="základní",J200,0)</f>
        <v>0</v>
      </c>
      <c r="BF200" s="197">
        <f>IF(N200="snížená",J200,0)</f>
        <v>0</v>
      </c>
      <c r="BG200" s="197">
        <f>IF(N200="zákl. přenesená",J200,0)</f>
        <v>0</v>
      </c>
      <c r="BH200" s="197">
        <f>IF(N200="sníž. přenesená",J200,0)</f>
        <v>0</v>
      </c>
      <c r="BI200" s="197">
        <f>IF(N200="nulová",J200,0)</f>
        <v>0</v>
      </c>
      <c r="BJ200" s="16" t="s">
        <v>87</v>
      </c>
      <c r="BK200" s="197">
        <f>ROUND(I200*H200,2)</f>
        <v>0</v>
      </c>
      <c r="BL200" s="16" t="s">
        <v>139</v>
      </c>
      <c r="BM200" s="196" t="s">
        <v>254</v>
      </c>
    </row>
    <row r="201" spans="1:65" s="2" customFormat="1" ht="11.25">
      <c r="A201" s="33"/>
      <c r="B201" s="34"/>
      <c r="C201" s="35"/>
      <c r="D201" s="198" t="s">
        <v>141</v>
      </c>
      <c r="E201" s="35"/>
      <c r="F201" s="199" t="s">
        <v>255</v>
      </c>
      <c r="G201" s="35"/>
      <c r="H201" s="35"/>
      <c r="I201" s="200"/>
      <c r="J201" s="35"/>
      <c r="K201" s="35"/>
      <c r="L201" s="38"/>
      <c r="M201" s="201"/>
      <c r="N201" s="202"/>
      <c r="O201" s="70"/>
      <c r="P201" s="70"/>
      <c r="Q201" s="70"/>
      <c r="R201" s="70"/>
      <c r="S201" s="70"/>
      <c r="T201" s="71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T201" s="16" t="s">
        <v>141</v>
      </c>
      <c r="AU201" s="16" t="s">
        <v>89</v>
      </c>
    </row>
    <row r="202" spans="1:65" s="13" customFormat="1" ht="11.25">
      <c r="B202" s="203"/>
      <c r="C202" s="204"/>
      <c r="D202" s="205" t="s">
        <v>143</v>
      </c>
      <c r="E202" s="206" t="s">
        <v>1</v>
      </c>
      <c r="F202" s="207" t="s">
        <v>89</v>
      </c>
      <c r="G202" s="204"/>
      <c r="H202" s="208">
        <v>2</v>
      </c>
      <c r="I202" s="209"/>
      <c r="J202" s="204"/>
      <c r="K202" s="204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143</v>
      </c>
      <c r="AU202" s="214" t="s">
        <v>89</v>
      </c>
      <c r="AV202" s="13" t="s">
        <v>89</v>
      </c>
      <c r="AW202" s="13" t="s">
        <v>37</v>
      </c>
      <c r="AX202" s="13" t="s">
        <v>87</v>
      </c>
      <c r="AY202" s="214" t="s">
        <v>132</v>
      </c>
    </row>
    <row r="203" spans="1:65" s="2" customFormat="1" ht="33" customHeight="1">
      <c r="A203" s="33"/>
      <c r="B203" s="34"/>
      <c r="C203" s="185" t="s">
        <v>7</v>
      </c>
      <c r="D203" s="185" t="s">
        <v>134</v>
      </c>
      <c r="E203" s="186" t="s">
        <v>256</v>
      </c>
      <c r="F203" s="187" t="s">
        <v>257</v>
      </c>
      <c r="G203" s="188" t="s">
        <v>253</v>
      </c>
      <c r="H203" s="189">
        <v>2</v>
      </c>
      <c r="I203" s="190"/>
      <c r="J203" s="191">
        <f>ROUND(I203*H203,2)</f>
        <v>0</v>
      </c>
      <c r="K203" s="187" t="s">
        <v>138</v>
      </c>
      <c r="L203" s="38"/>
      <c r="M203" s="192" t="s">
        <v>1</v>
      </c>
      <c r="N203" s="193" t="s">
        <v>44</v>
      </c>
      <c r="O203" s="70"/>
      <c r="P203" s="194">
        <f>O203*H203</f>
        <v>0</v>
      </c>
      <c r="Q203" s="194">
        <v>0</v>
      </c>
      <c r="R203" s="194">
        <f>Q203*H203</f>
        <v>0</v>
      </c>
      <c r="S203" s="194">
        <v>0</v>
      </c>
      <c r="T203" s="195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6" t="s">
        <v>139</v>
      </c>
      <c r="AT203" s="196" t="s">
        <v>134</v>
      </c>
      <c r="AU203" s="196" t="s">
        <v>89</v>
      </c>
      <c r="AY203" s="16" t="s">
        <v>132</v>
      </c>
      <c r="BE203" s="197">
        <f>IF(N203="základní",J203,0)</f>
        <v>0</v>
      </c>
      <c r="BF203" s="197">
        <f>IF(N203="snížená",J203,0)</f>
        <v>0</v>
      </c>
      <c r="BG203" s="197">
        <f>IF(N203="zákl. přenesená",J203,0)</f>
        <v>0</v>
      </c>
      <c r="BH203" s="197">
        <f>IF(N203="sníž. přenesená",J203,0)</f>
        <v>0</v>
      </c>
      <c r="BI203" s="197">
        <f>IF(N203="nulová",J203,0)</f>
        <v>0</v>
      </c>
      <c r="BJ203" s="16" t="s">
        <v>87</v>
      </c>
      <c r="BK203" s="197">
        <f>ROUND(I203*H203,2)</f>
        <v>0</v>
      </c>
      <c r="BL203" s="16" t="s">
        <v>139</v>
      </c>
      <c r="BM203" s="196" t="s">
        <v>258</v>
      </c>
    </row>
    <row r="204" spans="1:65" s="2" customFormat="1" ht="11.25">
      <c r="A204" s="33"/>
      <c r="B204" s="34"/>
      <c r="C204" s="35"/>
      <c r="D204" s="198" t="s">
        <v>141</v>
      </c>
      <c r="E204" s="35"/>
      <c r="F204" s="199" t="s">
        <v>259</v>
      </c>
      <c r="G204" s="35"/>
      <c r="H204" s="35"/>
      <c r="I204" s="200"/>
      <c r="J204" s="35"/>
      <c r="K204" s="35"/>
      <c r="L204" s="38"/>
      <c r="M204" s="201"/>
      <c r="N204" s="202"/>
      <c r="O204" s="70"/>
      <c r="P204" s="70"/>
      <c r="Q204" s="70"/>
      <c r="R204" s="70"/>
      <c r="S204" s="70"/>
      <c r="T204" s="71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T204" s="16" t="s">
        <v>141</v>
      </c>
      <c r="AU204" s="16" t="s">
        <v>89</v>
      </c>
    </row>
    <row r="205" spans="1:65" s="13" customFormat="1" ht="11.25">
      <c r="B205" s="203"/>
      <c r="C205" s="204"/>
      <c r="D205" s="205" t="s">
        <v>143</v>
      </c>
      <c r="E205" s="206" t="s">
        <v>1</v>
      </c>
      <c r="F205" s="207" t="s">
        <v>89</v>
      </c>
      <c r="G205" s="204"/>
      <c r="H205" s="208">
        <v>2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143</v>
      </c>
      <c r="AU205" s="214" t="s">
        <v>89</v>
      </c>
      <c r="AV205" s="13" t="s">
        <v>89</v>
      </c>
      <c r="AW205" s="13" t="s">
        <v>37</v>
      </c>
      <c r="AX205" s="13" t="s">
        <v>87</v>
      </c>
      <c r="AY205" s="214" t="s">
        <v>132</v>
      </c>
    </row>
    <row r="206" spans="1:65" s="12" customFormat="1" ht="22.9" customHeight="1">
      <c r="B206" s="169"/>
      <c r="C206" s="170"/>
      <c r="D206" s="171" t="s">
        <v>78</v>
      </c>
      <c r="E206" s="183" t="s">
        <v>187</v>
      </c>
      <c r="F206" s="183" t="s">
        <v>260</v>
      </c>
      <c r="G206" s="170"/>
      <c r="H206" s="170"/>
      <c r="I206" s="173"/>
      <c r="J206" s="184">
        <f>BK206</f>
        <v>0</v>
      </c>
      <c r="K206" s="170"/>
      <c r="L206" s="175"/>
      <c r="M206" s="176"/>
      <c r="N206" s="177"/>
      <c r="O206" s="177"/>
      <c r="P206" s="178">
        <f>SUM(P207:P230)</f>
        <v>0</v>
      </c>
      <c r="Q206" s="177"/>
      <c r="R206" s="178">
        <f>SUM(R207:R230)</f>
        <v>13.653298999999999</v>
      </c>
      <c r="S206" s="177"/>
      <c r="T206" s="179">
        <f>SUM(T207:T230)</f>
        <v>0</v>
      </c>
      <c r="AR206" s="180" t="s">
        <v>87</v>
      </c>
      <c r="AT206" s="181" t="s">
        <v>78</v>
      </c>
      <c r="AU206" s="181" t="s">
        <v>87</v>
      </c>
      <c r="AY206" s="180" t="s">
        <v>132</v>
      </c>
      <c r="BK206" s="182">
        <f>SUM(BK207:BK230)</f>
        <v>0</v>
      </c>
    </row>
    <row r="207" spans="1:65" s="2" customFormat="1" ht="24.2" customHeight="1">
      <c r="A207" s="33"/>
      <c r="B207" s="34"/>
      <c r="C207" s="185" t="s">
        <v>261</v>
      </c>
      <c r="D207" s="185" t="s">
        <v>134</v>
      </c>
      <c r="E207" s="186" t="s">
        <v>262</v>
      </c>
      <c r="F207" s="187" t="s">
        <v>263</v>
      </c>
      <c r="G207" s="188" t="s">
        <v>137</v>
      </c>
      <c r="H207" s="189">
        <v>68.5</v>
      </c>
      <c r="I207" s="190"/>
      <c r="J207" s="191">
        <f>ROUND(I207*H207,2)</f>
        <v>0</v>
      </c>
      <c r="K207" s="187" t="s">
        <v>138</v>
      </c>
      <c r="L207" s="38"/>
      <c r="M207" s="192" t="s">
        <v>1</v>
      </c>
      <c r="N207" s="193" t="s">
        <v>44</v>
      </c>
      <c r="O207" s="70"/>
      <c r="P207" s="194">
        <f>O207*H207</f>
        <v>0</v>
      </c>
      <c r="Q207" s="194">
        <v>3.6000000000000002E-4</v>
      </c>
      <c r="R207" s="194">
        <f>Q207*H207</f>
        <v>2.4660000000000001E-2</v>
      </c>
      <c r="S207" s="194">
        <v>0</v>
      </c>
      <c r="T207" s="195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6" t="s">
        <v>139</v>
      </c>
      <c r="AT207" s="196" t="s">
        <v>134</v>
      </c>
      <c r="AU207" s="196" t="s">
        <v>89</v>
      </c>
      <c r="AY207" s="16" t="s">
        <v>132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6" t="s">
        <v>87</v>
      </c>
      <c r="BK207" s="197">
        <f>ROUND(I207*H207,2)</f>
        <v>0</v>
      </c>
      <c r="BL207" s="16" t="s">
        <v>139</v>
      </c>
      <c r="BM207" s="196" t="s">
        <v>264</v>
      </c>
    </row>
    <row r="208" spans="1:65" s="2" customFormat="1" ht="11.25">
      <c r="A208" s="33"/>
      <c r="B208" s="34"/>
      <c r="C208" s="35"/>
      <c r="D208" s="198" t="s">
        <v>141</v>
      </c>
      <c r="E208" s="35"/>
      <c r="F208" s="199" t="s">
        <v>265</v>
      </c>
      <c r="G208" s="35"/>
      <c r="H208" s="35"/>
      <c r="I208" s="200"/>
      <c r="J208" s="35"/>
      <c r="K208" s="35"/>
      <c r="L208" s="38"/>
      <c r="M208" s="201"/>
      <c r="N208" s="202"/>
      <c r="O208" s="70"/>
      <c r="P208" s="70"/>
      <c r="Q208" s="70"/>
      <c r="R208" s="70"/>
      <c r="S208" s="70"/>
      <c r="T208" s="71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6" t="s">
        <v>141</v>
      </c>
      <c r="AU208" s="16" t="s">
        <v>89</v>
      </c>
    </row>
    <row r="209" spans="1:65" s="13" customFormat="1" ht="11.25">
      <c r="B209" s="203"/>
      <c r="C209" s="204"/>
      <c r="D209" s="205" t="s">
        <v>143</v>
      </c>
      <c r="E209" s="206" t="s">
        <v>1</v>
      </c>
      <c r="F209" s="207" t="s">
        <v>266</v>
      </c>
      <c r="G209" s="204"/>
      <c r="H209" s="208">
        <v>68.5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143</v>
      </c>
      <c r="AU209" s="214" t="s">
        <v>89</v>
      </c>
      <c r="AV209" s="13" t="s">
        <v>89</v>
      </c>
      <c r="AW209" s="13" t="s">
        <v>37</v>
      </c>
      <c r="AX209" s="13" t="s">
        <v>87</v>
      </c>
      <c r="AY209" s="214" t="s">
        <v>132</v>
      </c>
    </row>
    <row r="210" spans="1:65" s="2" customFormat="1" ht="33" customHeight="1">
      <c r="A210" s="33"/>
      <c r="B210" s="34"/>
      <c r="C210" s="185" t="s">
        <v>267</v>
      </c>
      <c r="D210" s="185" t="s">
        <v>134</v>
      </c>
      <c r="E210" s="186" t="s">
        <v>268</v>
      </c>
      <c r="F210" s="187" t="s">
        <v>269</v>
      </c>
      <c r="G210" s="188" t="s">
        <v>156</v>
      </c>
      <c r="H210" s="189">
        <v>47</v>
      </c>
      <c r="I210" s="190"/>
      <c r="J210" s="191">
        <f>ROUND(I210*H210,2)</f>
        <v>0</v>
      </c>
      <c r="K210" s="187" t="s">
        <v>138</v>
      </c>
      <c r="L210" s="38"/>
      <c r="M210" s="192" t="s">
        <v>1</v>
      </c>
      <c r="N210" s="193" t="s">
        <v>44</v>
      </c>
      <c r="O210" s="70"/>
      <c r="P210" s="194">
        <f>O210*H210</f>
        <v>0</v>
      </c>
      <c r="Q210" s="194">
        <v>0.14041999999999999</v>
      </c>
      <c r="R210" s="194">
        <f>Q210*H210</f>
        <v>6.5997399999999997</v>
      </c>
      <c r="S210" s="194">
        <v>0</v>
      </c>
      <c r="T210" s="195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6" t="s">
        <v>139</v>
      </c>
      <c r="AT210" s="196" t="s">
        <v>134</v>
      </c>
      <c r="AU210" s="196" t="s">
        <v>89</v>
      </c>
      <c r="AY210" s="16" t="s">
        <v>132</v>
      </c>
      <c r="BE210" s="197">
        <f>IF(N210="základní",J210,0)</f>
        <v>0</v>
      </c>
      <c r="BF210" s="197">
        <f>IF(N210="snížená",J210,0)</f>
        <v>0</v>
      </c>
      <c r="BG210" s="197">
        <f>IF(N210="zákl. přenesená",J210,0)</f>
        <v>0</v>
      </c>
      <c r="BH210" s="197">
        <f>IF(N210="sníž. přenesená",J210,0)</f>
        <v>0</v>
      </c>
      <c r="BI210" s="197">
        <f>IF(N210="nulová",J210,0)</f>
        <v>0</v>
      </c>
      <c r="BJ210" s="16" t="s">
        <v>87</v>
      </c>
      <c r="BK210" s="197">
        <f>ROUND(I210*H210,2)</f>
        <v>0</v>
      </c>
      <c r="BL210" s="16" t="s">
        <v>139</v>
      </c>
      <c r="BM210" s="196" t="s">
        <v>270</v>
      </c>
    </row>
    <row r="211" spans="1:65" s="2" customFormat="1" ht="11.25">
      <c r="A211" s="33"/>
      <c r="B211" s="34"/>
      <c r="C211" s="35"/>
      <c r="D211" s="198" t="s">
        <v>141</v>
      </c>
      <c r="E211" s="35"/>
      <c r="F211" s="199" t="s">
        <v>271</v>
      </c>
      <c r="G211" s="35"/>
      <c r="H211" s="35"/>
      <c r="I211" s="200"/>
      <c r="J211" s="35"/>
      <c r="K211" s="35"/>
      <c r="L211" s="38"/>
      <c r="M211" s="201"/>
      <c r="N211" s="202"/>
      <c r="O211" s="70"/>
      <c r="P211" s="70"/>
      <c r="Q211" s="70"/>
      <c r="R211" s="70"/>
      <c r="S211" s="70"/>
      <c r="T211" s="71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6" t="s">
        <v>141</v>
      </c>
      <c r="AU211" s="16" t="s">
        <v>89</v>
      </c>
    </row>
    <row r="212" spans="1:65" s="13" customFormat="1" ht="11.25">
      <c r="B212" s="203"/>
      <c r="C212" s="204"/>
      <c r="D212" s="205" t="s">
        <v>143</v>
      </c>
      <c r="E212" s="206" t="s">
        <v>1</v>
      </c>
      <c r="F212" s="207" t="s">
        <v>272</v>
      </c>
      <c r="G212" s="204"/>
      <c r="H212" s="208">
        <v>47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143</v>
      </c>
      <c r="AU212" s="214" t="s">
        <v>89</v>
      </c>
      <c r="AV212" s="13" t="s">
        <v>89</v>
      </c>
      <c r="AW212" s="13" t="s">
        <v>37</v>
      </c>
      <c r="AX212" s="13" t="s">
        <v>87</v>
      </c>
      <c r="AY212" s="214" t="s">
        <v>132</v>
      </c>
    </row>
    <row r="213" spans="1:65" s="2" customFormat="1" ht="16.5" customHeight="1">
      <c r="A213" s="33"/>
      <c r="B213" s="34"/>
      <c r="C213" s="226" t="s">
        <v>273</v>
      </c>
      <c r="D213" s="226" t="s">
        <v>200</v>
      </c>
      <c r="E213" s="227" t="s">
        <v>274</v>
      </c>
      <c r="F213" s="228" t="s">
        <v>275</v>
      </c>
      <c r="G213" s="229" t="s">
        <v>156</v>
      </c>
      <c r="H213" s="230">
        <v>47</v>
      </c>
      <c r="I213" s="231"/>
      <c r="J213" s="232">
        <f>ROUND(I213*H213,2)</f>
        <v>0</v>
      </c>
      <c r="K213" s="228" t="s">
        <v>138</v>
      </c>
      <c r="L213" s="233"/>
      <c r="M213" s="234" t="s">
        <v>1</v>
      </c>
      <c r="N213" s="235" t="s">
        <v>44</v>
      </c>
      <c r="O213" s="70"/>
      <c r="P213" s="194">
        <f>O213*H213</f>
        <v>0</v>
      </c>
      <c r="Q213" s="194">
        <v>3.5999999999999997E-2</v>
      </c>
      <c r="R213" s="194">
        <f>Q213*H213</f>
        <v>1.6919999999999999</v>
      </c>
      <c r="S213" s="194">
        <v>0</v>
      </c>
      <c r="T213" s="195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6" t="s">
        <v>181</v>
      </c>
      <c r="AT213" s="196" t="s">
        <v>200</v>
      </c>
      <c r="AU213" s="196" t="s">
        <v>89</v>
      </c>
      <c r="AY213" s="16" t="s">
        <v>132</v>
      </c>
      <c r="BE213" s="197">
        <f>IF(N213="základní",J213,0)</f>
        <v>0</v>
      </c>
      <c r="BF213" s="197">
        <f>IF(N213="snížená",J213,0)</f>
        <v>0</v>
      </c>
      <c r="BG213" s="197">
        <f>IF(N213="zákl. přenesená",J213,0)</f>
        <v>0</v>
      </c>
      <c r="BH213" s="197">
        <f>IF(N213="sníž. přenesená",J213,0)</f>
        <v>0</v>
      </c>
      <c r="BI213" s="197">
        <f>IF(N213="nulová",J213,0)</f>
        <v>0</v>
      </c>
      <c r="BJ213" s="16" t="s">
        <v>87</v>
      </c>
      <c r="BK213" s="197">
        <f>ROUND(I213*H213,2)</f>
        <v>0</v>
      </c>
      <c r="BL213" s="16" t="s">
        <v>139</v>
      </c>
      <c r="BM213" s="196" t="s">
        <v>276</v>
      </c>
    </row>
    <row r="214" spans="1:65" s="2" customFormat="1" ht="24.2" customHeight="1">
      <c r="A214" s="33"/>
      <c r="B214" s="34"/>
      <c r="C214" s="185" t="s">
        <v>277</v>
      </c>
      <c r="D214" s="185" t="s">
        <v>134</v>
      </c>
      <c r="E214" s="186" t="s">
        <v>278</v>
      </c>
      <c r="F214" s="187" t="s">
        <v>279</v>
      </c>
      <c r="G214" s="188" t="s">
        <v>163</v>
      </c>
      <c r="H214" s="189">
        <v>2.35</v>
      </c>
      <c r="I214" s="190"/>
      <c r="J214" s="191">
        <f>ROUND(I214*H214,2)</f>
        <v>0</v>
      </c>
      <c r="K214" s="187" t="s">
        <v>138</v>
      </c>
      <c r="L214" s="38"/>
      <c r="M214" s="192" t="s">
        <v>1</v>
      </c>
      <c r="N214" s="193" t="s">
        <v>44</v>
      </c>
      <c r="O214" s="70"/>
      <c r="P214" s="194">
        <f>O214*H214</f>
        <v>0</v>
      </c>
      <c r="Q214" s="194">
        <v>2.2563399999999998</v>
      </c>
      <c r="R214" s="194">
        <f>Q214*H214</f>
        <v>5.3023989999999994</v>
      </c>
      <c r="S214" s="194">
        <v>0</v>
      </c>
      <c r="T214" s="195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6" t="s">
        <v>139</v>
      </c>
      <c r="AT214" s="196" t="s">
        <v>134</v>
      </c>
      <c r="AU214" s="196" t="s">
        <v>89</v>
      </c>
      <c r="AY214" s="16" t="s">
        <v>132</v>
      </c>
      <c r="BE214" s="197">
        <f>IF(N214="základní",J214,0)</f>
        <v>0</v>
      </c>
      <c r="BF214" s="197">
        <f>IF(N214="snížená",J214,0)</f>
        <v>0</v>
      </c>
      <c r="BG214" s="197">
        <f>IF(N214="zákl. přenesená",J214,0)</f>
        <v>0</v>
      </c>
      <c r="BH214" s="197">
        <f>IF(N214="sníž. přenesená",J214,0)</f>
        <v>0</v>
      </c>
      <c r="BI214" s="197">
        <f>IF(N214="nulová",J214,0)</f>
        <v>0</v>
      </c>
      <c r="BJ214" s="16" t="s">
        <v>87</v>
      </c>
      <c r="BK214" s="197">
        <f>ROUND(I214*H214,2)</f>
        <v>0</v>
      </c>
      <c r="BL214" s="16" t="s">
        <v>139</v>
      </c>
      <c r="BM214" s="196" t="s">
        <v>280</v>
      </c>
    </row>
    <row r="215" spans="1:65" s="2" customFormat="1" ht="11.25">
      <c r="A215" s="33"/>
      <c r="B215" s="34"/>
      <c r="C215" s="35"/>
      <c r="D215" s="198" t="s">
        <v>141</v>
      </c>
      <c r="E215" s="35"/>
      <c r="F215" s="199" t="s">
        <v>281</v>
      </c>
      <c r="G215" s="35"/>
      <c r="H215" s="35"/>
      <c r="I215" s="200"/>
      <c r="J215" s="35"/>
      <c r="K215" s="35"/>
      <c r="L215" s="38"/>
      <c r="M215" s="201"/>
      <c r="N215" s="202"/>
      <c r="O215" s="70"/>
      <c r="P215" s="70"/>
      <c r="Q215" s="70"/>
      <c r="R215" s="70"/>
      <c r="S215" s="70"/>
      <c r="T215" s="71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T215" s="16" t="s">
        <v>141</v>
      </c>
      <c r="AU215" s="16" t="s">
        <v>89</v>
      </c>
    </row>
    <row r="216" spans="1:65" s="13" customFormat="1" ht="11.25">
      <c r="B216" s="203"/>
      <c r="C216" s="204"/>
      <c r="D216" s="205" t="s">
        <v>143</v>
      </c>
      <c r="E216" s="206" t="s">
        <v>1</v>
      </c>
      <c r="F216" s="207" t="s">
        <v>282</v>
      </c>
      <c r="G216" s="204"/>
      <c r="H216" s="208">
        <v>2.35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143</v>
      </c>
      <c r="AU216" s="214" t="s">
        <v>89</v>
      </c>
      <c r="AV216" s="13" t="s">
        <v>89</v>
      </c>
      <c r="AW216" s="13" t="s">
        <v>37</v>
      </c>
      <c r="AX216" s="13" t="s">
        <v>87</v>
      </c>
      <c r="AY216" s="214" t="s">
        <v>132</v>
      </c>
    </row>
    <row r="217" spans="1:65" s="2" customFormat="1" ht="16.5" customHeight="1">
      <c r="A217" s="33"/>
      <c r="B217" s="34"/>
      <c r="C217" s="185" t="s">
        <v>283</v>
      </c>
      <c r="D217" s="185" t="s">
        <v>134</v>
      </c>
      <c r="E217" s="186" t="s">
        <v>284</v>
      </c>
      <c r="F217" s="187" t="s">
        <v>285</v>
      </c>
      <c r="G217" s="188" t="s">
        <v>156</v>
      </c>
      <c r="H217" s="189">
        <v>10</v>
      </c>
      <c r="I217" s="190"/>
      <c r="J217" s="191">
        <f>ROUND(I217*H217,2)</f>
        <v>0</v>
      </c>
      <c r="K217" s="187" t="s">
        <v>138</v>
      </c>
      <c r="L217" s="38"/>
      <c r="M217" s="192" t="s">
        <v>1</v>
      </c>
      <c r="N217" s="193" t="s">
        <v>44</v>
      </c>
      <c r="O217" s="70"/>
      <c r="P217" s="194">
        <f>O217*H217</f>
        <v>0</v>
      </c>
      <c r="Q217" s="194">
        <v>0</v>
      </c>
      <c r="R217" s="194">
        <f>Q217*H217</f>
        <v>0</v>
      </c>
      <c r="S217" s="194">
        <v>0</v>
      </c>
      <c r="T217" s="195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6" t="s">
        <v>139</v>
      </c>
      <c r="AT217" s="196" t="s">
        <v>134</v>
      </c>
      <c r="AU217" s="196" t="s">
        <v>89</v>
      </c>
      <c r="AY217" s="16" t="s">
        <v>132</v>
      </c>
      <c r="BE217" s="197">
        <f>IF(N217="základní",J217,0)</f>
        <v>0</v>
      </c>
      <c r="BF217" s="197">
        <f>IF(N217="snížená",J217,0)</f>
        <v>0</v>
      </c>
      <c r="BG217" s="197">
        <f>IF(N217="zákl. přenesená",J217,0)</f>
        <v>0</v>
      </c>
      <c r="BH217" s="197">
        <f>IF(N217="sníž. přenesená",J217,0)</f>
        <v>0</v>
      </c>
      <c r="BI217" s="197">
        <f>IF(N217="nulová",J217,0)</f>
        <v>0</v>
      </c>
      <c r="BJ217" s="16" t="s">
        <v>87</v>
      </c>
      <c r="BK217" s="197">
        <f>ROUND(I217*H217,2)</f>
        <v>0</v>
      </c>
      <c r="BL217" s="16" t="s">
        <v>139</v>
      </c>
      <c r="BM217" s="196" t="s">
        <v>286</v>
      </c>
    </row>
    <row r="218" spans="1:65" s="2" customFormat="1" ht="11.25">
      <c r="A218" s="33"/>
      <c r="B218" s="34"/>
      <c r="C218" s="35"/>
      <c r="D218" s="198" t="s">
        <v>141</v>
      </c>
      <c r="E218" s="35"/>
      <c r="F218" s="199" t="s">
        <v>287</v>
      </c>
      <c r="G218" s="35"/>
      <c r="H218" s="35"/>
      <c r="I218" s="200"/>
      <c r="J218" s="35"/>
      <c r="K218" s="35"/>
      <c r="L218" s="38"/>
      <c r="M218" s="201"/>
      <c r="N218" s="202"/>
      <c r="O218" s="70"/>
      <c r="P218" s="70"/>
      <c r="Q218" s="70"/>
      <c r="R218" s="70"/>
      <c r="S218" s="70"/>
      <c r="T218" s="71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T218" s="16" t="s">
        <v>141</v>
      </c>
      <c r="AU218" s="16" t="s">
        <v>89</v>
      </c>
    </row>
    <row r="219" spans="1:65" s="13" customFormat="1" ht="11.25">
      <c r="B219" s="203"/>
      <c r="C219" s="204"/>
      <c r="D219" s="205" t="s">
        <v>143</v>
      </c>
      <c r="E219" s="206" t="s">
        <v>1</v>
      </c>
      <c r="F219" s="207" t="s">
        <v>288</v>
      </c>
      <c r="G219" s="204"/>
      <c r="H219" s="208">
        <v>10</v>
      </c>
      <c r="I219" s="209"/>
      <c r="J219" s="204"/>
      <c r="K219" s="204"/>
      <c r="L219" s="210"/>
      <c r="M219" s="211"/>
      <c r="N219" s="212"/>
      <c r="O219" s="212"/>
      <c r="P219" s="212"/>
      <c r="Q219" s="212"/>
      <c r="R219" s="212"/>
      <c r="S219" s="212"/>
      <c r="T219" s="213"/>
      <c r="AT219" s="214" t="s">
        <v>143</v>
      </c>
      <c r="AU219" s="214" t="s">
        <v>89</v>
      </c>
      <c r="AV219" s="13" t="s">
        <v>89</v>
      </c>
      <c r="AW219" s="13" t="s">
        <v>37</v>
      </c>
      <c r="AX219" s="13" t="s">
        <v>87</v>
      </c>
      <c r="AY219" s="214" t="s">
        <v>132</v>
      </c>
    </row>
    <row r="220" spans="1:65" s="2" customFormat="1" ht="24.2" customHeight="1">
      <c r="A220" s="33"/>
      <c r="B220" s="34"/>
      <c r="C220" s="185" t="s">
        <v>289</v>
      </c>
      <c r="D220" s="185" t="s">
        <v>134</v>
      </c>
      <c r="E220" s="186" t="s">
        <v>290</v>
      </c>
      <c r="F220" s="187" t="s">
        <v>291</v>
      </c>
      <c r="G220" s="188" t="s">
        <v>156</v>
      </c>
      <c r="H220" s="189">
        <v>10</v>
      </c>
      <c r="I220" s="190"/>
      <c r="J220" s="191">
        <f>ROUND(I220*H220,2)</f>
        <v>0</v>
      </c>
      <c r="K220" s="187" t="s">
        <v>138</v>
      </c>
      <c r="L220" s="38"/>
      <c r="M220" s="192" t="s">
        <v>1</v>
      </c>
      <c r="N220" s="193" t="s">
        <v>44</v>
      </c>
      <c r="O220" s="70"/>
      <c r="P220" s="194">
        <f>O220*H220</f>
        <v>0</v>
      </c>
      <c r="Q220" s="194">
        <v>2.0000000000000002E-5</v>
      </c>
      <c r="R220" s="194">
        <f>Q220*H220</f>
        <v>2.0000000000000001E-4</v>
      </c>
      <c r="S220" s="194">
        <v>0</v>
      </c>
      <c r="T220" s="195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6" t="s">
        <v>139</v>
      </c>
      <c r="AT220" s="196" t="s">
        <v>134</v>
      </c>
      <c r="AU220" s="196" t="s">
        <v>89</v>
      </c>
      <c r="AY220" s="16" t="s">
        <v>132</v>
      </c>
      <c r="BE220" s="197">
        <f>IF(N220="základní",J220,0)</f>
        <v>0</v>
      </c>
      <c r="BF220" s="197">
        <f>IF(N220="snížená",J220,0)</f>
        <v>0</v>
      </c>
      <c r="BG220" s="197">
        <f>IF(N220="zákl. přenesená",J220,0)</f>
        <v>0</v>
      </c>
      <c r="BH220" s="197">
        <f>IF(N220="sníž. přenesená",J220,0)</f>
        <v>0</v>
      </c>
      <c r="BI220" s="197">
        <f>IF(N220="nulová",J220,0)</f>
        <v>0</v>
      </c>
      <c r="BJ220" s="16" t="s">
        <v>87</v>
      </c>
      <c r="BK220" s="197">
        <f>ROUND(I220*H220,2)</f>
        <v>0</v>
      </c>
      <c r="BL220" s="16" t="s">
        <v>139</v>
      </c>
      <c r="BM220" s="196" t="s">
        <v>292</v>
      </c>
    </row>
    <row r="221" spans="1:65" s="2" customFormat="1" ht="11.25">
      <c r="A221" s="33"/>
      <c r="B221" s="34"/>
      <c r="C221" s="35"/>
      <c r="D221" s="198" t="s">
        <v>141</v>
      </c>
      <c r="E221" s="35"/>
      <c r="F221" s="199" t="s">
        <v>293</v>
      </c>
      <c r="G221" s="35"/>
      <c r="H221" s="35"/>
      <c r="I221" s="200"/>
      <c r="J221" s="35"/>
      <c r="K221" s="35"/>
      <c r="L221" s="38"/>
      <c r="M221" s="201"/>
      <c r="N221" s="202"/>
      <c r="O221" s="70"/>
      <c r="P221" s="70"/>
      <c r="Q221" s="70"/>
      <c r="R221" s="70"/>
      <c r="S221" s="70"/>
      <c r="T221" s="71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T221" s="16" t="s">
        <v>141</v>
      </c>
      <c r="AU221" s="16" t="s">
        <v>89</v>
      </c>
    </row>
    <row r="222" spans="1:65" s="13" customFormat="1" ht="11.25">
      <c r="B222" s="203"/>
      <c r="C222" s="204"/>
      <c r="D222" s="205" t="s">
        <v>143</v>
      </c>
      <c r="E222" s="206" t="s">
        <v>1</v>
      </c>
      <c r="F222" s="207" t="s">
        <v>294</v>
      </c>
      <c r="G222" s="204"/>
      <c r="H222" s="208">
        <v>10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143</v>
      </c>
      <c r="AU222" s="214" t="s">
        <v>89</v>
      </c>
      <c r="AV222" s="13" t="s">
        <v>89</v>
      </c>
      <c r="AW222" s="13" t="s">
        <v>37</v>
      </c>
      <c r="AX222" s="13" t="s">
        <v>87</v>
      </c>
      <c r="AY222" s="214" t="s">
        <v>132</v>
      </c>
    </row>
    <row r="223" spans="1:65" s="2" customFormat="1" ht="33" customHeight="1">
      <c r="A223" s="33"/>
      <c r="B223" s="34"/>
      <c r="C223" s="185" t="s">
        <v>295</v>
      </c>
      <c r="D223" s="185" t="s">
        <v>134</v>
      </c>
      <c r="E223" s="186" t="s">
        <v>296</v>
      </c>
      <c r="F223" s="187" t="s">
        <v>297</v>
      </c>
      <c r="G223" s="188" t="s">
        <v>156</v>
      </c>
      <c r="H223" s="189">
        <v>10</v>
      </c>
      <c r="I223" s="190"/>
      <c r="J223" s="191">
        <f>ROUND(I223*H223,2)</f>
        <v>0</v>
      </c>
      <c r="K223" s="187" t="s">
        <v>138</v>
      </c>
      <c r="L223" s="38"/>
      <c r="M223" s="192" t="s">
        <v>1</v>
      </c>
      <c r="N223" s="193" t="s">
        <v>44</v>
      </c>
      <c r="O223" s="70"/>
      <c r="P223" s="194">
        <f>O223*H223</f>
        <v>0</v>
      </c>
      <c r="Q223" s="194">
        <v>6.0999999999999997E-4</v>
      </c>
      <c r="R223" s="194">
        <f>Q223*H223</f>
        <v>6.0999999999999995E-3</v>
      </c>
      <c r="S223" s="194">
        <v>0</v>
      </c>
      <c r="T223" s="195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6" t="s">
        <v>139</v>
      </c>
      <c r="AT223" s="196" t="s">
        <v>134</v>
      </c>
      <c r="AU223" s="196" t="s">
        <v>89</v>
      </c>
      <c r="AY223" s="16" t="s">
        <v>132</v>
      </c>
      <c r="BE223" s="197">
        <f>IF(N223="základní",J223,0)</f>
        <v>0</v>
      </c>
      <c r="BF223" s="197">
        <f>IF(N223="snížená",J223,0)</f>
        <v>0</v>
      </c>
      <c r="BG223" s="197">
        <f>IF(N223="zákl. přenesená",J223,0)</f>
        <v>0</v>
      </c>
      <c r="BH223" s="197">
        <f>IF(N223="sníž. přenesená",J223,0)</f>
        <v>0</v>
      </c>
      <c r="BI223" s="197">
        <f>IF(N223="nulová",J223,0)</f>
        <v>0</v>
      </c>
      <c r="BJ223" s="16" t="s">
        <v>87</v>
      </c>
      <c r="BK223" s="197">
        <f>ROUND(I223*H223,2)</f>
        <v>0</v>
      </c>
      <c r="BL223" s="16" t="s">
        <v>139</v>
      </c>
      <c r="BM223" s="196" t="s">
        <v>298</v>
      </c>
    </row>
    <row r="224" spans="1:65" s="2" customFormat="1" ht="11.25">
      <c r="A224" s="33"/>
      <c r="B224" s="34"/>
      <c r="C224" s="35"/>
      <c r="D224" s="198" t="s">
        <v>141</v>
      </c>
      <c r="E224" s="35"/>
      <c r="F224" s="199" t="s">
        <v>299</v>
      </c>
      <c r="G224" s="35"/>
      <c r="H224" s="35"/>
      <c r="I224" s="200"/>
      <c r="J224" s="35"/>
      <c r="K224" s="35"/>
      <c r="L224" s="38"/>
      <c r="M224" s="201"/>
      <c r="N224" s="202"/>
      <c r="O224" s="70"/>
      <c r="P224" s="70"/>
      <c r="Q224" s="70"/>
      <c r="R224" s="70"/>
      <c r="S224" s="70"/>
      <c r="T224" s="71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T224" s="16" t="s">
        <v>141</v>
      </c>
      <c r="AU224" s="16" t="s">
        <v>89</v>
      </c>
    </row>
    <row r="225" spans="1:65" s="13" customFormat="1" ht="11.25">
      <c r="B225" s="203"/>
      <c r="C225" s="204"/>
      <c r="D225" s="205" t="s">
        <v>143</v>
      </c>
      <c r="E225" s="206" t="s">
        <v>1</v>
      </c>
      <c r="F225" s="207" t="s">
        <v>300</v>
      </c>
      <c r="G225" s="204"/>
      <c r="H225" s="208">
        <v>10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143</v>
      </c>
      <c r="AU225" s="214" t="s">
        <v>89</v>
      </c>
      <c r="AV225" s="13" t="s">
        <v>89</v>
      </c>
      <c r="AW225" s="13" t="s">
        <v>37</v>
      </c>
      <c r="AX225" s="13" t="s">
        <v>87</v>
      </c>
      <c r="AY225" s="214" t="s">
        <v>132</v>
      </c>
    </row>
    <row r="226" spans="1:65" s="2" customFormat="1" ht="33" customHeight="1">
      <c r="A226" s="33"/>
      <c r="B226" s="34"/>
      <c r="C226" s="185" t="s">
        <v>301</v>
      </c>
      <c r="D226" s="185" t="s">
        <v>134</v>
      </c>
      <c r="E226" s="186" t="s">
        <v>302</v>
      </c>
      <c r="F226" s="187" t="s">
        <v>303</v>
      </c>
      <c r="G226" s="188" t="s">
        <v>156</v>
      </c>
      <c r="H226" s="189">
        <v>47</v>
      </c>
      <c r="I226" s="190"/>
      <c r="J226" s="191">
        <f>ROUND(I226*H226,2)</f>
        <v>0</v>
      </c>
      <c r="K226" s="187" t="s">
        <v>138</v>
      </c>
      <c r="L226" s="38"/>
      <c r="M226" s="192" t="s">
        <v>1</v>
      </c>
      <c r="N226" s="193" t="s">
        <v>44</v>
      </c>
      <c r="O226" s="70"/>
      <c r="P226" s="194">
        <f>O226*H226</f>
        <v>0</v>
      </c>
      <c r="Q226" s="194">
        <v>5.9999999999999995E-4</v>
      </c>
      <c r="R226" s="194">
        <f>Q226*H226</f>
        <v>2.8199999999999996E-2</v>
      </c>
      <c r="S226" s="194">
        <v>0</v>
      </c>
      <c r="T226" s="195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6" t="s">
        <v>139</v>
      </c>
      <c r="AT226" s="196" t="s">
        <v>134</v>
      </c>
      <c r="AU226" s="196" t="s">
        <v>89</v>
      </c>
      <c r="AY226" s="16" t="s">
        <v>132</v>
      </c>
      <c r="BE226" s="197">
        <f>IF(N226="základní",J226,0)</f>
        <v>0</v>
      </c>
      <c r="BF226" s="197">
        <f>IF(N226="snížená",J226,0)</f>
        <v>0</v>
      </c>
      <c r="BG226" s="197">
        <f>IF(N226="zákl. přenesená",J226,0)</f>
        <v>0</v>
      </c>
      <c r="BH226" s="197">
        <f>IF(N226="sníž. přenesená",J226,0)</f>
        <v>0</v>
      </c>
      <c r="BI226" s="197">
        <f>IF(N226="nulová",J226,0)</f>
        <v>0</v>
      </c>
      <c r="BJ226" s="16" t="s">
        <v>87</v>
      </c>
      <c r="BK226" s="197">
        <f>ROUND(I226*H226,2)</f>
        <v>0</v>
      </c>
      <c r="BL226" s="16" t="s">
        <v>139</v>
      </c>
      <c r="BM226" s="196" t="s">
        <v>304</v>
      </c>
    </row>
    <row r="227" spans="1:65" s="2" customFormat="1" ht="11.25">
      <c r="A227" s="33"/>
      <c r="B227" s="34"/>
      <c r="C227" s="35"/>
      <c r="D227" s="198" t="s">
        <v>141</v>
      </c>
      <c r="E227" s="35"/>
      <c r="F227" s="199" t="s">
        <v>305</v>
      </c>
      <c r="G227" s="35"/>
      <c r="H227" s="35"/>
      <c r="I227" s="200"/>
      <c r="J227" s="35"/>
      <c r="K227" s="35"/>
      <c r="L227" s="38"/>
      <c r="M227" s="201"/>
      <c r="N227" s="202"/>
      <c r="O227" s="70"/>
      <c r="P227" s="70"/>
      <c r="Q227" s="70"/>
      <c r="R227" s="70"/>
      <c r="S227" s="70"/>
      <c r="T227" s="71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T227" s="16" t="s">
        <v>141</v>
      </c>
      <c r="AU227" s="16" t="s">
        <v>89</v>
      </c>
    </row>
    <row r="228" spans="1:65" s="13" customFormat="1" ht="11.25">
      <c r="B228" s="203"/>
      <c r="C228" s="204"/>
      <c r="D228" s="205" t="s">
        <v>143</v>
      </c>
      <c r="E228" s="206" t="s">
        <v>1</v>
      </c>
      <c r="F228" s="207" t="s">
        <v>306</v>
      </c>
      <c r="G228" s="204"/>
      <c r="H228" s="208">
        <v>47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143</v>
      </c>
      <c r="AU228" s="214" t="s">
        <v>89</v>
      </c>
      <c r="AV228" s="13" t="s">
        <v>89</v>
      </c>
      <c r="AW228" s="13" t="s">
        <v>37</v>
      </c>
      <c r="AX228" s="13" t="s">
        <v>87</v>
      </c>
      <c r="AY228" s="214" t="s">
        <v>132</v>
      </c>
    </row>
    <row r="229" spans="1:65" s="2" customFormat="1" ht="37.9" customHeight="1">
      <c r="A229" s="33"/>
      <c r="B229" s="34"/>
      <c r="C229" s="185" t="s">
        <v>307</v>
      </c>
      <c r="D229" s="185" t="s">
        <v>134</v>
      </c>
      <c r="E229" s="186" t="s">
        <v>308</v>
      </c>
      <c r="F229" s="187" t="s">
        <v>309</v>
      </c>
      <c r="G229" s="188" t="s">
        <v>156</v>
      </c>
      <c r="H229" s="189">
        <v>10</v>
      </c>
      <c r="I229" s="190"/>
      <c r="J229" s="191">
        <f>ROUND(I229*H229,2)</f>
        <v>0</v>
      </c>
      <c r="K229" s="187" t="s">
        <v>1</v>
      </c>
      <c r="L229" s="38"/>
      <c r="M229" s="192" t="s">
        <v>1</v>
      </c>
      <c r="N229" s="193" t="s">
        <v>44</v>
      </c>
      <c r="O229" s="70"/>
      <c r="P229" s="194">
        <f>O229*H229</f>
        <v>0</v>
      </c>
      <c r="Q229" s="194">
        <v>0</v>
      </c>
      <c r="R229" s="194">
        <f>Q229*H229</f>
        <v>0</v>
      </c>
      <c r="S229" s="194">
        <v>0</v>
      </c>
      <c r="T229" s="195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6" t="s">
        <v>310</v>
      </c>
      <c r="AT229" s="196" t="s">
        <v>134</v>
      </c>
      <c r="AU229" s="196" t="s">
        <v>89</v>
      </c>
      <c r="AY229" s="16" t="s">
        <v>132</v>
      </c>
      <c r="BE229" s="197">
        <f>IF(N229="základní",J229,0)</f>
        <v>0</v>
      </c>
      <c r="BF229" s="197">
        <f>IF(N229="snížená",J229,0)</f>
        <v>0</v>
      </c>
      <c r="BG229" s="197">
        <f>IF(N229="zákl. přenesená",J229,0)</f>
        <v>0</v>
      </c>
      <c r="BH229" s="197">
        <f>IF(N229="sníž. přenesená",J229,0)</f>
        <v>0</v>
      </c>
      <c r="BI229" s="197">
        <f>IF(N229="nulová",J229,0)</f>
        <v>0</v>
      </c>
      <c r="BJ229" s="16" t="s">
        <v>87</v>
      </c>
      <c r="BK229" s="197">
        <f>ROUND(I229*H229,2)</f>
        <v>0</v>
      </c>
      <c r="BL229" s="16" t="s">
        <v>310</v>
      </c>
      <c r="BM229" s="196" t="s">
        <v>311</v>
      </c>
    </row>
    <row r="230" spans="1:65" s="13" customFormat="1" ht="11.25">
      <c r="B230" s="203"/>
      <c r="C230" s="204"/>
      <c r="D230" s="205" t="s">
        <v>143</v>
      </c>
      <c r="E230" s="206" t="s">
        <v>1</v>
      </c>
      <c r="F230" s="207" t="s">
        <v>193</v>
      </c>
      <c r="G230" s="204"/>
      <c r="H230" s="208">
        <v>10</v>
      </c>
      <c r="I230" s="209"/>
      <c r="J230" s="204"/>
      <c r="K230" s="204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143</v>
      </c>
      <c r="AU230" s="214" t="s">
        <v>89</v>
      </c>
      <c r="AV230" s="13" t="s">
        <v>89</v>
      </c>
      <c r="AW230" s="13" t="s">
        <v>37</v>
      </c>
      <c r="AX230" s="13" t="s">
        <v>87</v>
      </c>
      <c r="AY230" s="214" t="s">
        <v>132</v>
      </c>
    </row>
    <row r="231" spans="1:65" s="12" customFormat="1" ht="22.9" customHeight="1">
      <c r="B231" s="169"/>
      <c r="C231" s="170"/>
      <c r="D231" s="171" t="s">
        <v>78</v>
      </c>
      <c r="E231" s="183" t="s">
        <v>312</v>
      </c>
      <c r="F231" s="183" t="s">
        <v>313</v>
      </c>
      <c r="G231" s="170"/>
      <c r="H231" s="170"/>
      <c r="I231" s="173"/>
      <c r="J231" s="184">
        <f>BK231</f>
        <v>0</v>
      </c>
      <c r="K231" s="170"/>
      <c r="L231" s="175"/>
      <c r="M231" s="176"/>
      <c r="N231" s="177"/>
      <c r="O231" s="177"/>
      <c r="P231" s="178">
        <f>SUM(P232:P255)</f>
        <v>0</v>
      </c>
      <c r="Q231" s="177"/>
      <c r="R231" s="178">
        <f>SUM(R232:R255)</f>
        <v>0</v>
      </c>
      <c r="S231" s="177"/>
      <c r="T231" s="179">
        <f>SUM(T232:T255)</f>
        <v>0</v>
      </c>
      <c r="AR231" s="180" t="s">
        <v>87</v>
      </c>
      <c r="AT231" s="181" t="s">
        <v>78</v>
      </c>
      <c r="AU231" s="181" t="s">
        <v>87</v>
      </c>
      <c r="AY231" s="180" t="s">
        <v>132</v>
      </c>
      <c r="BK231" s="182">
        <f>SUM(BK232:BK255)</f>
        <v>0</v>
      </c>
    </row>
    <row r="232" spans="1:65" s="2" customFormat="1" ht="24.2" customHeight="1">
      <c r="A232" s="33"/>
      <c r="B232" s="34"/>
      <c r="C232" s="185" t="s">
        <v>314</v>
      </c>
      <c r="D232" s="185" t="s">
        <v>134</v>
      </c>
      <c r="E232" s="186" t="s">
        <v>315</v>
      </c>
      <c r="F232" s="187" t="s">
        <v>316</v>
      </c>
      <c r="G232" s="188" t="s">
        <v>203</v>
      </c>
      <c r="H232" s="189">
        <v>120.86</v>
      </c>
      <c r="I232" s="190"/>
      <c r="J232" s="191">
        <f>ROUND(I232*H232,2)</f>
        <v>0</v>
      </c>
      <c r="K232" s="187" t="s">
        <v>138</v>
      </c>
      <c r="L232" s="38"/>
      <c r="M232" s="192" t="s">
        <v>1</v>
      </c>
      <c r="N232" s="193" t="s">
        <v>44</v>
      </c>
      <c r="O232" s="70"/>
      <c r="P232" s="194">
        <f>O232*H232</f>
        <v>0</v>
      </c>
      <c r="Q232" s="194">
        <v>0</v>
      </c>
      <c r="R232" s="194">
        <f>Q232*H232</f>
        <v>0</v>
      </c>
      <c r="S232" s="194">
        <v>0</v>
      </c>
      <c r="T232" s="195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6" t="s">
        <v>139</v>
      </c>
      <c r="AT232" s="196" t="s">
        <v>134</v>
      </c>
      <c r="AU232" s="196" t="s">
        <v>89</v>
      </c>
      <c r="AY232" s="16" t="s">
        <v>132</v>
      </c>
      <c r="BE232" s="197">
        <f>IF(N232="základní",J232,0)</f>
        <v>0</v>
      </c>
      <c r="BF232" s="197">
        <f>IF(N232="snížená",J232,0)</f>
        <v>0</v>
      </c>
      <c r="BG232" s="197">
        <f>IF(N232="zákl. přenesená",J232,0)</f>
        <v>0</v>
      </c>
      <c r="BH232" s="197">
        <f>IF(N232="sníž. přenesená",J232,0)</f>
        <v>0</v>
      </c>
      <c r="BI232" s="197">
        <f>IF(N232="nulová",J232,0)</f>
        <v>0</v>
      </c>
      <c r="BJ232" s="16" t="s">
        <v>87</v>
      </c>
      <c r="BK232" s="197">
        <f>ROUND(I232*H232,2)</f>
        <v>0</v>
      </c>
      <c r="BL232" s="16" t="s">
        <v>139</v>
      </c>
      <c r="BM232" s="196" t="s">
        <v>317</v>
      </c>
    </row>
    <row r="233" spans="1:65" s="2" customFormat="1" ht="11.25">
      <c r="A233" s="33"/>
      <c r="B233" s="34"/>
      <c r="C233" s="35"/>
      <c r="D233" s="198" t="s">
        <v>141</v>
      </c>
      <c r="E233" s="35"/>
      <c r="F233" s="199" t="s">
        <v>318</v>
      </c>
      <c r="G233" s="35"/>
      <c r="H233" s="35"/>
      <c r="I233" s="200"/>
      <c r="J233" s="35"/>
      <c r="K233" s="35"/>
      <c r="L233" s="38"/>
      <c r="M233" s="201"/>
      <c r="N233" s="202"/>
      <c r="O233" s="70"/>
      <c r="P233" s="70"/>
      <c r="Q233" s="70"/>
      <c r="R233" s="70"/>
      <c r="S233" s="70"/>
      <c r="T233" s="71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6" t="s">
        <v>141</v>
      </c>
      <c r="AU233" s="16" t="s">
        <v>89</v>
      </c>
    </row>
    <row r="234" spans="1:65" s="2" customFormat="1" ht="58.5">
      <c r="A234" s="33"/>
      <c r="B234" s="34"/>
      <c r="C234" s="35"/>
      <c r="D234" s="205" t="s">
        <v>319</v>
      </c>
      <c r="E234" s="35"/>
      <c r="F234" s="236" t="s">
        <v>320</v>
      </c>
      <c r="G234" s="35"/>
      <c r="H234" s="35"/>
      <c r="I234" s="200"/>
      <c r="J234" s="35"/>
      <c r="K234" s="35"/>
      <c r="L234" s="38"/>
      <c r="M234" s="201"/>
      <c r="N234" s="202"/>
      <c r="O234" s="70"/>
      <c r="P234" s="70"/>
      <c r="Q234" s="70"/>
      <c r="R234" s="70"/>
      <c r="S234" s="70"/>
      <c r="T234" s="71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T234" s="16" t="s">
        <v>319</v>
      </c>
      <c r="AU234" s="16" t="s">
        <v>89</v>
      </c>
    </row>
    <row r="235" spans="1:65" s="13" customFormat="1" ht="11.25">
      <c r="B235" s="203"/>
      <c r="C235" s="204"/>
      <c r="D235" s="205" t="s">
        <v>143</v>
      </c>
      <c r="E235" s="206" t="s">
        <v>1</v>
      </c>
      <c r="F235" s="207" t="s">
        <v>321</v>
      </c>
      <c r="G235" s="204"/>
      <c r="H235" s="208">
        <v>120.86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143</v>
      </c>
      <c r="AU235" s="214" t="s">
        <v>89</v>
      </c>
      <c r="AV235" s="13" t="s">
        <v>89</v>
      </c>
      <c r="AW235" s="13" t="s">
        <v>37</v>
      </c>
      <c r="AX235" s="13" t="s">
        <v>87</v>
      </c>
      <c r="AY235" s="214" t="s">
        <v>132</v>
      </c>
    </row>
    <row r="236" spans="1:65" s="2" customFormat="1" ht="16.5" customHeight="1">
      <c r="A236" s="33"/>
      <c r="B236" s="34"/>
      <c r="C236" s="185" t="s">
        <v>322</v>
      </c>
      <c r="D236" s="185" t="s">
        <v>134</v>
      </c>
      <c r="E236" s="186" t="s">
        <v>323</v>
      </c>
      <c r="F236" s="187" t="s">
        <v>324</v>
      </c>
      <c r="G236" s="188" t="s">
        <v>203</v>
      </c>
      <c r="H236" s="189">
        <v>3504.94</v>
      </c>
      <c r="I236" s="190"/>
      <c r="J236" s="191">
        <f>ROUND(I236*H236,2)</f>
        <v>0</v>
      </c>
      <c r="K236" s="187" t="s">
        <v>138</v>
      </c>
      <c r="L236" s="38"/>
      <c r="M236" s="192" t="s">
        <v>1</v>
      </c>
      <c r="N236" s="193" t="s">
        <v>44</v>
      </c>
      <c r="O236" s="70"/>
      <c r="P236" s="194">
        <f>O236*H236</f>
        <v>0</v>
      </c>
      <c r="Q236" s="194">
        <v>0</v>
      </c>
      <c r="R236" s="194">
        <f>Q236*H236</f>
        <v>0</v>
      </c>
      <c r="S236" s="194">
        <v>0</v>
      </c>
      <c r="T236" s="195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6" t="s">
        <v>139</v>
      </c>
      <c r="AT236" s="196" t="s">
        <v>134</v>
      </c>
      <c r="AU236" s="196" t="s">
        <v>89</v>
      </c>
      <c r="AY236" s="16" t="s">
        <v>132</v>
      </c>
      <c r="BE236" s="197">
        <f>IF(N236="základní",J236,0)</f>
        <v>0</v>
      </c>
      <c r="BF236" s="197">
        <f>IF(N236="snížená",J236,0)</f>
        <v>0</v>
      </c>
      <c r="BG236" s="197">
        <f>IF(N236="zákl. přenesená",J236,0)</f>
        <v>0</v>
      </c>
      <c r="BH236" s="197">
        <f>IF(N236="sníž. přenesená",J236,0)</f>
        <v>0</v>
      </c>
      <c r="BI236" s="197">
        <f>IF(N236="nulová",J236,0)</f>
        <v>0</v>
      </c>
      <c r="BJ236" s="16" t="s">
        <v>87</v>
      </c>
      <c r="BK236" s="197">
        <f>ROUND(I236*H236,2)</f>
        <v>0</v>
      </c>
      <c r="BL236" s="16" t="s">
        <v>139</v>
      </c>
      <c r="BM236" s="196" t="s">
        <v>325</v>
      </c>
    </row>
    <row r="237" spans="1:65" s="2" customFormat="1" ht="11.25">
      <c r="A237" s="33"/>
      <c r="B237" s="34"/>
      <c r="C237" s="35"/>
      <c r="D237" s="198" t="s">
        <v>141</v>
      </c>
      <c r="E237" s="35"/>
      <c r="F237" s="199" t="s">
        <v>326</v>
      </c>
      <c r="G237" s="35"/>
      <c r="H237" s="35"/>
      <c r="I237" s="200"/>
      <c r="J237" s="35"/>
      <c r="K237" s="35"/>
      <c r="L237" s="38"/>
      <c r="M237" s="201"/>
      <c r="N237" s="202"/>
      <c r="O237" s="70"/>
      <c r="P237" s="70"/>
      <c r="Q237" s="70"/>
      <c r="R237" s="70"/>
      <c r="S237" s="70"/>
      <c r="T237" s="71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6" t="s">
        <v>141</v>
      </c>
      <c r="AU237" s="16" t="s">
        <v>89</v>
      </c>
    </row>
    <row r="238" spans="1:65" s="2" customFormat="1" ht="58.5">
      <c r="A238" s="33"/>
      <c r="B238" s="34"/>
      <c r="C238" s="35"/>
      <c r="D238" s="205" t="s">
        <v>319</v>
      </c>
      <c r="E238" s="35"/>
      <c r="F238" s="236" t="s">
        <v>320</v>
      </c>
      <c r="G238" s="35"/>
      <c r="H238" s="35"/>
      <c r="I238" s="200"/>
      <c r="J238" s="35"/>
      <c r="K238" s="35"/>
      <c r="L238" s="38"/>
      <c r="M238" s="201"/>
      <c r="N238" s="202"/>
      <c r="O238" s="70"/>
      <c r="P238" s="70"/>
      <c r="Q238" s="70"/>
      <c r="R238" s="70"/>
      <c r="S238" s="70"/>
      <c r="T238" s="71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T238" s="16" t="s">
        <v>319</v>
      </c>
      <c r="AU238" s="16" t="s">
        <v>89</v>
      </c>
    </row>
    <row r="239" spans="1:65" s="13" customFormat="1" ht="11.25">
      <c r="B239" s="203"/>
      <c r="C239" s="204"/>
      <c r="D239" s="205" t="s">
        <v>143</v>
      </c>
      <c r="E239" s="204"/>
      <c r="F239" s="207" t="s">
        <v>327</v>
      </c>
      <c r="G239" s="204"/>
      <c r="H239" s="208">
        <v>3504.94</v>
      </c>
      <c r="I239" s="209"/>
      <c r="J239" s="204"/>
      <c r="K239" s="204"/>
      <c r="L239" s="210"/>
      <c r="M239" s="211"/>
      <c r="N239" s="212"/>
      <c r="O239" s="212"/>
      <c r="P239" s="212"/>
      <c r="Q239" s="212"/>
      <c r="R239" s="212"/>
      <c r="S239" s="212"/>
      <c r="T239" s="213"/>
      <c r="AT239" s="214" t="s">
        <v>143</v>
      </c>
      <c r="AU239" s="214" t="s">
        <v>89</v>
      </c>
      <c r="AV239" s="13" t="s">
        <v>89</v>
      </c>
      <c r="AW239" s="13" t="s">
        <v>4</v>
      </c>
      <c r="AX239" s="13" t="s">
        <v>87</v>
      </c>
      <c r="AY239" s="214" t="s">
        <v>132</v>
      </c>
    </row>
    <row r="240" spans="1:65" s="2" customFormat="1" ht="37.9" customHeight="1">
      <c r="A240" s="33"/>
      <c r="B240" s="34"/>
      <c r="C240" s="185" t="s">
        <v>328</v>
      </c>
      <c r="D240" s="185" t="s">
        <v>134</v>
      </c>
      <c r="E240" s="186" t="s">
        <v>329</v>
      </c>
      <c r="F240" s="187" t="s">
        <v>330</v>
      </c>
      <c r="G240" s="188" t="s">
        <v>203</v>
      </c>
      <c r="H240" s="189">
        <v>33.29</v>
      </c>
      <c r="I240" s="190"/>
      <c r="J240" s="191">
        <f>ROUND(I240*H240,2)</f>
        <v>0</v>
      </c>
      <c r="K240" s="187" t="s">
        <v>138</v>
      </c>
      <c r="L240" s="38"/>
      <c r="M240" s="192" t="s">
        <v>1</v>
      </c>
      <c r="N240" s="193" t="s">
        <v>44</v>
      </c>
      <c r="O240" s="70"/>
      <c r="P240" s="194">
        <f>O240*H240</f>
        <v>0</v>
      </c>
      <c r="Q240" s="194">
        <v>0</v>
      </c>
      <c r="R240" s="194">
        <f>Q240*H240</f>
        <v>0</v>
      </c>
      <c r="S240" s="194">
        <v>0</v>
      </c>
      <c r="T240" s="195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6" t="s">
        <v>139</v>
      </c>
      <c r="AT240" s="196" t="s">
        <v>134</v>
      </c>
      <c r="AU240" s="196" t="s">
        <v>89</v>
      </c>
      <c r="AY240" s="16" t="s">
        <v>132</v>
      </c>
      <c r="BE240" s="197">
        <f>IF(N240="základní",J240,0)</f>
        <v>0</v>
      </c>
      <c r="BF240" s="197">
        <f>IF(N240="snížená",J240,0)</f>
        <v>0</v>
      </c>
      <c r="BG240" s="197">
        <f>IF(N240="zákl. přenesená",J240,0)</f>
        <v>0</v>
      </c>
      <c r="BH240" s="197">
        <f>IF(N240="sníž. přenesená",J240,0)</f>
        <v>0</v>
      </c>
      <c r="BI240" s="197">
        <f>IF(N240="nulová",J240,0)</f>
        <v>0</v>
      </c>
      <c r="BJ240" s="16" t="s">
        <v>87</v>
      </c>
      <c r="BK240" s="197">
        <f>ROUND(I240*H240,2)</f>
        <v>0</v>
      </c>
      <c r="BL240" s="16" t="s">
        <v>139</v>
      </c>
      <c r="BM240" s="196" t="s">
        <v>331</v>
      </c>
    </row>
    <row r="241" spans="1:65" s="2" customFormat="1" ht="11.25">
      <c r="A241" s="33"/>
      <c r="B241" s="34"/>
      <c r="C241" s="35"/>
      <c r="D241" s="198" t="s">
        <v>141</v>
      </c>
      <c r="E241" s="35"/>
      <c r="F241" s="199" t="s">
        <v>332</v>
      </c>
      <c r="G241" s="35"/>
      <c r="H241" s="35"/>
      <c r="I241" s="200"/>
      <c r="J241" s="35"/>
      <c r="K241" s="35"/>
      <c r="L241" s="38"/>
      <c r="M241" s="201"/>
      <c r="N241" s="202"/>
      <c r="O241" s="70"/>
      <c r="P241" s="70"/>
      <c r="Q241" s="70"/>
      <c r="R241" s="70"/>
      <c r="S241" s="70"/>
      <c r="T241" s="71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T241" s="16" t="s">
        <v>141</v>
      </c>
      <c r="AU241" s="16" t="s">
        <v>89</v>
      </c>
    </row>
    <row r="242" spans="1:65" s="2" customFormat="1" ht="39">
      <c r="A242" s="33"/>
      <c r="B242" s="34"/>
      <c r="C242" s="35"/>
      <c r="D242" s="205" t="s">
        <v>319</v>
      </c>
      <c r="E242" s="35"/>
      <c r="F242" s="236" t="s">
        <v>333</v>
      </c>
      <c r="G242" s="35"/>
      <c r="H242" s="35"/>
      <c r="I242" s="200"/>
      <c r="J242" s="35"/>
      <c r="K242" s="35"/>
      <c r="L242" s="38"/>
      <c r="M242" s="201"/>
      <c r="N242" s="202"/>
      <c r="O242" s="70"/>
      <c r="P242" s="70"/>
      <c r="Q242" s="70"/>
      <c r="R242" s="70"/>
      <c r="S242" s="70"/>
      <c r="T242" s="71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6" t="s">
        <v>319</v>
      </c>
      <c r="AU242" s="16" t="s">
        <v>89</v>
      </c>
    </row>
    <row r="243" spans="1:65" s="13" customFormat="1" ht="11.25">
      <c r="B243" s="203"/>
      <c r="C243" s="204"/>
      <c r="D243" s="205" t="s">
        <v>143</v>
      </c>
      <c r="E243" s="206" t="s">
        <v>1</v>
      </c>
      <c r="F243" s="207" t="s">
        <v>334</v>
      </c>
      <c r="G243" s="204"/>
      <c r="H243" s="208">
        <v>33.29</v>
      </c>
      <c r="I243" s="209"/>
      <c r="J243" s="204"/>
      <c r="K243" s="204"/>
      <c r="L243" s="210"/>
      <c r="M243" s="211"/>
      <c r="N243" s="212"/>
      <c r="O243" s="212"/>
      <c r="P243" s="212"/>
      <c r="Q243" s="212"/>
      <c r="R243" s="212"/>
      <c r="S243" s="212"/>
      <c r="T243" s="213"/>
      <c r="AT243" s="214" t="s">
        <v>143</v>
      </c>
      <c r="AU243" s="214" t="s">
        <v>89</v>
      </c>
      <c r="AV243" s="13" t="s">
        <v>89</v>
      </c>
      <c r="AW243" s="13" t="s">
        <v>37</v>
      </c>
      <c r="AX243" s="13" t="s">
        <v>87</v>
      </c>
      <c r="AY243" s="214" t="s">
        <v>132</v>
      </c>
    </row>
    <row r="244" spans="1:65" s="2" customFormat="1" ht="44.25" customHeight="1">
      <c r="A244" s="33"/>
      <c r="B244" s="34"/>
      <c r="C244" s="185" t="s">
        <v>335</v>
      </c>
      <c r="D244" s="185" t="s">
        <v>134</v>
      </c>
      <c r="E244" s="186" t="s">
        <v>336</v>
      </c>
      <c r="F244" s="187" t="s">
        <v>337</v>
      </c>
      <c r="G244" s="188" t="s">
        <v>203</v>
      </c>
      <c r="H244" s="189">
        <v>66.06</v>
      </c>
      <c r="I244" s="190"/>
      <c r="J244" s="191">
        <f>ROUND(I244*H244,2)</f>
        <v>0</v>
      </c>
      <c r="K244" s="187" t="s">
        <v>138</v>
      </c>
      <c r="L244" s="38"/>
      <c r="M244" s="192" t="s">
        <v>1</v>
      </c>
      <c r="N244" s="193" t="s">
        <v>44</v>
      </c>
      <c r="O244" s="70"/>
      <c r="P244" s="194">
        <f>O244*H244</f>
        <v>0</v>
      </c>
      <c r="Q244" s="194">
        <v>0</v>
      </c>
      <c r="R244" s="194">
        <f>Q244*H244</f>
        <v>0</v>
      </c>
      <c r="S244" s="194">
        <v>0</v>
      </c>
      <c r="T244" s="195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6" t="s">
        <v>139</v>
      </c>
      <c r="AT244" s="196" t="s">
        <v>134</v>
      </c>
      <c r="AU244" s="196" t="s">
        <v>89</v>
      </c>
      <c r="AY244" s="16" t="s">
        <v>132</v>
      </c>
      <c r="BE244" s="197">
        <f>IF(N244="základní",J244,0)</f>
        <v>0</v>
      </c>
      <c r="BF244" s="197">
        <f>IF(N244="snížená",J244,0)</f>
        <v>0</v>
      </c>
      <c r="BG244" s="197">
        <f>IF(N244="zákl. přenesená",J244,0)</f>
        <v>0</v>
      </c>
      <c r="BH244" s="197">
        <f>IF(N244="sníž. přenesená",J244,0)</f>
        <v>0</v>
      </c>
      <c r="BI244" s="197">
        <f>IF(N244="nulová",J244,0)</f>
        <v>0</v>
      </c>
      <c r="BJ244" s="16" t="s">
        <v>87</v>
      </c>
      <c r="BK244" s="197">
        <f>ROUND(I244*H244,2)</f>
        <v>0</v>
      </c>
      <c r="BL244" s="16" t="s">
        <v>139</v>
      </c>
      <c r="BM244" s="196" t="s">
        <v>338</v>
      </c>
    </row>
    <row r="245" spans="1:65" s="2" customFormat="1" ht="11.25">
      <c r="A245" s="33"/>
      <c r="B245" s="34"/>
      <c r="C245" s="35"/>
      <c r="D245" s="198" t="s">
        <v>141</v>
      </c>
      <c r="E245" s="35"/>
      <c r="F245" s="199" t="s">
        <v>339</v>
      </c>
      <c r="G245" s="35"/>
      <c r="H245" s="35"/>
      <c r="I245" s="200"/>
      <c r="J245" s="35"/>
      <c r="K245" s="35"/>
      <c r="L245" s="38"/>
      <c r="M245" s="201"/>
      <c r="N245" s="202"/>
      <c r="O245" s="70"/>
      <c r="P245" s="70"/>
      <c r="Q245" s="70"/>
      <c r="R245" s="70"/>
      <c r="S245" s="70"/>
      <c r="T245" s="71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T245" s="16" t="s">
        <v>141</v>
      </c>
      <c r="AU245" s="16" t="s">
        <v>89</v>
      </c>
    </row>
    <row r="246" spans="1:65" s="2" customFormat="1" ht="39">
      <c r="A246" s="33"/>
      <c r="B246" s="34"/>
      <c r="C246" s="35"/>
      <c r="D246" s="205" t="s">
        <v>319</v>
      </c>
      <c r="E246" s="35"/>
      <c r="F246" s="236" t="s">
        <v>333</v>
      </c>
      <c r="G246" s="35"/>
      <c r="H246" s="35"/>
      <c r="I246" s="200"/>
      <c r="J246" s="35"/>
      <c r="K246" s="35"/>
      <c r="L246" s="38"/>
      <c r="M246" s="201"/>
      <c r="N246" s="202"/>
      <c r="O246" s="70"/>
      <c r="P246" s="70"/>
      <c r="Q246" s="70"/>
      <c r="R246" s="70"/>
      <c r="S246" s="70"/>
      <c r="T246" s="71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T246" s="16" t="s">
        <v>319</v>
      </c>
      <c r="AU246" s="16" t="s">
        <v>89</v>
      </c>
    </row>
    <row r="247" spans="1:65" s="13" customFormat="1" ht="11.25">
      <c r="B247" s="203"/>
      <c r="C247" s="204"/>
      <c r="D247" s="205" t="s">
        <v>143</v>
      </c>
      <c r="E247" s="206" t="s">
        <v>1</v>
      </c>
      <c r="F247" s="207" t="s">
        <v>340</v>
      </c>
      <c r="G247" s="204"/>
      <c r="H247" s="208">
        <v>24.66</v>
      </c>
      <c r="I247" s="209"/>
      <c r="J247" s="204"/>
      <c r="K247" s="204"/>
      <c r="L247" s="210"/>
      <c r="M247" s="211"/>
      <c r="N247" s="212"/>
      <c r="O247" s="212"/>
      <c r="P247" s="212"/>
      <c r="Q247" s="212"/>
      <c r="R247" s="212"/>
      <c r="S247" s="212"/>
      <c r="T247" s="213"/>
      <c r="AT247" s="214" t="s">
        <v>143</v>
      </c>
      <c r="AU247" s="214" t="s">
        <v>89</v>
      </c>
      <c r="AV247" s="13" t="s">
        <v>89</v>
      </c>
      <c r="AW247" s="13" t="s">
        <v>37</v>
      </c>
      <c r="AX247" s="13" t="s">
        <v>79</v>
      </c>
      <c r="AY247" s="214" t="s">
        <v>132</v>
      </c>
    </row>
    <row r="248" spans="1:65" s="13" customFormat="1" ht="22.5">
      <c r="B248" s="203"/>
      <c r="C248" s="204"/>
      <c r="D248" s="205" t="s">
        <v>143</v>
      </c>
      <c r="E248" s="206" t="s">
        <v>1</v>
      </c>
      <c r="F248" s="207" t="s">
        <v>341</v>
      </c>
      <c r="G248" s="204"/>
      <c r="H248" s="208">
        <v>4.2300000000000004</v>
      </c>
      <c r="I248" s="209"/>
      <c r="J248" s="204"/>
      <c r="K248" s="204"/>
      <c r="L248" s="210"/>
      <c r="M248" s="211"/>
      <c r="N248" s="212"/>
      <c r="O248" s="212"/>
      <c r="P248" s="212"/>
      <c r="Q248" s="212"/>
      <c r="R248" s="212"/>
      <c r="S248" s="212"/>
      <c r="T248" s="213"/>
      <c r="AT248" s="214" t="s">
        <v>143</v>
      </c>
      <c r="AU248" s="214" t="s">
        <v>89</v>
      </c>
      <c r="AV248" s="13" t="s">
        <v>89</v>
      </c>
      <c r="AW248" s="13" t="s">
        <v>37</v>
      </c>
      <c r="AX248" s="13" t="s">
        <v>79</v>
      </c>
      <c r="AY248" s="214" t="s">
        <v>132</v>
      </c>
    </row>
    <row r="249" spans="1:65" s="13" customFormat="1" ht="22.5">
      <c r="B249" s="203"/>
      <c r="C249" s="204"/>
      <c r="D249" s="205" t="s">
        <v>143</v>
      </c>
      <c r="E249" s="206" t="s">
        <v>1</v>
      </c>
      <c r="F249" s="207" t="s">
        <v>342</v>
      </c>
      <c r="G249" s="204"/>
      <c r="H249" s="208">
        <v>6.3449999999999998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143</v>
      </c>
      <c r="AU249" s="214" t="s">
        <v>89</v>
      </c>
      <c r="AV249" s="13" t="s">
        <v>89</v>
      </c>
      <c r="AW249" s="13" t="s">
        <v>37</v>
      </c>
      <c r="AX249" s="13" t="s">
        <v>79</v>
      </c>
      <c r="AY249" s="214" t="s">
        <v>132</v>
      </c>
    </row>
    <row r="250" spans="1:65" s="13" customFormat="1" ht="22.5">
      <c r="B250" s="203"/>
      <c r="C250" s="204"/>
      <c r="D250" s="205" t="s">
        <v>143</v>
      </c>
      <c r="E250" s="206" t="s">
        <v>1</v>
      </c>
      <c r="F250" s="207" t="s">
        <v>343</v>
      </c>
      <c r="G250" s="204"/>
      <c r="H250" s="208">
        <v>30.824999999999999</v>
      </c>
      <c r="I250" s="209"/>
      <c r="J250" s="204"/>
      <c r="K250" s="204"/>
      <c r="L250" s="210"/>
      <c r="M250" s="211"/>
      <c r="N250" s="212"/>
      <c r="O250" s="212"/>
      <c r="P250" s="212"/>
      <c r="Q250" s="212"/>
      <c r="R250" s="212"/>
      <c r="S250" s="212"/>
      <c r="T250" s="213"/>
      <c r="AT250" s="214" t="s">
        <v>143</v>
      </c>
      <c r="AU250" s="214" t="s">
        <v>89</v>
      </c>
      <c r="AV250" s="13" t="s">
        <v>89</v>
      </c>
      <c r="AW250" s="13" t="s">
        <v>37</v>
      </c>
      <c r="AX250" s="13" t="s">
        <v>79</v>
      </c>
      <c r="AY250" s="214" t="s">
        <v>132</v>
      </c>
    </row>
    <row r="251" spans="1:65" s="14" customFormat="1" ht="11.25">
      <c r="B251" s="215"/>
      <c r="C251" s="216"/>
      <c r="D251" s="205" t="s">
        <v>143</v>
      </c>
      <c r="E251" s="217" t="s">
        <v>1</v>
      </c>
      <c r="F251" s="218" t="s">
        <v>168</v>
      </c>
      <c r="G251" s="216"/>
      <c r="H251" s="219">
        <v>66.06</v>
      </c>
      <c r="I251" s="220"/>
      <c r="J251" s="216"/>
      <c r="K251" s="216"/>
      <c r="L251" s="221"/>
      <c r="M251" s="222"/>
      <c r="N251" s="223"/>
      <c r="O251" s="223"/>
      <c r="P251" s="223"/>
      <c r="Q251" s="223"/>
      <c r="R251" s="223"/>
      <c r="S251" s="223"/>
      <c r="T251" s="224"/>
      <c r="AT251" s="225" t="s">
        <v>143</v>
      </c>
      <c r="AU251" s="225" t="s">
        <v>89</v>
      </c>
      <c r="AV251" s="14" t="s">
        <v>139</v>
      </c>
      <c r="AW251" s="14" t="s">
        <v>37</v>
      </c>
      <c r="AX251" s="14" t="s">
        <v>87</v>
      </c>
      <c r="AY251" s="225" t="s">
        <v>132</v>
      </c>
    </row>
    <row r="252" spans="1:65" s="2" customFormat="1" ht="44.25" customHeight="1">
      <c r="A252" s="33"/>
      <c r="B252" s="34"/>
      <c r="C252" s="185" t="s">
        <v>344</v>
      </c>
      <c r="D252" s="185" t="s">
        <v>134</v>
      </c>
      <c r="E252" s="186" t="s">
        <v>345</v>
      </c>
      <c r="F252" s="187" t="s">
        <v>346</v>
      </c>
      <c r="G252" s="188" t="s">
        <v>203</v>
      </c>
      <c r="H252" s="189">
        <v>30.14</v>
      </c>
      <c r="I252" s="190"/>
      <c r="J252" s="191">
        <f>ROUND(I252*H252,2)</f>
        <v>0</v>
      </c>
      <c r="K252" s="187" t="s">
        <v>138</v>
      </c>
      <c r="L252" s="38"/>
      <c r="M252" s="192" t="s">
        <v>1</v>
      </c>
      <c r="N252" s="193" t="s">
        <v>44</v>
      </c>
      <c r="O252" s="70"/>
      <c r="P252" s="194">
        <f>O252*H252</f>
        <v>0</v>
      </c>
      <c r="Q252" s="194">
        <v>0</v>
      </c>
      <c r="R252" s="194">
        <f>Q252*H252</f>
        <v>0</v>
      </c>
      <c r="S252" s="194">
        <v>0</v>
      </c>
      <c r="T252" s="195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6" t="s">
        <v>139</v>
      </c>
      <c r="AT252" s="196" t="s">
        <v>134</v>
      </c>
      <c r="AU252" s="196" t="s">
        <v>89</v>
      </c>
      <c r="AY252" s="16" t="s">
        <v>132</v>
      </c>
      <c r="BE252" s="197">
        <f>IF(N252="základní",J252,0)</f>
        <v>0</v>
      </c>
      <c r="BF252" s="197">
        <f>IF(N252="snížená",J252,0)</f>
        <v>0</v>
      </c>
      <c r="BG252" s="197">
        <f>IF(N252="zákl. přenesená",J252,0)</f>
        <v>0</v>
      </c>
      <c r="BH252" s="197">
        <f>IF(N252="sníž. přenesená",J252,0)</f>
        <v>0</v>
      </c>
      <c r="BI252" s="197">
        <f>IF(N252="nulová",J252,0)</f>
        <v>0</v>
      </c>
      <c r="BJ252" s="16" t="s">
        <v>87</v>
      </c>
      <c r="BK252" s="197">
        <f>ROUND(I252*H252,2)</f>
        <v>0</v>
      </c>
      <c r="BL252" s="16" t="s">
        <v>139</v>
      </c>
      <c r="BM252" s="196" t="s">
        <v>347</v>
      </c>
    </row>
    <row r="253" spans="1:65" s="2" customFormat="1" ht="11.25">
      <c r="A253" s="33"/>
      <c r="B253" s="34"/>
      <c r="C253" s="35"/>
      <c r="D253" s="198" t="s">
        <v>141</v>
      </c>
      <c r="E253" s="35"/>
      <c r="F253" s="199" t="s">
        <v>348</v>
      </c>
      <c r="G253" s="35"/>
      <c r="H253" s="35"/>
      <c r="I253" s="200"/>
      <c r="J253" s="35"/>
      <c r="K253" s="35"/>
      <c r="L253" s="38"/>
      <c r="M253" s="201"/>
      <c r="N253" s="202"/>
      <c r="O253" s="70"/>
      <c r="P253" s="70"/>
      <c r="Q253" s="70"/>
      <c r="R253" s="70"/>
      <c r="S253" s="70"/>
      <c r="T253" s="71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T253" s="16" t="s">
        <v>141</v>
      </c>
      <c r="AU253" s="16" t="s">
        <v>89</v>
      </c>
    </row>
    <row r="254" spans="1:65" s="2" customFormat="1" ht="39">
      <c r="A254" s="33"/>
      <c r="B254" s="34"/>
      <c r="C254" s="35"/>
      <c r="D254" s="205" t="s">
        <v>319</v>
      </c>
      <c r="E254" s="35"/>
      <c r="F254" s="236" t="s">
        <v>333</v>
      </c>
      <c r="G254" s="35"/>
      <c r="H254" s="35"/>
      <c r="I254" s="200"/>
      <c r="J254" s="35"/>
      <c r="K254" s="35"/>
      <c r="L254" s="38"/>
      <c r="M254" s="201"/>
      <c r="N254" s="202"/>
      <c r="O254" s="70"/>
      <c r="P254" s="70"/>
      <c r="Q254" s="70"/>
      <c r="R254" s="70"/>
      <c r="S254" s="70"/>
      <c r="T254" s="71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6" t="s">
        <v>319</v>
      </c>
      <c r="AU254" s="16" t="s">
        <v>89</v>
      </c>
    </row>
    <row r="255" spans="1:65" s="13" customFormat="1" ht="11.25">
      <c r="B255" s="203"/>
      <c r="C255" s="204"/>
      <c r="D255" s="205" t="s">
        <v>143</v>
      </c>
      <c r="E255" s="206" t="s">
        <v>1</v>
      </c>
      <c r="F255" s="207" t="s">
        <v>349</v>
      </c>
      <c r="G255" s="204"/>
      <c r="H255" s="208">
        <v>30.14</v>
      </c>
      <c r="I255" s="209"/>
      <c r="J255" s="204"/>
      <c r="K255" s="204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 t="s">
        <v>143</v>
      </c>
      <c r="AU255" s="214" t="s">
        <v>89</v>
      </c>
      <c r="AV255" s="13" t="s">
        <v>89</v>
      </c>
      <c r="AW255" s="13" t="s">
        <v>37</v>
      </c>
      <c r="AX255" s="13" t="s">
        <v>87</v>
      </c>
      <c r="AY255" s="214" t="s">
        <v>132</v>
      </c>
    </row>
    <row r="256" spans="1:65" s="12" customFormat="1" ht="22.9" customHeight="1">
      <c r="B256" s="169"/>
      <c r="C256" s="170"/>
      <c r="D256" s="171" t="s">
        <v>78</v>
      </c>
      <c r="E256" s="183" t="s">
        <v>350</v>
      </c>
      <c r="F256" s="183" t="s">
        <v>351</v>
      </c>
      <c r="G256" s="170"/>
      <c r="H256" s="170"/>
      <c r="I256" s="173"/>
      <c r="J256" s="184">
        <f>BK256</f>
        <v>0</v>
      </c>
      <c r="K256" s="170"/>
      <c r="L256" s="175"/>
      <c r="M256" s="176"/>
      <c r="N256" s="177"/>
      <c r="O256" s="177"/>
      <c r="P256" s="178">
        <f>SUM(P257:P263)</f>
        <v>0</v>
      </c>
      <c r="Q256" s="177"/>
      <c r="R256" s="178">
        <f>SUM(R257:R263)</f>
        <v>0</v>
      </c>
      <c r="S256" s="177"/>
      <c r="T256" s="179">
        <f>SUM(T257:T263)</f>
        <v>0</v>
      </c>
      <c r="AR256" s="180" t="s">
        <v>87</v>
      </c>
      <c r="AT256" s="181" t="s">
        <v>78</v>
      </c>
      <c r="AU256" s="181" t="s">
        <v>87</v>
      </c>
      <c r="AY256" s="180" t="s">
        <v>132</v>
      </c>
      <c r="BK256" s="182">
        <f>SUM(BK257:BK263)</f>
        <v>0</v>
      </c>
    </row>
    <row r="257" spans="1:65" s="2" customFormat="1" ht="33" customHeight="1">
      <c r="A257" s="33"/>
      <c r="B257" s="34"/>
      <c r="C257" s="185" t="s">
        <v>352</v>
      </c>
      <c r="D257" s="185" t="s">
        <v>134</v>
      </c>
      <c r="E257" s="186" t="s">
        <v>353</v>
      </c>
      <c r="F257" s="187" t="s">
        <v>354</v>
      </c>
      <c r="G257" s="188" t="s">
        <v>203</v>
      </c>
      <c r="H257" s="189">
        <v>19.998999999999999</v>
      </c>
      <c r="I257" s="190"/>
      <c r="J257" s="191">
        <f>ROUND(I257*H257,2)</f>
        <v>0</v>
      </c>
      <c r="K257" s="187" t="s">
        <v>138</v>
      </c>
      <c r="L257" s="38"/>
      <c r="M257" s="192" t="s">
        <v>1</v>
      </c>
      <c r="N257" s="193" t="s">
        <v>44</v>
      </c>
      <c r="O257" s="70"/>
      <c r="P257" s="194">
        <f>O257*H257</f>
        <v>0</v>
      </c>
      <c r="Q257" s="194">
        <v>0</v>
      </c>
      <c r="R257" s="194">
        <f>Q257*H257</f>
        <v>0</v>
      </c>
      <c r="S257" s="194">
        <v>0</v>
      </c>
      <c r="T257" s="195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96" t="s">
        <v>139</v>
      </c>
      <c r="AT257" s="196" t="s">
        <v>134</v>
      </c>
      <c r="AU257" s="196" t="s">
        <v>89</v>
      </c>
      <c r="AY257" s="16" t="s">
        <v>132</v>
      </c>
      <c r="BE257" s="197">
        <f>IF(N257="základní",J257,0)</f>
        <v>0</v>
      </c>
      <c r="BF257" s="197">
        <f>IF(N257="snížená",J257,0)</f>
        <v>0</v>
      </c>
      <c r="BG257" s="197">
        <f>IF(N257="zákl. přenesená",J257,0)</f>
        <v>0</v>
      </c>
      <c r="BH257" s="197">
        <f>IF(N257="sníž. přenesená",J257,0)</f>
        <v>0</v>
      </c>
      <c r="BI257" s="197">
        <f>IF(N257="nulová",J257,0)</f>
        <v>0</v>
      </c>
      <c r="BJ257" s="16" t="s">
        <v>87</v>
      </c>
      <c r="BK257" s="197">
        <f>ROUND(I257*H257,2)</f>
        <v>0</v>
      </c>
      <c r="BL257" s="16" t="s">
        <v>139</v>
      </c>
      <c r="BM257" s="196" t="s">
        <v>355</v>
      </c>
    </row>
    <row r="258" spans="1:65" s="2" customFormat="1" ht="11.25">
      <c r="A258" s="33"/>
      <c r="B258" s="34"/>
      <c r="C258" s="35"/>
      <c r="D258" s="198" t="s">
        <v>141</v>
      </c>
      <c r="E258" s="35"/>
      <c r="F258" s="199" t="s">
        <v>356</v>
      </c>
      <c r="G258" s="35"/>
      <c r="H258" s="35"/>
      <c r="I258" s="200"/>
      <c r="J258" s="35"/>
      <c r="K258" s="35"/>
      <c r="L258" s="38"/>
      <c r="M258" s="201"/>
      <c r="N258" s="202"/>
      <c r="O258" s="70"/>
      <c r="P258" s="70"/>
      <c r="Q258" s="70"/>
      <c r="R258" s="70"/>
      <c r="S258" s="70"/>
      <c r="T258" s="71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T258" s="16" t="s">
        <v>141</v>
      </c>
      <c r="AU258" s="16" t="s">
        <v>89</v>
      </c>
    </row>
    <row r="259" spans="1:65" s="2" customFormat="1" ht="33" customHeight="1">
      <c r="A259" s="33"/>
      <c r="B259" s="34"/>
      <c r="C259" s="185" t="s">
        <v>357</v>
      </c>
      <c r="D259" s="185" t="s">
        <v>134</v>
      </c>
      <c r="E259" s="186" t="s">
        <v>358</v>
      </c>
      <c r="F259" s="187" t="s">
        <v>359</v>
      </c>
      <c r="G259" s="188" t="s">
        <v>203</v>
      </c>
      <c r="H259" s="189">
        <v>19.998999999999999</v>
      </c>
      <c r="I259" s="190"/>
      <c r="J259" s="191">
        <f>ROUND(I259*H259,2)</f>
        <v>0</v>
      </c>
      <c r="K259" s="187" t="s">
        <v>138</v>
      </c>
      <c r="L259" s="38"/>
      <c r="M259" s="192" t="s">
        <v>1</v>
      </c>
      <c r="N259" s="193" t="s">
        <v>44</v>
      </c>
      <c r="O259" s="70"/>
      <c r="P259" s="194">
        <f>O259*H259</f>
        <v>0</v>
      </c>
      <c r="Q259" s="194">
        <v>0</v>
      </c>
      <c r="R259" s="194">
        <f>Q259*H259</f>
        <v>0</v>
      </c>
      <c r="S259" s="194">
        <v>0</v>
      </c>
      <c r="T259" s="195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6" t="s">
        <v>139</v>
      </c>
      <c r="AT259" s="196" t="s">
        <v>134</v>
      </c>
      <c r="AU259" s="196" t="s">
        <v>89</v>
      </c>
      <c r="AY259" s="16" t="s">
        <v>132</v>
      </c>
      <c r="BE259" s="197">
        <f>IF(N259="základní",J259,0)</f>
        <v>0</v>
      </c>
      <c r="BF259" s="197">
        <f>IF(N259="snížená",J259,0)</f>
        <v>0</v>
      </c>
      <c r="BG259" s="197">
        <f>IF(N259="zákl. přenesená",J259,0)</f>
        <v>0</v>
      </c>
      <c r="BH259" s="197">
        <f>IF(N259="sníž. přenesená",J259,0)</f>
        <v>0</v>
      </c>
      <c r="BI259" s="197">
        <f>IF(N259="nulová",J259,0)</f>
        <v>0</v>
      </c>
      <c r="BJ259" s="16" t="s">
        <v>87</v>
      </c>
      <c r="BK259" s="197">
        <f>ROUND(I259*H259,2)</f>
        <v>0</v>
      </c>
      <c r="BL259" s="16" t="s">
        <v>139</v>
      </c>
      <c r="BM259" s="196" t="s">
        <v>360</v>
      </c>
    </row>
    <row r="260" spans="1:65" s="2" customFormat="1" ht="11.25">
      <c r="A260" s="33"/>
      <c r="B260" s="34"/>
      <c r="C260" s="35"/>
      <c r="D260" s="198" t="s">
        <v>141</v>
      </c>
      <c r="E260" s="35"/>
      <c r="F260" s="199" t="s">
        <v>361</v>
      </c>
      <c r="G260" s="35"/>
      <c r="H260" s="35"/>
      <c r="I260" s="200"/>
      <c r="J260" s="35"/>
      <c r="K260" s="35"/>
      <c r="L260" s="38"/>
      <c r="M260" s="201"/>
      <c r="N260" s="202"/>
      <c r="O260" s="70"/>
      <c r="P260" s="70"/>
      <c r="Q260" s="70"/>
      <c r="R260" s="70"/>
      <c r="S260" s="70"/>
      <c r="T260" s="71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T260" s="16" t="s">
        <v>141</v>
      </c>
      <c r="AU260" s="16" t="s">
        <v>89</v>
      </c>
    </row>
    <row r="261" spans="1:65" s="2" customFormat="1" ht="33" customHeight="1">
      <c r="A261" s="33"/>
      <c r="B261" s="34"/>
      <c r="C261" s="185" t="s">
        <v>362</v>
      </c>
      <c r="D261" s="185" t="s">
        <v>134</v>
      </c>
      <c r="E261" s="186" t="s">
        <v>363</v>
      </c>
      <c r="F261" s="187" t="s">
        <v>364</v>
      </c>
      <c r="G261" s="188" t="s">
        <v>203</v>
      </c>
      <c r="H261" s="189">
        <v>99.995000000000005</v>
      </c>
      <c r="I261" s="190"/>
      <c r="J261" s="191">
        <f>ROUND(I261*H261,2)</f>
        <v>0</v>
      </c>
      <c r="K261" s="187" t="s">
        <v>138</v>
      </c>
      <c r="L261" s="38"/>
      <c r="M261" s="192" t="s">
        <v>1</v>
      </c>
      <c r="N261" s="193" t="s">
        <v>44</v>
      </c>
      <c r="O261" s="70"/>
      <c r="P261" s="194">
        <f>O261*H261</f>
        <v>0</v>
      </c>
      <c r="Q261" s="194">
        <v>0</v>
      </c>
      <c r="R261" s="194">
        <f>Q261*H261</f>
        <v>0</v>
      </c>
      <c r="S261" s="194">
        <v>0</v>
      </c>
      <c r="T261" s="195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96" t="s">
        <v>139</v>
      </c>
      <c r="AT261" s="196" t="s">
        <v>134</v>
      </c>
      <c r="AU261" s="196" t="s">
        <v>89</v>
      </c>
      <c r="AY261" s="16" t="s">
        <v>132</v>
      </c>
      <c r="BE261" s="197">
        <f>IF(N261="základní",J261,0)</f>
        <v>0</v>
      </c>
      <c r="BF261" s="197">
        <f>IF(N261="snížená",J261,0)</f>
        <v>0</v>
      </c>
      <c r="BG261" s="197">
        <f>IF(N261="zákl. přenesená",J261,0)</f>
        <v>0</v>
      </c>
      <c r="BH261" s="197">
        <f>IF(N261="sníž. přenesená",J261,0)</f>
        <v>0</v>
      </c>
      <c r="BI261" s="197">
        <f>IF(N261="nulová",J261,0)</f>
        <v>0</v>
      </c>
      <c r="BJ261" s="16" t="s">
        <v>87</v>
      </c>
      <c r="BK261" s="197">
        <f>ROUND(I261*H261,2)</f>
        <v>0</v>
      </c>
      <c r="BL261" s="16" t="s">
        <v>139</v>
      </c>
      <c r="BM261" s="196" t="s">
        <v>365</v>
      </c>
    </row>
    <row r="262" spans="1:65" s="2" customFormat="1" ht="11.25">
      <c r="A262" s="33"/>
      <c r="B262" s="34"/>
      <c r="C262" s="35"/>
      <c r="D262" s="198" t="s">
        <v>141</v>
      </c>
      <c r="E262" s="35"/>
      <c r="F262" s="199" t="s">
        <v>366</v>
      </c>
      <c r="G262" s="35"/>
      <c r="H262" s="35"/>
      <c r="I262" s="200"/>
      <c r="J262" s="35"/>
      <c r="K262" s="35"/>
      <c r="L262" s="38"/>
      <c r="M262" s="201"/>
      <c r="N262" s="202"/>
      <c r="O262" s="70"/>
      <c r="P262" s="70"/>
      <c r="Q262" s="70"/>
      <c r="R262" s="70"/>
      <c r="S262" s="70"/>
      <c r="T262" s="71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T262" s="16" t="s">
        <v>141</v>
      </c>
      <c r="AU262" s="16" t="s">
        <v>89</v>
      </c>
    </row>
    <row r="263" spans="1:65" s="13" customFormat="1" ht="11.25">
      <c r="B263" s="203"/>
      <c r="C263" s="204"/>
      <c r="D263" s="205" t="s">
        <v>143</v>
      </c>
      <c r="E263" s="204"/>
      <c r="F263" s="207" t="s">
        <v>367</v>
      </c>
      <c r="G263" s="204"/>
      <c r="H263" s="208">
        <v>99.995000000000005</v>
      </c>
      <c r="I263" s="209"/>
      <c r="J263" s="204"/>
      <c r="K263" s="204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143</v>
      </c>
      <c r="AU263" s="214" t="s">
        <v>89</v>
      </c>
      <c r="AV263" s="13" t="s">
        <v>89</v>
      </c>
      <c r="AW263" s="13" t="s">
        <v>4</v>
      </c>
      <c r="AX263" s="13" t="s">
        <v>87</v>
      </c>
      <c r="AY263" s="214" t="s">
        <v>132</v>
      </c>
    </row>
    <row r="264" spans="1:65" s="12" customFormat="1" ht="25.9" customHeight="1">
      <c r="B264" s="169"/>
      <c r="C264" s="170"/>
      <c r="D264" s="171" t="s">
        <v>78</v>
      </c>
      <c r="E264" s="172" t="s">
        <v>368</v>
      </c>
      <c r="F264" s="172" t="s">
        <v>369</v>
      </c>
      <c r="G264" s="170"/>
      <c r="H264" s="170"/>
      <c r="I264" s="173"/>
      <c r="J264" s="174">
        <f>BK264</f>
        <v>0</v>
      </c>
      <c r="K264" s="170"/>
      <c r="L264" s="175"/>
      <c r="M264" s="176"/>
      <c r="N264" s="177"/>
      <c r="O264" s="177"/>
      <c r="P264" s="178">
        <f>P265+P276+P281+P284+P287</f>
        <v>0</v>
      </c>
      <c r="Q264" s="177"/>
      <c r="R264" s="178">
        <f>R265+R276+R281+R284+R287</f>
        <v>0</v>
      </c>
      <c r="S264" s="177"/>
      <c r="T264" s="179">
        <f>T265+T276+T281+T284+T287</f>
        <v>0</v>
      </c>
      <c r="AR264" s="180" t="s">
        <v>160</v>
      </c>
      <c r="AT264" s="181" t="s">
        <v>78</v>
      </c>
      <c r="AU264" s="181" t="s">
        <v>79</v>
      </c>
      <c r="AY264" s="180" t="s">
        <v>132</v>
      </c>
      <c r="BK264" s="182">
        <f>BK265+BK276+BK281+BK284+BK287</f>
        <v>0</v>
      </c>
    </row>
    <row r="265" spans="1:65" s="12" customFormat="1" ht="22.9" customHeight="1">
      <c r="B265" s="169"/>
      <c r="C265" s="170"/>
      <c r="D265" s="171" t="s">
        <v>78</v>
      </c>
      <c r="E265" s="183" t="s">
        <v>370</v>
      </c>
      <c r="F265" s="183" t="s">
        <v>371</v>
      </c>
      <c r="G265" s="170"/>
      <c r="H265" s="170"/>
      <c r="I265" s="173"/>
      <c r="J265" s="184">
        <f>BK265</f>
        <v>0</v>
      </c>
      <c r="K265" s="170"/>
      <c r="L265" s="175"/>
      <c r="M265" s="176"/>
      <c r="N265" s="177"/>
      <c r="O265" s="177"/>
      <c r="P265" s="178">
        <f>SUM(P266:P275)</f>
        <v>0</v>
      </c>
      <c r="Q265" s="177"/>
      <c r="R265" s="178">
        <f>SUM(R266:R275)</f>
        <v>0</v>
      </c>
      <c r="S265" s="177"/>
      <c r="T265" s="179">
        <f>SUM(T266:T275)</f>
        <v>0</v>
      </c>
      <c r="AR265" s="180" t="s">
        <v>160</v>
      </c>
      <c r="AT265" s="181" t="s">
        <v>78</v>
      </c>
      <c r="AU265" s="181" t="s">
        <v>87</v>
      </c>
      <c r="AY265" s="180" t="s">
        <v>132</v>
      </c>
      <c r="BK265" s="182">
        <f>SUM(BK266:BK275)</f>
        <v>0</v>
      </c>
    </row>
    <row r="266" spans="1:65" s="2" customFormat="1" ht="16.5" customHeight="1">
      <c r="A266" s="33"/>
      <c r="B266" s="34"/>
      <c r="C266" s="185" t="s">
        <v>372</v>
      </c>
      <c r="D266" s="185" t="s">
        <v>134</v>
      </c>
      <c r="E266" s="186" t="s">
        <v>373</v>
      </c>
      <c r="F266" s="187" t="s">
        <v>374</v>
      </c>
      <c r="G266" s="188" t="s">
        <v>375</v>
      </c>
      <c r="H266" s="189">
        <v>1</v>
      </c>
      <c r="I266" s="190"/>
      <c r="J266" s="191">
        <f>ROUND(I266*H266,2)</f>
        <v>0</v>
      </c>
      <c r="K266" s="187" t="s">
        <v>138</v>
      </c>
      <c r="L266" s="38"/>
      <c r="M266" s="192" t="s">
        <v>1</v>
      </c>
      <c r="N266" s="193" t="s">
        <v>44</v>
      </c>
      <c r="O266" s="70"/>
      <c r="P266" s="194">
        <f>O266*H266</f>
        <v>0</v>
      </c>
      <c r="Q266" s="194">
        <v>0</v>
      </c>
      <c r="R266" s="194">
        <f>Q266*H266</f>
        <v>0</v>
      </c>
      <c r="S266" s="194">
        <v>0</v>
      </c>
      <c r="T266" s="195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96" t="s">
        <v>376</v>
      </c>
      <c r="AT266" s="196" t="s">
        <v>134</v>
      </c>
      <c r="AU266" s="196" t="s">
        <v>89</v>
      </c>
      <c r="AY266" s="16" t="s">
        <v>132</v>
      </c>
      <c r="BE266" s="197">
        <f>IF(N266="základní",J266,0)</f>
        <v>0</v>
      </c>
      <c r="BF266" s="197">
        <f>IF(N266="snížená",J266,0)</f>
        <v>0</v>
      </c>
      <c r="BG266" s="197">
        <f>IF(N266="zákl. přenesená",J266,0)</f>
        <v>0</v>
      </c>
      <c r="BH266" s="197">
        <f>IF(N266="sníž. přenesená",J266,0)</f>
        <v>0</v>
      </c>
      <c r="BI266" s="197">
        <f>IF(N266="nulová",J266,0)</f>
        <v>0</v>
      </c>
      <c r="BJ266" s="16" t="s">
        <v>87</v>
      </c>
      <c r="BK266" s="197">
        <f>ROUND(I266*H266,2)</f>
        <v>0</v>
      </c>
      <c r="BL266" s="16" t="s">
        <v>376</v>
      </c>
      <c r="BM266" s="196" t="s">
        <v>377</v>
      </c>
    </row>
    <row r="267" spans="1:65" s="2" customFormat="1" ht="11.25">
      <c r="A267" s="33"/>
      <c r="B267" s="34"/>
      <c r="C267" s="35"/>
      <c r="D267" s="198" t="s">
        <v>141</v>
      </c>
      <c r="E267" s="35"/>
      <c r="F267" s="199" t="s">
        <v>378</v>
      </c>
      <c r="G267" s="35"/>
      <c r="H267" s="35"/>
      <c r="I267" s="200"/>
      <c r="J267" s="35"/>
      <c r="K267" s="35"/>
      <c r="L267" s="38"/>
      <c r="M267" s="201"/>
      <c r="N267" s="202"/>
      <c r="O267" s="70"/>
      <c r="P267" s="70"/>
      <c r="Q267" s="70"/>
      <c r="R267" s="70"/>
      <c r="S267" s="70"/>
      <c r="T267" s="71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T267" s="16" t="s">
        <v>141</v>
      </c>
      <c r="AU267" s="16" t="s">
        <v>89</v>
      </c>
    </row>
    <row r="268" spans="1:65" s="2" customFormat="1" ht="33" customHeight="1">
      <c r="A268" s="33"/>
      <c r="B268" s="34"/>
      <c r="C268" s="185" t="s">
        <v>379</v>
      </c>
      <c r="D268" s="185" t="s">
        <v>134</v>
      </c>
      <c r="E268" s="186" t="s">
        <v>380</v>
      </c>
      <c r="F268" s="187" t="s">
        <v>381</v>
      </c>
      <c r="G268" s="188" t="s">
        <v>375</v>
      </c>
      <c r="H268" s="189">
        <v>1</v>
      </c>
      <c r="I268" s="190"/>
      <c r="J268" s="191">
        <f>ROUND(I268*H268,2)</f>
        <v>0</v>
      </c>
      <c r="K268" s="187" t="s">
        <v>138</v>
      </c>
      <c r="L268" s="38"/>
      <c r="M268" s="192" t="s">
        <v>1</v>
      </c>
      <c r="N268" s="193" t="s">
        <v>44</v>
      </c>
      <c r="O268" s="70"/>
      <c r="P268" s="194">
        <f>O268*H268</f>
        <v>0</v>
      </c>
      <c r="Q268" s="194">
        <v>0</v>
      </c>
      <c r="R268" s="194">
        <f>Q268*H268</f>
        <v>0</v>
      </c>
      <c r="S268" s="194">
        <v>0</v>
      </c>
      <c r="T268" s="195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96" t="s">
        <v>376</v>
      </c>
      <c r="AT268" s="196" t="s">
        <v>134</v>
      </c>
      <c r="AU268" s="196" t="s">
        <v>89</v>
      </c>
      <c r="AY268" s="16" t="s">
        <v>132</v>
      </c>
      <c r="BE268" s="197">
        <f>IF(N268="základní",J268,0)</f>
        <v>0</v>
      </c>
      <c r="BF268" s="197">
        <f>IF(N268="snížená",J268,0)</f>
        <v>0</v>
      </c>
      <c r="BG268" s="197">
        <f>IF(N268="zákl. přenesená",J268,0)</f>
        <v>0</v>
      </c>
      <c r="BH268" s="197">
        <f>IF(N268="sníž. přenesená",J268,0)</f>
        <v>0</v>
      </c>
      <c r="BI268" s="197">
        <f>IF(N268="nulová",J268,0)</f>
        <v>0</v>
      </c>
      <c r="BJ268" s="16" t="s">
        <v>87</v>
      </c>
      <c r="BK268" s="197">
        <f>ROUND(I268*H268,2)</f>
        <v>0</v>
      </c>
      <c r="BL268" s="16" t="s">
        <v>376</v>
      </c>
      <c r="BM268" s="196" t="s">
        <v>382</v>
      </c>
    </row>
    <row r="269" spans="1:65" s="2" customFormat="1" ht="11.25">
      <c r="A269" s="33"/>
      <c r="B269" s="34"/>
      <c r="C269" s="35"/>
      <c r="D269" s="198" t="s">
        <v>141</v>
      </c>
      <c r="E269" s="35"/>
      <c r="F269" s="199" t="s">
        <v>383</v>
      </c>
      <c r="G269" s="35"/>
      <c r="H269" s="35"/>
      <c r="I269" s="200"/>
      <c r="J269" s="35"/>
      <c r="K269" s="35"/>
      <c r="L269" s="38"/>
      <c r="M269" s="201"/>
      <c r="N269" s="202"/>
      <c r="O269" s="70"/>
      <c r="P269" s="70"/>
      <c r="Q269" s="70"/>
      <c r="R269" s="70"/>
      <c r="S269" s="70"/>
      <c r="T269" s="71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T269" s="16" t="s">
        <v>141</v>
      </c>
      <c r="AU269" s="16" t="s">
        <v>89</v>
      </c>
    </row>
    <row r="270" spans="1:65" s="2" customFormat="1" ht="16.5" customHeight="1">
      <c r="A270" s="33"/>
      <c r="B270" s="34"/>
      <c r="C270" s="185" t="s">
        <v>384</v>
      </c>
      <c r="D270" s="185" t="s">
        <v>134</v>
      </c>
      <c r="E270" s="186" t="s">
        <v>385</v>
      </c>
      <c r="F270" s="187" t="s">
        <v>386</v>
      </c>
      <c r="G270" s="188" t="s">
        <v>375</v>
      </c>
      <c r="H270" s="189">
        <v>1</v>
      </c>
      <c r="I270" s="190"/>
      <c r="J270" s="191">
        <f>ROUND(I270*H270,2)</f>
        <v>0</v>
      </c>
      <c r="K270" s="187" t="s">
        <v>138</v>
      </c>
      <c r="L270" s="38"/>
      <c r="M270" s="192" t="s">
        <v>1</v>
      </c>
      <c r="N270" s="193" t="s">
        <v>44</v>
      </c>
      <c r="O270" s="70"/>
      <c r="P270" s="194">
        <f>O270*H270</f>
        <v>0</v>
      </c>
      <c r="Q270" s="194">
        <v>0</v>
      </c>
      <c r="R270" s="194">
        <f>Q270*H270</f>
        <v>0</v>
      </c>
      <c r="S270" s="194">
        <v>0</v>
      </c>
      <c r="T270" s="195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96" t="s">
        <v>376</v>
      </c>
      <c r="AT270" s="196" t="s">
        <v>134</v>
      </c>
      <c r="AU270" s="196" t="s">
        <v>89</v>
      </c>
      <c r="AY270" s="16" t="s">
        <v>132</v>
      </c>
      <c r="BE270" s="197">
        <f>IF(N270="základní",J270,0)</f>
        <v>0</v>
      </c>
      <c r="BF270" s="197">
        <f>IF(N270="snížená",J270,0)</f>
        <v>0</v>
      </c>
      <c r="BG270" s="197">
        <f>IF(N270="zákl. přenesená",J270,0)</f>
        <v>0</v>
      </c>
      <c r="BH270" s="197">
        <f>IF(N270="sníž. přenesená",J270,0)</f>
        <v>0</v>
      </c>
      <c r="BI270" s="197">
        <f>IF(N270="nulová",J270,0)</f>
        <v>0</v>
      </c>
      <c r="BJ270" s="16" t="s">
        <v>87</v>
      </c>
      <c r="BK270" s="197">
        <f>ROUND(I270*H270,2)</f>
        <v>0</v>
      </c>
      <c r="BL270" s="16" t="s">
        <v>376</v>
      </c>
      <c r="BM270" s="196" t="s">
        <v>387</v>
      </c>
    </row>
    <row r="271" spans="1:65" s="2" customFormat="1" ht="11.25">
      <c r="A271" s="33"/>
      <c r="B271" s="34"/>
      <c r="C271" s="35"/>
      <c r="D271" s="198" t="s">
        <v>141</v>
      </c>
      <c r="E271" s="35"/>
      <c r="F271" s="199" t="s">
        <v>388</v>
      </c>
      <c r="G271" s="35"/>
      <c r="H271" s="35"/>
      <c r="I271" s="200"/>
      <c r="J271" s="35"/>
      <c r="K271" s="35"/>
      <c r="L271" s="38"/>
      <c r="M271" s="201"/>
      <c r="N271" s="202"/>
      <c r="O271" s="70"/>
      <c r="P271" s="70"/>
      <c r="Q271" s="70"/>
      <c r="R271" s="70"/>
      <c r="S271" s="70"/>
      <c r="T271" s="71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T271" s="16" t="s">
        <v>141</v>
      </c>
      <c r="AU271" s="16" t="s">
        <v>89</v>
      </c>
    </row>
    <row r="272" spans="1:65" s="2" customFormat="1" ht="16.5" customHeight="1">
      <c r="A272" s="33"/>
      <c r="B272" s="34"/>
      <c r="C272" s="185" t="s">
        <v>389</v>
      </c>
      <c r="D272" s="185" t="s">
        <v>134</v>
      </c>
      <c r="E272" s="186" t="s">
        <v>390</v>
      </c>
      <c r="F272" s="187" t="s">
        <v>391</v>
      </c>
      <c r="G272" s="188" t="s">
        <v>375</v>
      </c>
      <c r="H272" s="189">
        <v>1</v>
      </c>
      <c r="I272" s="190"/>
      <c r="J272" s="191">
        <f>ROUND(I272*H272,2)</f>
        <v>0</v>
      </c>
      <c r="K272" s="187" t="s">
        <v>138</v>
      </c>
      <c r="L272" s="38"/>
      <c r="M272" s="192" t="s">
        <v>1</v>
      </c>
      <c r="N272" s="193" t="s">
        <v>44</v>
      </c>
      <c r="O272" s="70"/>
      <c r="P272" s="194">
        <f>O272*H272</f>
        <v>0</v>
      </c>
      <c r="Q272" s="194">
        <v>0</v>
      </c>
      <c r="R272" s="194">
        <f>Q272*H272</f>
        <v>0</v>
      </c>
      <c r="S272" s="194">
        <v>0</v>
      </c>
      <c r="T272" s="195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96" t="s">
        <v>376</v>
      </c>
      <c r="AT272" s="196" t="s">
        <v>134</v>
      </c>
      <c r="AU272" s="196" t="s">
        <v>89</v>
      </c>
      <c r="AY272" s="16" t="s">
        <v>132</v>
      </c>
      <c r="BE272" s="197">
        <f>IF(N272="základní",J272,0)</f>
        <v>0</v>
      </c>
      <c r="BF272" s="197">
        <f>IF(N272="snížená",J272,0)</f>
        <v>0</v>
      </c>
      <c r="BG272" s="197">
        <f>IF(N272="zákl. přenesená",J272,0)</f>
        <v>0</v>
      </c>
      <c r="BH272" s="197">
        <f>IF(N272="sníž. přenesená",J272,0)</f>
        <v>0</v>
      </c>
      <c r="BI272" s="197">
        <f>IF(N272="nulová",J272,0)</f>
        <v>0</v>
      </c>
      <c r="BJ272" s="16" t="s">
        <v>87</v>
      </c>
      <c r="BK272" s="197">
        <f>ROUND(I272*H272,2)</f>
        <v>0</v>
      </c>
      <c r="BL272" s="16" t="s">
        <v>376</v>
      </c>
      <c r="BM272" s="196" t="s">
        <v>392</v>
      </c>
    </row>
    <row r="273" spans="1:65" s="2" customFormat="1" ht="11.25">
      <c r="A273" s="33"/>
      <c r="B273" s="34"/>
      <c r="C273" s="35"/>
      <c r="D273" s="198" t="s">
        <v>141</v>
      </c>
      <c r="E273" s="35"/>
      <c r="F273" s="199" t="s">
        <v>393</v>
      </c>
      <c r="G273" s="35"/>
      <c r="H273" s="35"/>
      <c r="I273" s="200"/>
      <c r="J273" s="35"/>
      <c r="K273" s="35"/>
      <c r="L273" s="38"/>
      <c r="M273" s="201"/>
      <c r="N273" s="202"/>
      <c r="O273" s="70"/>
      <c r="P273" s="70"/>
      <c r="Q273" s="70"/>
      <c r="R273" s="70"/>
      <c r="S273" s="70"/>
      <c r="T273" s="71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T273" s="16" t="s">
        <v>141</v>
      </c>
      <c r="AU273" s="16" t="s">
        <v>89</v>
      </c>
    </row>
    <row r="274" spans="1:65" s="2" customFormat="1" ht="16.5" customHeight="1">
      <c r="A274" s="33"/>
      <c r="B274" s="34"/>
      <c r="C274" s="185" t="s">
        <v>394</v>
      </c>
      <c r="D274" s="185" t="s">
        <v>134</v>
      </c>
      <c r="E274" s="186" t="s">
        <v>395</v>
      </c>
      <c r="F274" s="187" t="s">
        <v>396</v>
      </c>
      <c r="G274" s="188" t="s">
        <v>375</v>
      </c>
      <c r="H274" s="189">
        <v>1</v>
      </c>
      <c r="I274" s="190"/>
      <c r="J274" s="191">
        <f>ROUND(I274*H274,2)</f>
        <v>0</v>
      </c>
      <c r="K274" s="187" t="s">
        <v>138</v>
      </c>
      <c r="L274" s="38"/>
      <c r="M274" s="192" t="s">
        <v>1</v>
      </c>
      <c r="N274" s="193" t="s">
        <v>44</v>
      </c>
      <c r="O274" s="70"/>
      <c r="P274" s="194">
        <f>O274*H274</f>
        <v>0</v>
      </c>
      <c r="Q274" s="194">
        <v>0</v>
      </c>
      <c r="R274" s="194">
        <f>Q274*H274</f>
        <v>0</v>
      </c>
      <c r="S274" s="194">
        <v>0</v>
      </c>
      <c r="T274" s="195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96" t="s">
        <v>376</v>
      </c>
      <c r="AT274" s="196" t="s">
        <v>134</v>
      </c>
      <c r="AU274" s="196" t="s">
        <v>89</v>
      </c>
      <c r="AY274" s="16" t="s">
        <v>132</v>
      </c>
      <c r="BE274" s="197">
        <f>IF(N274="základní",J274,0)</f>
        <v>0</v>
      </c>
      <c r="BF274" s="197">
        <f>IF(N274="snížená",J274,0)</f>
        <v>0</v>
      </c>
      <c r="BG274" s="197">
        <f>IF(N274="zákl. přenesená",J274,0)</f>
        <v>0</v>
      </c>
      <c r="BH274" s="197">
        <f>IF(N274="sníž. přenesená",J274,0)</f>
        <v>0</v>
      </c>
      <c r="BI274" s="197">
        <f>IF(N274="nulová",J274,0)</f>
        <v>0</v>
      </c>
      <c r="BJ274" s="16" t="s">
        <v>87</v>
      </c>
      <c r="BK274" s="197">
        <f>ROUND(I274*H274,2)</f>
        <v>0</v>
      </c>
      <c r="BL274" s="16" t="s">
        <v>376</v>
      </c>
      <c r="BM274" s="196" t="s">
        <v>397</v>
      </c>
    </row>
    <row r="275" spans="1:65" s="2" customFormat="1" ht="11.25">
      <c r="A275" s="33"/>
      <c r="B275" s="34"/>
      <c r="C275" s="35"/>
      <c r="D275" s="198" t="s">
        <v>141</v>
      </c>
      <c r="E275" s="35"/>
      <c r="F275" s="199" t="s">
        <v>398</v>
      </c>
      <c r="G275" s="35"/>
      <c r="H275" s="35"/>
      <c r="I275" s="200"/>
      <c r="J275" s="35"/>
      <c r="K275" s="35"/>
      <c r="L275" s="38"/>
      <c r="M275" s="201"/>
      <c r="N275" s="202"/>
      <c r="O275" s="70"/>
      <c r="P275" s="70"/>
      <c r="Q275" s="70"/>
      <c r="R275" s="70"/>
      <c r="S275" s="70"/>
      <c r="T275" s="71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T275" s="16" t="s">
        <v>141</v>
      </c>
      <c r="AU275" s="16" t="s">
        <v>89</v>
      </c>
    </row>
    <row r="276" spans="1:65" s="12" customFormat="1" ht="22.9" customHeight="1">
      <c r="B276" s="169"/>
      <c r="C276" s="170"/>
      <c r="D276" s="171" t="s">
        <v>78</v>
      </c>
      <c r="E276" s="183" t="s">
        <v>399</v>
      </c>
      <c r="F276" s="183" t="s">
        <v>400</v>
      </c>
      <c r="G276" s="170"/>
      <c r="H276" s="170"/>
      <c r="I276" s="173"/>
      <c r="J276" s="184">
        <f>BK276</f>
        <v>0</v>
      </c>
      <c r="K276" s="170"/>
      <c r="L276" s="175"/>
      <c r="M276" s="176"/>
      <c r="N276" s="177"/>
      <c r="O276" s="177"/>
      <c r="P276" s="178">
        <f>SUM(P277:P280)</f>
        <v>0</v>
      </c>
      <c r="Q276" s="177"/>
      <c r="R276" s="178">
        <f>SUM(R277:R280)</f>
        <v>0</v>
      </c>
      <c r="S276" s="177"/>
      <c r="T276" s="179">
        <f>SUM(T277:T280)</f>
        <v>0</v>
      </c>
      <c r="AR276" s="180" t="s">
        <v>160</v>
      </c>
      <c r="AT276" s="181" t="s">
        <v>78</v>
      </c>
      <c r="AU276" s="181" t="s">
        <v>87</v>
      </c>
      <c r="AY276" s="180" t="s">
        <v>132</v>
      </c>
      <c r="BK276" s="182">
        <f>SUM(BK277:BK280)</f>
        <v>0</v>
      </c>
    </row>
    <row r="277" spans="1:65" s="2" customFormat="1" ht="16.5" customHeight="1">
      <c r="A277" s="33"/>
      <c r="B277" s="34"/>
      <c r="C277" s="185" t="s">
        <v>401</v>
      </c>
      <c r="D277" s="185" t="s">
        <v>134</v>
      </c>
      <c r="E277" s="186" t="s">
        <v>402</v>
      </c>
      <c r="F277" s="187" t="s">
        <v>400</v>
      </c>
      <c r="G277" s="188" t="s">
        <v>375</v>
      </c>
      <c r="H277" s="189">
        <v>1</v>
      </c>
      <c r="I277" s="190"/>
      <c r="J277" s="191">
        <f>ROUND(I277*H277,2)</f>
        <v>0</v>
      </c>
      <c r="K277" s="187" t="s">
        <v>138</v>
      </c>
      <c r="L277" s="38"/>
      <c r="M277" s="192" t="s">
        <v>1</v>
      </c>
      <c r="N277" s="193" t="s">
        <v>44</v>
      </c>
      <c r="O277" s="70"/>
      <c r="P277" s="194">
        <f>O277*H277</f>
        <v>0</v>
      </c>
      <c r="Q277" s="194">
        <v>0</v>
      </c>
      <c r="R277" s="194">
        <f>Q277*H277</f>
        <v>0</v>
      </c>
      <c r="S277" s="194">
        <v>0</v>
      </c>
      <c r="T277" s="195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96" t="s">
        <v>376</v>
      </c>
      <c r="AT277" s="196" t="s">
        <v>134</v>
      </c>
      <c r="AU277" s="196" t="s">
        <v>89</v>
      </c>
      <c r="AY277" s="16" t="s">
        <v>132</v>
      </c>
      <c r="BE277" s="197">
        <f>IF(N277="základní",J277,0)</f>
        <v>0</v>
      </c>
      <c r="BF277" s="197">
        <f>IF(N277="snížená",J277,0)</f>
        <v>0</v>
      </c>
      <c r="BG277" s="197">
        <f>IF(N277="zákl. přenesená",J277,0)</f>
        <v>0</v>
      </c>
      <c r="BH277" s="197">
        <f>IF(N277="sníž. přenesená",J277,0)</f>
        <v>0</v>
      </c>
      <c r="BI277" s="197">
        <f>IF(N277="nulová",J277,0)</f>
        <v>0</v>
      </c>
      <c r="BJ277" s="16" t="s">
        <v>87</v>
      </c>
      <c r="BK277" s="197">
        <f>ROUND(I277*H277,2)</f>
        <v>0</v>
      </c>
      <c r="BL277" s="16" t="s">
        <v>376</v>
      </c>
      <c r="BM277" s="196" t="s">
        <v>403</v>
      </c>
    </row>
    <row r="278" spans="1:65" s="2" customFormat="1" ht="11.25">
      <c r="A278" s="33"/>
      <c r="B278" s="34"/>
      <c r="C278" s="35"/>
      <c r="D278" s="198" t="s">
        <v>141</v>
      </c>
      <c r="E278" s="35"/>
      <c r="F278" s="199" t="s">
        <v>404</v>
      </c>
      <c r="G278" s="35"/>
      <c r="H278" s="35"/>
      <c r="I278" s="200"/>
      <c r="J278" s="35"/>
      <c r="K278" s="35"/>
      <c r="L278" s="38"/>
      <c r="M278" s="201"/>
      <c r="N278" s="202"/>
      <c r="O278" s="70"/>
      <c r="P278" s="70"/>
      <c r="Q278" s="70"/>
      <c r="R278" s="70"/>
      <c r="S278" s="70"/>
      <c r="T278" s="71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T278" s="16" t="s">
        <v>141</v>
      </c>
      <c r="AU278" s="16" t="s">
        <v>89</v>
      </c>
    </row>
    <row r="279" spans="1:65" s="2" customFormat="1" ht="24.2" customHeight="1">
      <c r="A279" s="33"/>
      <c r="B279" s="34"/>
      <c r="C279" s="185" t="s">
        <v>405</v>
      </c>
      <c r="D279" s="185" t="s">
        <v>134</v>
      </c>
      <c r="E279" s="186" t="s">
        <v>406</v>
      </c>
      <c r="F279" s="187" t="s">
        <v>407</v>
      </c>
      <c r="G279" s="188" t="s">
        <v>375</v>
      </c>
      <c r="H279" s="189">
        <v>1</v>
      </c>
      <c r="I279" s="190"/>
      <c r="J279" s="191">
        <f>ROUND(I279*H279,2)</f>
        <v>0</v>
      </c>
      <c r="K279" s="187" t="s">
        <v>138</v>
      </c>
      <c r="L279" s="38"/>
      <c r="M279" s="192" t="s">
        <v>1</v>
      </c>
      <c r="N279" s="193" t="s">
        <v>44</v>
      </c>
      <c r="O279" s="70"/>
      <c r="P279" s="194">
        <f>O279*H279</f>
        <v>0</v>
      </c>
      <c r="Q279" s="194">
        <v>0</v>
      </c>
      <c r="R279" s="194">
        <f>Q279*H279</f>
        <v>0</v>
      </c>
      <c r="S279" s="194">
        <v>0</v>
      </c>
      <c r="T279" s="195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6" t="s">
        <v>376</v>
      </c>
      <c r="AT279" s="196" t="s">
        <v>134</v>
      </c>
      <c r="AU279" s="196" t="s">
        <v>89</v>
      </c>
      <c r="AY279" s="16" t="s">
        <v>132</v>
      </c>
      <c r="BE279" s="197">
        <f>IF(N279="základní",J279,0)</f>
        <v>0</v>
      </c>
      <c r="BF279" s="197">
        <f>IF(N279="snížená",J279,0)</f>
        <v>0</v>
      </c>
      <c r="BG279" s="197">
        <f>IF(N279="zákl. přenesená",J279,0)</f>
        <v>0</v>
      </c>
      <c r="BH279" s="197">
        <f>IF(N279="sníž. přenesená",J279,0)</f>
        <v>0</v>
      </c>
      <c r="BI279" s="197">
        <f>IF(N279="nulová",J279,0)</f>
        <v>0</v>
      </c>
      <c r="BJ279" s="16" t="s">
        <v>87</v>
      </c>
      <c r="BK279" s="197">
        <f>ROUND(I279*H279,2)</f>
        <v>0</v>
      </c>
      <c r="BL279" s="16" t="s">
        <v>376</v>
      </c>
      <c r="BM279" s="196" t="s">
        <v>408</v>
      </c>
    </row>
    <row r="280" spans="1:65" s="2" customFormat="1" ht="11.25">
      <c r="A280" s="33"/>
      <c r="B280" s="34"/>
      <c r="C280" s="35"/>
      <c r="D280" s="198" t="s">
        <v>141</v>
      </c>
      <c r="E280" s="35"/>
      <c r="F280" s="199" t="s">
        <v>409</v>
      </c>
      <c r="G280" s="35"/>
      <c r="H280" s="35"/>
      <c r="I280" s="200"/>
      <c r="J280" s="35"/>
      <c r="K280" s="35"/>
      <c r="L280" s="38"/>
      <c r="M280" s="201"/>
      <c r="N280" s="202"/>
      <c r="O280" s="70"/>
      <c r="P280" s="70"/>
      <c r="Q280" s="70"/>
      <c r="R280" s="70"/>
      <c r="S280" s="70"/>
      <c r="T280" s="71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T280" s="16" t="s">
        <v>141</v>
      </c>
      <c r="AU280" s="16" t="s">
        <v>89</v>
      </c>
    </row>
    <row r="281" spans="1:65" s="12" customFormat="1" ht="22.9" customHeight="1">
      <c r="B281" s="169"/>
      <c r="C281" s="170"/>
      <c r="D281" s="171" t="s">
        <v>78</v>
      </c>
      <c r="E281" s="183" t="s">
        <v>410</v>
      </c>
      <c r="F281" s="183" t="s">
        <v>411</v>
      </c>
      <c r="G281" s="170"/>
      <c r="H281" s="170"/>
      <c r="I281" s="173"/>
      <c r="J281" s="184">
        <f>BK281</f>
        <v>0</v>
      </c>
      <c r="K281" s="170"/>
      <c r="L281" s="175"/>
      <c r="M281" s="176"/>
      <c r="N281" s="177"/>
      <c r="O281" s="177"/>
      <c r="P281" s="178">
        <f>SUM(P282:P283)</f>
        <v>0</v>
      </c>
      <c r="Q281" s="177"/>
      <c r="R281" s="178">
        <f>SUM(R282:R283)</f>
        <v>0</v>
      </c>
      <c r="S281" s="177"/>
      <c r="T281" s="179">
        <f>SUM(T282:T283)</f>
        <v>0</v>
      </c>
      <c r="AR281" s="180" t="s">
        <v>160</v>
      </c>
      <c r="AT281" s="181" t="s">
        <v>78</v>
      </c>
      <c r="AU281" s="181" t="s">
        <v>87</v>
      </c>
      <c r="AY281" s="180" t="s">
        <v>132</v>
      </c>
      <c r="BK281" s="182">
        <f>SUM(BK282:BK283)</f>
        <v>0</v>
      </c>
    </row>
    <row r="282" spans="1:65" s="2" customFormat="1" ht="16.5" customHeight="1">
      <c r="A282" s="33"/>
      <c r="B282" s="34"/>
      <c r="C282" s="185" t="s">
        <v>412</v>
      </c>
      <c r="D282" s="185" t="s">
        <v>134</v>
      </c>
      <c r="E282" s="186" t="s">
        <v>413</v>
      </c>
      <c r="F282" s="187" t="s">
        <v>411</v>
      </c>
      <c r="G282" s="188" t="s">
        <v>375</v>
      </c>
      <c r="H282" s="189">
        <v>1</v>
      </c>
      <c r="I282" s="190"/>
      <c r="J282" s="191">
        <f>ROUND(I282*H282,2)</f>
        <v>0</v>
      </c>
      <c r="K282" s="187" t="s">
        <v>138</v>
      </c>
      <c r="L282" s="38"/>
      <c r="M282" s="192" t="s">
        <v>1</v>
      </c>
      <c r="N282" s="193" t="s">
        <v>44</v>
      </c>
      <c r="O282" s="70"/>
      <c r="P282" s="194">
        <f>O282*H282</f>
        <v>0</v>
      </c>
      <c r="Q282" s="194">
        <v>0</v>
      </c>
      <c r="R282" s="194">
        <f>Q282*H282</f>
        <v>0</v>
      </c>
      <c r="S282" s="194">
        <v>0</v>
      </c>
      <c r="T282" s="195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96" t="s">
        <v>376</v>
      </c>
      <c r="AT282" s="196" t="s">
        <v>134</v>
      </c>
      <c r="AU282" s="196" t="s">
        <v>89</v>
      </c>
      <c r="AY282" s="16" t="s">
        <v>132</v>
      </c>
      <c r="BE282" s="197">
        <f>IF(N282="základní",J282,0)</f>
        <v>0</v>
      </c>
      <c r="BF282" s="197">
        <f>IF(N282="snížená",J282,0)</f>
        <v>0</v>
      </c>
      <c r="BG282" s="197">
        <f>IF(N282="zákl. přenesená",J282,0)</f>
        <v>0</v>
      </c>
      <c r="BH282" s="197">
        <f>IF(N282="sníž. přenesená",J282,0)</f>
        <v>0</v>
      </c>
      <c r="BI282" s="197">
        <f>IF(N282="nulová",J282,0)</f>
        <v>0</v>
      </c>
      <c r="BJ282" s="16" t="s">
        <v>87</v>
      </c>
      <c r="BK282" s="197">
        <f>ROUND(I282*H282,2)</f>
        <v>0</v>
      </c>
      <c r="BL282" s="16" t="s">
        <v>376</v>
      </c>
      <c r="BM282" s="196" t="s">
        <v>414</v>
      </c>
    </row>
    <row r="283" spans="1:65" s="2" customFormat="1" ht="11.25">
      <c r="A283" s="33"/>
      <c r="B283" s="34"/>
      <c r="C283" s="35"/>
      <c r="D283" s="198" t="s">
        <v>141</v>
      </c>
      <c r="E283" s="35"/>
      <c r="F283" s="199" t="s">
        <v>415</v>
      </c>
      <c r="G283" s="35"/>
      <c r="H283" s="35"/>
      <c r="I283" s="200"/>
      <c r="J283" s="35"/>
      <c r="K283" s="35"/>
      <c r="L283" s="38"/>
      <c r="M283" s="201"/>
      <c r="N283" s="202"/>
      <c r="O283" s="70"/>
      <c r="P283" s="70"/>
      <c r="Q283" s="70"/>
      <c r="R283" s="70"/>
      <c r="S283" s="70"/>
      <c r="T283" s="71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T283" s="16" t="s">
        <v>141</v>
      </c>
      <c r="AU283" s="16" t="s">
        <v>89</v>
      </c>
    </row>
    <row r="284" spans="1:65" s="12" customFormat="1" ht="22.9" customHeight="1">
      <c r="B284" s="169"/>
      <c r="C284" s="170"/>
      <c r="D284" s="171" t="s">
        <v>78</v>
      </c>
      <c r="E284" s="183" t="s">
        <v>416</v>
      </c>
      <c r="F284" s="183" t="s">
        <v>417</v>
      </c>
      <c r="G284" s="170"/>
      <c r="H284" s="170"/>
      <c r="I284" s="173"/>
      <c r="J284" s="184">
        <f>BK284</f>
        <v>0</v>
      </c>
      <c r="K284" s="170"/>
      <c r="L284" s="175"/>
      <c r="M284" s="176"/>
      <c r="N284" s="177"/>
      <c r="O284" s="177"/>
      <c r="P284" s="178">
        <f>SUM(P285:P286)</f>
        <v>0</v>
      </c>
      <c r="Q284" s="177"/>
      <c r="R284" s="178">
        <f>SUM(R285:R286)</f>
        <v>0</v>
      </c>
      <c r="S284" s="177"/>
      <c r="T284" s="179">
        <f>SUM(T285:T286)</f>
        <v>0</v>
      </c>
      <c r="AR284" s="180" t="s">
        <v>160</v>
      </c>
      <c r="AT284" s="181" t="s">
        <v>78</v>
      </c>
      <c r="AU284" s="181" t="s">
        <v>87</v>
      </c>
      <c r="AY284" s="180" t="s">
        <v>132</v>
      </c>
      <c r="BK284" s="182">
        <f>SUM(BK285:BK286)</f>
        <v>0</v>
      </c>
    </row>
    <row r="285" spans="1:65" s="2" customFormat="1" ht="16.5" customHeight="1">
      <c r="A285" s="33"/>
      <c r="B285" s="34"/>
      <c r="C285" s="185" t="s">
        <v>418</v>
      </c>
      <c r="D285" s="185" t="s">
        <v>134</v>
      </c>
      <c r="E285" s="186" t="s">
        <v>419</v>
      </c>
      <c r="F285" s="187" t="s">
        <v>417</v>
      </c>
      <c r="G285" s="188" t="s">
        <v>375</v>
      </c>
      <c r="H285" s="189">
        <v>1</v>
      </c>
      <c r="I285" s="190"/>
      <c r="J285" s="191">
        <f>ROUND(I285*H285,2)</f>
        <v>0</v>
      </c>
      <c r="K285" s="187" t="s">
        <v>138</v>
      </c>
      <c r="L285" s="38"/>
      <c r="M285" s="192" t="s">
        <v>1</v>
      </c>
      <c r="N285" s="193" t="s">
        <v>44</v>
      </c>
      <c r="O285" s="70"/>
      <c r="P285" s="194">
        <f>O285*H285</f>
        <v>0</v>
      </c>
      <c r="Q285" s="194">
        <v>0</v>
      </c>
      <c r="R285" s="194">
        <f>Q285*H285</f>
        <v>0</v>
      </c>
      <c r="S285" s="194">
        <v>0</v>
      </c>
      <c r="T285" s="195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96" t="s">
        <v>376</v>
      </c>
      <c r="AT285" s="196" t="s">
        <v>134</v>
      </c>
      <c r="AU285" s="196" t="s">
        <v>89</v>
      </c>
      <c r="AY285" s="16" t="s">
        <v>132</v>
      </c>
      <c r="BE285" s="197">
        <f>IF(N285="základní",J285,0)</f>
        <v>0</v>
      </c>
      <c r="BF285" s="197">
        <f>IF(N285="snížená",J285,0)</f>
        <v>0</v>
      </c>
      <c r="BG285" s="197">
        <f>IF(N285="zákl. přenesená",J285,0)</f>
        <v>0</v>
      </c>
      <c r="BH285" s="197">
        <f>IF(N285="sníž. přenesená",J285,0)</f>
        <v>0</v>
      </c>
      <c r="BI285" s="197">
        <f>IF(N285="nulová",J285,0)</f>
        <v>0</v>
      </c>
      <c r="BJ285" s="16" t="s">
        <v>87</v>
      </c>
      <c r="BK285" s="197">
        <f>ROUND(I285*H285,2)</f>
        <v>0</v>
      </c>
      <c r="BL285" s="16" t="s">
        <v>376</v>
      </c>
      <c r="BM285" s="196" t="s">
        <v>420</v>
      </c>
    </row>
    <row r="286" spans="1:65" s="2" customFormat="1" ht="11.25">
      <c r="A286" s="33"/>
      <c r="B286" s="34"/>
      <c r="C286" s="35"/>
      <c r="D286" s="198" t="s">
        <v>141</v>
      </c>
      <c r="E286" s="35"/>
      <c r="F286" s="199" t="s">
        <v>421</v>
      </c>
      <c r="G286" s="35"/>
      <c r="H286" s="35"/>
      <c r="I286" s="200"/>
      <c r="J286" s="35"/>
      <c r="K286" s="35"/>
      <c r="L286" s="38"/>
      <c r="M286" s="201"/>
      <c r="N286" s="202"/>
      <c r="O286" s="70"/>
      <c r="P286" s="70"/>
      <c r="Q286" s="70"/>
      <c r="R286" s="70"/>
      <c r="S286" s="70"/>
      <c r="T286" s="71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T286" s="16" t="s">
        <v>141</v>
      </c>
      <c r="AU286" s="16" t="s">
        <v>89</v>
      </c>
    </row>
    <row r="287" spans="1:65" s="12" customFormat="1" ht="22.9" customHeight="1">
      <c r="B287" s="169"/>
      <c r="C287" s="170"/>
      <c r="D287" s="171" t="s">
        <v>78</v>
      </c>
      <c r="E287" s="183" t="s">
        <v>422</v>
      </c>
      <c r="F287" s="183" t="s">
        <v>423</v>
      </c>
      <c r="G287" s="170"/>
      <c r="H287" s="170"/>
      <c r="I287" s="173"/>
      <c r="J287" s="184">
        <f>BK287</f>
        <v>0</v>
      </c>
      <c r="K287" s="170"/>
      <c r="L287" s="175"/>
      <c r="M287" s="176"/>
      <c r="N287" s="177"/>
      <c r="O287" s="177"/>
      <c r="P287" s="178">
        <f>SUM(P288:P289)</f>
        <v>0</v>
      </c>
      <c r="Q287" s="177"/>
      <c r="R287" s="178">
        <f>SUM(R288:R289)</f>
        <v>0</v>
      </c>
      <c r="S287" s="177"/>
      <c r="T287" s="179">
        <f>SUM(T288:T289)</f>
        <v>0</v>
      </c>
      <c r="AR287" s="180" t="s">
        <v>160</v>
      </c>
      <c r="AT287" s="181" t="s">
        <v>78</v>
      </c>
      <c r="AU287" s="181" t="s">
        <v>87</v>
      </c>
      <c r="AY287" s="180" t="s">
        <v>132</v>
      </c>
      <c r="BK287" s="182">
        <f>SUM(BK288:BK289)</f>
        <v>0</v>
      </c>
    </row>
    <row r="288" spans="1:65" s="2" customFormat="1" ht="16.5" customHeight="1">
      <c r="A288" s="33"/>
      <c r="B288" s="34"/>
      <c r="C288" s="185" t="s">
        <v>424</v>
      </c>
      <c r="D288" s="185" t="s">
        <v>134</v>
      </c>
      <c r="E288" s="186" t="s">
        <v>425</v>
      </c>
      <c r="F288" s="187" t="s">
        <v>426</v>
      </c>
      <c r="G288" s="188" t="s">
        <v>253</v>
      </c>
      <c r="H288" s="189">
        <v>4</v>
      </c>
      <c r="I288" s="190"/>
      <c r="J288" s="191">
        <f>ROUND(I288*H288,2)</f>
        <v>0</v>
      </c>
      <c r="K288" s="187" t="s">
        <v>1</v>
      </c>
      <c r="L288" s="38"/>
      <c r="M288" s="192" t="s">
        <v>1</v>
      </c>
      <c r="N288" s="193" t="s">
        <v>44</v>
      </c>
      <c r="O288" s="70"/>
      <c r="P288" s="194">
        <f>O288*H288</f>
        <v>0</v>
      </c>
      <c r="Q288" s="194">
        <v>0</v>
      </c>
      <c r="R288" s="194">
        <f>Q288*H288</f>
        <v>0</v>
      </c>
      <c r="S288" s="194">
        <v>0</v>
      </c>
      <c r="T288" s="195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96" t="s">
        <v>139</v>
      </c>
      <c r="AT288" s="196" t="s">
        <v>134</v>
      </c>
      <c r="AU288" s="196" t="s">
        <v>89</v>
      </c>
      <c r="AY288" s="16" t="s">
        <v>132</v>
      </c>
      <c r="BE288" s="197">
        <f>IF(N288="základní",J288,0)</f>
        <v>0</v>
      </c>
      <c r="BF288" s="197">
        <f>IF(N288="snížená",J288,0)</f>
        <v>0</v>
      </c>
      <c r="BG288" s="197">
        <f>IF(N288="zákl. přenesená",J288,0)</f>
        <v>0</v>
      </c>
      <c r="BH288" s="197">
        <f>IF(N288="sníž. přenesená",J288,0)</f>
        <v>0</v>
      </c>
      <c r="BI288" s="197">
        <f>IF(N288="nulová",J288,0)</f>
        <v>0</v>
      </c>
      <c r="BJ288" s="16" t="s">
        <v>87</v>
      </c>
      <c r="BK288" s="197">
        <f>ROUND(I288*H288,2)</f>
        <v>0</v>
      </c>
      <c r="BL288" s="16" t="s">
        <v>139</v>
      </c>
      <c r="BM288" s="196" t="s">
        <v>427</v>
      </c>
    </row>
    <row r="289" spans="1:51" s="13" customFormat="1" ht="11.25">
      <c r="B289" s="203"/>
      <c r="C289" s="204"/>
      <c r="D289" s="205" t="s">
        <v>143</v>
      </c>
      <c r="E289" s="206" t="s">
        <v>1</v>
      </c>
      <c r="F289" s="207" t="s">
        <v>428</v>
      </c>
      <c r="G289" s="204"/>
      <c r="H289" s="208">
        <v>4</v>
      </c>
      <c r="I289" s="209"/>
      <c r="J289" s="204"/>
      <c r="K289" s="204"/>
      <c r="L289" s="210"/>
      <c r="M289" s="237"/>
      <c r="N289" s="238"/>
      <c r="O289" s="238"/>
      <c r="P289" s="238"/>
      <c r="Q289" s="238"/>
      <c r="R289" s="238"/>
      <c r="S289" s="238"/>
      <c r="T289" s="239"/>
      <c r="AT289" s="214" t="s">
        <v>143</v>
      </c>
      <c r="AU289" s="214" t="s">
        <v>89</v>
      </c>
      <c r="AV289" s="13" t="s">
        <v>89</v>
      </c>
      <c r="AW289" s="13" t="s">
        <v>37</v>
      </c>
      <c r="AX289" s="13" t="s">
        <v>87</v>
      </c>
      <c r="AY289" s="214" t="s">
        <v>132</v>
      </c>
    </row>
    <row r="290" spans="1:51" s="2" customFormat="1" ht="6.95" customHeight="1">
      <c r="A290" s="33"/>
      <c r="B290" s="53"/>
      <c r="C290" s="54"/>
      <c r="D290" s="54"/>
      <c r="E290" s="54"/>
      <c r="F290" s="54"/>
      <c r="G290" s="54"/>
      <c r="H290" s="54"/>
      <c r="I290" s="54"/>
      <c r="J290" s="54"/>
      <c r="K290" s="54"/>
      <c r="L290" s="38"/>
      <c r="M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</row>
  </sheetData>
  <sheetProtection algorithmName="SHA-512" hashValue="SJ4/IlqE32QK6vyUdpCmUPh3NlxsNG2a95RkAym7LLbaWu+yhw5I9mh4a53NNyvu7qNzd8K13t2L5f/GC5tXAg==" saltValue="f2Zd3TfI2nnDY8qfxva+zO7/zYbkof/eEwtEKI8xkyGUCy1fdUZiRx3CtWRTy6Kh18Z3UWq0H/16wvk+WZrHsA==" spinCount="100000" sheet="1" objects="1" scenarios="1" formatColumns="0" formatRows="0" autoFilter="0"/>
  <autoFilter ref="C128:K289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hyperlinks>
    <hyperlink ref="F133" r:id="rId1" xr:uid="{00000000-0004-0000-0100-000000000000}"/>
    <hyperlink ref="F136" r:id="rId2" xr:uid="{00000000-0004-0000-0100-000001000000}"/>
    <hyperlink ref="F139" r:id="rId3" xr:uid="{00000000-0004-0000-0100-000002000000}"/>
    <hyperlink ref="F142" r:id="rId4" xr:uid="{00000000-0004-0000-0100-000003000000}"/>
    <hyperlink ref="F145" r:id="rId5" xr:uid="{00000000-0004-0000-0100-000004000000}"/>
    <hyperlink ref="F150" r:id="rId6" xr:uid="{00000000-0004-0000-0100-000005000000}"/>
    <hyperlink ref="F153" r:id="rId7" xr:uid="{00000000-0004-0000-0100-000006000000}"/>
    <hyperlink ref="F159" r:id="rId8" xr:uid="{00000000-0004-0000-0100-000007000000}"/>
    <hyperlink ref="F166" r:id="rId9" xr:uid="{00000000-0004-0000-0100-000008000000}"/>
    <hyperlink ref="F171" r:id="rId10" xr:uid="{00000000-0004-0000-0100-000009000000}"/>
    <hyperlink ref="F176" r:id="rId11" xr:uid="{00000000-0004-0000-0100-00000A000000}"/>
    <hyperlink ref="F182" r:id="rId12" xr:uid="{00000000-0004-0000-0100-00000B000000}"/>
    <hyperlink ref="F185" r:id="rId13" xr:uid="{00000000-0004-0000-0100-00000C000000}"/>
    <hyperlink ref="F188" r:id="rId14" xr:uid="{00000000-0004-0000-0100-00000D000000}"/>
    <hyperlink ref="F191" r:id="rId15" xr:uid="{00000000-0004-0000-0100-00000E000000}"/>
    <hyperlink ref="F194" r:id="rId16" xr:uid="{00000000-0004-0000-0100-00000F000000}"/>
    <hyperlink ref="F197" r:id="rId17" xr:uid="{00000000-0004-0000-0100-000010000000}"/>
    <hyperlink ref="F201" r:id="rId18" xr:uid="{00000000-0004-0000-0100-000011000000}"/>
    <hyperlink ref="F204" r:id="rId19" xr:uid="{00000000-0004-0000-0100-000012000000}"/>
    <hyperlink ref="F208" r:id="rId20" xr:uid="{00000000-0004-0000-0100-000013000000}"/>
    <hyperlink ref="F211" r:id="rId21" xr:uid="{00000000-0004-0000-0100-000014000000}"/>
    <hyperlink ref="F215" r:id="rId22" xr:uid="{00000000-0004-0000-0100-000015000000}"/>
    <hyperlink ref="F218" r:id="rId23" xr:uid="{00000000-0004-0000-0100-000016000000}"/>
    <hyperlink ref="F221" r:id="rId24" xr:uid="{00000000-0004-0000-0100-000017000000}"/>
    <hyperlink ref="F224" r:id="rId25" xr:uid="{00000000-0004-0000-0100-000018000000}"/>
    <hyperlink ref="F227" r:id="rId26" xr:uid="{00000000-0004-0000-0100-000019000000}"/>
    <hyperlink ref="F233" r:id="rId27" xr:uid="{00000000-0004-0000-0100-00001A000000}"/>
    <hyperlink ref="F237" r:id="rId28" xr:uid="{00000000-0004-0000-0100-00001B000000}"/>
    <hyperlink ref="F241" r:id="rId29" xr:uid="{00000000-0004-0000-0100-00001C000000}"/>
    <hyperlink ref="F245" r:id="rId30" xr:uid="{00000000-0004-0000-0100-00001D000000}"/>
    <hyperlink ref="F253" r:id="rId31" xr:uid="{00000000-0004-0000-0100-00001E000000}"/>
    <hyperlink ref="F258" r:id="rId32" xr:uid="{00000000-0004-0000-0100-00001F000000}"/>
    <hyperlink ref="F260" r:id="rId33" xr:uid="{00000000-0004-0000-0100-000020000000}"/>
    <hyperlink ref="F262" r:id="rId34" xr:uid="{00000000-0004-0000-0100-000021000000}"/>
    <hyperlink ref="F267" r:id="rId35" xr:uid="{00000000-0004-0000-0100-000022000000}"/>
    <hyperlink ref="F269" r:id="rId36" xr:uid="{00000000-0004-0000-0100-000023000000}"/>
    <hyperlink ref="F271" r:id="rId37" xr:uid="{00000000-0004-0000-0100-000024000000}"/>
    <hyperlink ref="F273" r:id="rId38" xr:uid="{00000000-0004-0000-0100-000025000000}"/>
    <hyperlink ref="F275" r:id="rId39" xr:uid="{00000000-0004-0000-0100-000026000000}"/>
    <hyperlink ref="F278" r:id="rId40" xr:uid="{00000000-0004-0000-0100-000027000000}"/>
    <hyperlink ref="F280" r:id="rId41" xr:uid="{00000000-0004-0000-0100-000028000000}"/>
    <hyperlink ref="F283" r:id="rId42" xr:uid="{00000000-0004-0000-0100-000029000000}"/>
    <hyperlink ref="F286" r:id="rId43" xr:uid="{00000000-0004-0000-0100-00002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6" t="s">
        <v>92</v>
      </c>
    </row>
    <row r="3" spans="1:46" s="1" customFormat="1" ht="6.95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89</v>
      </c>
    </row>
    <row r="4" spans="1:46" s="1" customFormat="1" ht="24.95" hidden="1" customHeight="1">
      <c r="B4" s="19"/>
      <c r="D4" s="109" t="s">
        <v>96</v>
      </c>
      <c r="L4" s="19"/>
      <c r="M4" s="110" t="s">
        <v>10</v>
      </c>
      <c r="AT4" s="16" t="s">
        <v>4</v>
      </c>
    </row>
    <row r="5" spans="1:46" s="1" customFormat="1" ht="6.95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81" t="str">
        <f>'Rekapitulace stavby'!K6</f>
        <v>Oprava chodníků v oblasti Tyršovy školy, Praha 5</v>
      </c>
      <c r="F7" s="282"/>
      <c r="G7" s="282"/>
      <c r="H7" s="282"/>
      <c r="L7" s="19"/>
    </row>
    <row r="8" spans="1:46" s="2" customFormat="1" ht="12" hidden="1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83" t="s">
        <v>429</v>
      </c>
      <c r="F9" s="284"/>
      <c r="G9" s="284"/>
      <c r="H9" s="284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1. 7. 2025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26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">
        <v>27</v>
      </c>
      <c r="F15" s="33"/>
      <c r="G15" s="33"/>
      <c r="H15" s="33"/>
      <c r="I15" s="111" t="s">
        <v>28</v>
      </c>
      <c r="J15" s="112" t="s">
        <v>29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30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85" t="str">
        <f>'Rekapitulace stavby'!E14</f>
        <v>Vyplň údaj</v>
      </c>
      <c r="F18" s="286"/>
      <c r="G18" s="286"/>
      <c r="H18" s="286"/>
      <c r="I18" s="111" t="s">
        <v>28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32</v>
      </c>
      <c r="E20" s="33"/>
      <c r="F20" s="33"/>
      <c r="G20" s="33"/>
      <c r="H20" s="33"/>
      <c r="I20" s="111" t="s">
        <v>25</v>
      </c>
      <c r="J20" s="112" t="s">
        <v>33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">
        <v>34</v>
      </c>
      <c r="F21" s="33"/>
      <c r="G21" s="33"/>
      <c r="H21" s="33"/>
      <c r="I21" s="111" t="s">
        <v>28</v>
      </c>
      <c r="J21" s="112" t="s">
        <v>35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25</v>
      </c>
      <c r="J23" s="112" t="s">
        <v>33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34</v>
      </c>
      <c r="F24" s="33"/>
      <c r="G24" s="33"/>
      <c r="H24" s="33"/>
      <c r="I24" s="111" t="s">
        <v>28</v>
      </c>
      <c r="J24" s="112" t="s">
        <v>35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87" t="s">
        <v>1</v>
      </c>
      <c r="F27" s="287"/>
      <c r="G27" s="287"/>
      <c r="H27" s="287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ROUND(J128,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hidden="1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121" t="s">
        <v>43</v>
      </c>
      <c r="E33" s="111" t="s">
        <v>44</v>
      </c>
      <c r="F33" s="122">
        <f>ROUND((SUM(BE128:BE260)),  2)</f>
        <v>0</v>
      </c>
      <c r="G33" s="33"/>
      <c r="H33" s="33"/>
      <c r="I33" s="123">
        <v>0.21</v>
      </c>
      <c r="J33" s="122">
        <f>ROUND(((SUM(BE128:BE260))*I33),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11" t="s">
        <v>45</v>
      </c>
      <c r="F34" s="122">
        <f>ROUND((SUM(BF128:BF260)),  2)</f>
        <v>0</v>
      </c>
      <c r="G34" s="33"/>
      <c r="H34" s="33"/>
      <c r="I34" s="123">
        <v>0.12</v>
      </c>
      <c r="J34" s="122">
        <f>ROUND(((SUM(BF128:BF260))*I34),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ROUND((SUM(BG128:BG260)),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ROUND((SUM(BH128:BH260)),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ROUND((SUM(BI128:BI260)),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hidden="1" customHeight="1">
      <c r="B41" s="19"/>
      <c r="L41" s="19"/>
    </row>
    <row r="42" spans="1:31" s="1" customFormat="1" ht="14.45" hidden="1" customHeight="1">
      <c r="B42" s="19"/>
      <c r="L42" s="19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 ht="11.25" hidden="1">
      <c r="B51" s="19"/>
      <c r="L51" s="19"/>
    </row>
    <row r="52" spans="1:31" ht="11.25" hidden="1">
      <c r="B52" s="19"/>
      <c r="L52" s="19"/>
    </row>
    <row r="53" spans="1:31" ht="11.25" hidden="1">
      <c r="B53" s="19"/>
      <c r="L53" s="19"/>
    </row>
    <row r="54" spans="1:31" ht="11.25" hidden="1">
      <c r="B54" s="19"/>
      <c r="L54" s="19"/>
    </row>
    <row r="55" spans="1:31" ht="11.25" hidden="1">
      <c r="B55" s="19"/>
      <c r="L55" s="19"/>
    </row>
    <row r="56" spans="1:31" ht="11.25" hidden="1">
      <c r="B56" s="19"/>
      <c r="L56" s="19"/>
    </row>
    <row r="57" spans="1:31" ht="11.25" hidden="1">
      <c r="B57" s="19"/>
      <c r="L57" s="19"/>
    </row>
    <row r="58" spans="1:31" ht="11.25" hidden="1">
      <c r="B58" s="19"/>
      <c r="L58" s="19"/>
    </row>
    <row r="59" spans="1:31" ht="11.25" hidden="1">
      <c r="B59" s="19"/>
      <c r="L59" s="19"/>
    </row>
    <row r="60" spans="1:31" ht="11.25" hidden="1">
      <c r="B60" s="19"/>
      <c r="L60" s="19"/>
    </row>
    <row r="61" spans="1:31" s="2" customFormat="1" ht="12.75" hidden="1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 hidden="1">
      <c r="B62" s="19"/>
      <c r="L62" s="19"/>
    </row>
    <row r="63" spans="1:31" ht="11.25" hidden="1">
      <c r="B63" s="19"/>
      <c r="L63" s="19"/>
    </row>
    <row r="64" spans="1:31" ht="11.25" hidden="1">
      <c r="B64" s="19"/>
      <c r="L64" s="19"/>
    </row>
    <row r="65" spans="1:31" s="2" customFormat="1" ht="12.75" hidden="1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 hidden="1">
      <c r="B66" s="19"/>
      <c r="L66" s="19"/>
    </row>
    <row r="67" spans="1:31" ht="11.25" hidden="1">
      <c r="B67" s="19"/>
      <c r="L67" s="19"/>
    </row>
    <row r="68" spans="1:31" ht="11.25" hidden="1">
      <c r="B68" s="19"/>
      <c r="L68" s="19"/>
    </row>
    <row r="69" spans="1:31" ht="11.25" hidden="1">
      <c r="B69" s="19"/>
      <c r="L69" s="19"/>
    </row>
    <row r="70" spans="1:31" ht="11.25" hidden="1">
      <c r="B70" s="19"/>
      <c r="L70" s="19"/>
    </row>
    <row r="71" spans="1:31" ht="11.25" hidden="1">
      <c r="B71" s="19"/>
      <c r="L71" s="19"/>
    </row>
    <row r="72" spans="1:31" ht="11.25" hidden="1">
      <c r="B72" s="19"/>
      <c r="L72" s="19"/>
    </row>
    <row r="73" spans="1:31" ht="11.25" hidden="1">
      <c r="B73" s="19"/>
      <c r="L73" s="19"/>
    </row>
    <row r="74" spans="1:31" ht="11.25" hidden="1">
      <c r="B74" s="19"/>
      <c r="L74" s="19"/>
    </row>
    <row r="75" spans="1:31" ht="11.25" hidden="1">
      <c r="B75" s="19"/>
      <c r="L75" s="19"/>
    </row>
    <row r="76" spans="1:31" s="2" customFormat="1" ht="12.75" hidden="1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hidden="1" customHeight="1">
      <c r="A82" s="33"/>
      <c r="B82" s="34"/>
      <c r="C82" s="22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88" t="str">
        <f>E7</f>
        <v>Oprava chodníků v oblasti Tyršovy školy, Praha 5</v>
      </c>
      <c r="F85" s="289"/>
      <c r="G85" s="289"/>
      <c r="H85" s="289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59" t="str">
        <f>E9</f>
        <v>SO 102 - Propojovací chodník</v>
      </c>
      <c r="F87" s="290"/>
      <c r="G87" s="290"/>
      <c r="H87" s="290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>v okolí Tyršovy základní a mateřské školy</v>
      </c>
      <c r="G89" s="35"/>
      <c r="H89" s="35"/>
      <c r="I89" s="28" t="s">
        <v>22</v>
      </c>
      <c r="J89" s="65" t="str">
        <f>IF(J12="","",J12)</f>
        <v>1. 7. 2025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hidden="1" customHeight="1">
      <c r="A91" s="33"/>
      <c r="B91" s="34"/>
      <c r="C91" s="28" t="s">
        <v>24</v>
      </c>
      <c r="D91" s="35"/>
      <c r="E91" s="35"/>
      <c r="F91" s="26" t="str">
        <f>E15</f>
        <v>Městská část Praha 5</v>
      </c>
      <c r="G91" s="35"/>
      <c r="H91" s="35"/>
      <c r="I91" s="28" t="s">
        <v>32</v>
      </c>
      <c r="J91" s="31" t="str">
        <f>E21</f>
        <v>Sinpps s.r.o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hidden="1" customHeight="1">
      <c r="A92" s="33"/>
      <c r="B92" s="34"/>
      <c r="C92" s="28" t="s">
        <v>30</v>
      </c>
      <c r="D92" s="35"/>
      <c r="E92" s="35"/>
      <c r="F92" s="26" t="str">
        <f>IF(E18="","",E18)</f>
        <v>Vyplň údaj</v>
      </c>
      <c r="G92" s="35"/>
      <c r="H92" s="35"/>
      <c r="I92" s="28" t="s">
        <v>36</v>
      </c>
      <c r="J92" s="31" t="str">
        <f>E24</f>
        <v>Sinpps s.r.o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hidden="1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J128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103</v>
      </c>
    </row>
    <row r="97" spans="1:31" s="9" customFormat="1" ht="24.95" hidden="1" customHeight="1">
      <c r="B97" s="146"/>
      <c r="C97" s="147"/>
      <c r="D97" s="148" t="s">
        <v>104</v>
      </c>
      <c r="E97" s="149"/>
      <c r="F97" s="149"/>
      <c r="G97" s="149"/>
      <c r="H97" s="149"/>
      <c r="I97" s="149"/>
      <c r="J97" s="150">
        <f>J129</f>
        <v>0</v>
      </c>
      <c r="K97" s="147"/>
      <c r="L97" s="151"/>
    </row>
    <row r="98" spans="1:31" s="10" customFormat="1" ht="19.899999999999999" hidden="1" customHeight="1">
      <c r="B98" s="152"/>
      <c r="C98" s="153"/>
      <c r="D98" s="154" t="s">
        <v>105</v>
      </c>
      <c r="E98" s="155"/>
      <c r="F98" s="155"/>
      <c r="G98" s="155"/>
      <c r="H98" s="155"/>
      <c r="I98" s="155"/>
      <c r="J98" s="156">
        <f>J130</f>
        <v>0</v>
      </c>
      <c r="K98" s="153"/>
      <c r="L98" s="157"/>
    </row>
    <row r="99" spans="1:31" s="10" customFormat="1" ht="19.899999999999999" hidden="1" customHeight="1">
      <c r="B99" s="152"/>
      <c r="C99" s="153"/>
      <c r="D99" s="154" t="s">
        <v>106</v>
      </c>
      <c r="E99" s="155"/>
      <c r="F99" s="155"/>
      <c r="G99" s="155"/>
      <c r="H99" s="155"/>
      <c r="I99" s="155"/>
      <c r="J99" s="156">
        <f>J173</f>
        <v>0</v>
      </c>
      <c r="K99" s="153"/>
      <c r="L99" s="157"/>
    </row>
    <row r="100" spans="1:31" s="10" customFormat="1" ht="19.899999999999999" hidden="1" customHeight="1">
      <c r="B100" s="152"/>
      <c r="C100" s="153"/>
      <c r="D100" s="154" t="s">
        <v>108</v>
      </c>
      <c r="E100" s="155"/>
      <c r="F100" s="155"/>
      <c r="G100" s="155"/>
      <c r="H100" s="155"/>
      <c r="I100" s="155"/>
      <c r="J100" s="156">
        <f>J199</f>
        <v>0</v>
      </c>
      <c r="K100" s="153"/>
      <c r="L100" s="157"/>
    </row>
    <row r="101" spans="1:31" s="10" customFormat="1" ht="19.899999999999999" hidden="1" customHeight="1">
      <c r="B101" s="152"/>
      <c r="C101" s="153"/>
      <c r="D101" s="154" t="s">
        <v>109</v>
      </c>
      <c r="E101" s="155"/>
      <c r="F101" s="155"/>
      <c r="G101" s="155"/>
      <c r="H101" s="155"/>
      <c r="I101" s="155"/>
      <c r="J101" s="156">
        <f>J221</f>
        <v>0</v>
      </c>
      <c r="K101" s="153"/>
      <c r="L101" s="157"/>
    </row>
    <row r="102" spans="1:31" s="10" customFormat="1" ht="19.899999999999999" hidden="1" customHeight="1">
      <c r="B102" s="152"/>
      <c r="C102" s="153"/>
      <c r="D102" s="154" t="s">
        <v>110</v>
      </c>
      <c r="E102" s="155"/>
      <c r="F102" s="155"/>
      <c r="G102" s="155"/>
      <c r="H102" s="155"/>
      <c r="I102" s="155"/>
      <c r="J102" s="156">
        <f>J231</f>
        <v>0</v>
      </c>
      <c r="K102" s="153"/>
      <c r="L102" s="157"/>
    </row>
    <row r="103" spans="1:31" s="9" customFormat="1" ht="24.95" hidden="1" customHeight="1">
      <c r="B103" s="146"/>
      <c r="C103" s="147"/>
      <c r="D103" s="148" t="s">
        <v>111</v>
      </c>
      <c r="E103" s="149"/>
      <c r="F103" s="149"/>
      <c r="G103" s="149"/>
      <c r="H103" s="149"/>
      <c r="I103" s="149"/>
      <c r="J103" s="150">
        <f>J239</f>
        <v>0</v>
      </c>
      <c r="K103" s="147"/>
      <c r="L103" s="151"/>
    </row>
    <row r="104" spans="1:31" s="10" customFormat="1" ht="19.899999999999999" hidden="1" customHeight="1">
      <c r="B104" s="152"/>
      <c r="C104" s="153"/>
      <c r="D104" s="154" t="s">
        <v>112</v>
      </c>
      <c r="E104" s="155"/>
      <c r="F104" s="155"/>
      <c r="G104" s="155"/>
      <c r="H104" s="155"/>
      <c r="I104" s="155"/>
      <c r="J104" s="156">
        <f>J240</f>
        <v>0</v>
      </c>
      <c r="K104" s="153"/>
      <c r="L104" s="157"/>
    </row>
    <row r="105" spans="1:31" s="10" customFormat="1" ht="19.899999999999999" hidden="1" customHeight="1">
      <c r="B105" s="152"/>
      <c r="C105" s="153"/>
      <c r="D105" s="154" t="s">
        <v>113</v>
      </c>
      <c r="E105" s="155"/>
      <c r="F105" s="155"/>
      <c r="G105" s="155"/>
      <c r="H105" s="155"/>
      <c r="I105" s="155"/>
      <c r="J105" s="156">
        <f>J247</f>
        <v>0</v>
      </c>
      <c r="K105" s="153"/>
      <c r="L105" s="157"/>
    </row>
    <row r="106" spans="1:31" s="10" customFormat="1" ht="19.899999999999999" hidden="1" customHeight="1">
      <c r="B106" s="152"/>
      <c r="C106" s="153"/>
      <c r="D106" s="154" t="s">
        <v>114</v>
      </c>
      <c r="E106" s="155"/>
      <c r="F106" s="155"/>
      <c r="G106" s="155"/>
      <c r="H106" s="155"/>
      <c r="I106" s="155"/>
      <c r="J106" s="156">
        <f>J252</f>
        <v>0</v>
      </c>
      <c r="K106" s="153"/>
      <c r="L106" s="157"/>
    </row>
    <row r="107" spans="1:31" s="10" customFormat="1" ht="19.899999999999999" hidden="1" customHeight="1">
      <c r="B107" s="152"/>
      <c r="C107" s="153"/>
      <c r="D107" s="154" t="s">
        <v>115</v>
      </c>
      <c r="E107" s="155"/>
      <c r="F107" s="155"/>
      <c r="G107" s="155"/>
      <c r="H107" s="155"/>
      <c r="I107" s="155"/>
      <c r="J107" s="156">
        <f>J255</f>
        <v>0</v>
      </c>
      <c r="K107" s="153"/>
      <c r="L107" s="157"/>
    </row>
    <row r="108" spans="1:31" s="10" customFormat="1" ht="19.899999999999999" hidden="1" customHeight="1">
      <c r="B108" s="152"/>
      <c r="C108" s="153"/>
      <c r="D108" s="154" t="s">
        <v>116</v>
      </c>
      <c r="E108" s="155"/>
      <c r="F108" s="155"/>
      <c r="G108" s="155"/>
      <c r="H108" s="155"/>
      <c r="I108" s="155"/>
      <c r="J108" s="156">
        <f>J258</f>
        <v>0</v>
      </c>
      <c r="K108" s="153"/>
      <c r="L108" s="157"/>
    </row>
    <row r="109" spans="1:31" s="2" customFormat="1" ht="21.75" hidden="1" customHeight="1">
      <c r="A109" s="33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hidden="1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ht="11.25" hidden="1"/>
    <row r="112" spans="1:31" ht="11.25" hidden="1"/>
    <row r="113" spans="1:63" ht="11.25" hidden="1"/>
    <row r="114" spans="1:63" s="2" customFormat="1" ht="6.95" customHeight="1">
      <c r="A114" s="33"/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2" t="s">
        <v>117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16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5"/>
      <c r="D118" s="35"/>
      <c r="E118" s="288" t="str">
        <f>E7</f>
        <v>Oprava chodníků v oblasti Tyršovy školy, Praha 5</v>
      </c>
      <c r="F118" s="289"/>
      <c r="G118" s="289"/>
      <c r="H118" s="289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97</v>
      </c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5"/>
      <c r="D120" s="35"/>
      <c r="E120" s="259" t="str">
        <f>E9</f>
        <v>SO 102 - Propojovací chodník</v>
      </c>
      <c r="F120" s="290"/>
      <c r="G120" s="290"/>
      <c r="H120" s="290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20</v>
      </c>
      <c r="D122" s="35"/>
      <c r="E122" s="35"/>
      <c r="F122" s="26" t="str">
        <f>F12</f>
        <v>v okolí Tyršovy základní a mateřské školy</v>
      </c>
      <c r="G122" s="35"/>
      <c r="H122" s="35"/>
      <c r="I122" s="28" t="s">
        <v>22</v>
      </c>
      <c r="J122" s="65" t="str">
        <f>IF(J12="","",J12)</f>
        <v>1. 7. 2025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24</v>
      </c>
      <c r="D124" s="35"/>
      <c r="E124" s="35"/>
      <c r="F124" s="26" t="str">
        <f>E15</f>
        <v>Městská část Praha 5</v>
      </c>
      <c r="G124" s="35"/>
      <c r="H124" s="35"/>
      <c r="I124" s="28" t="s">
        <v>32</v>
      </c>
      <c r="J124" s="31" t="str">
        <f>E21</f>
        <v>Sinpps s.r.o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8" t="s">
        <v>30</v>
      </c>
      <c r="D125" s="35"/>
      <c r="E125" s="35"/>
      <c r="F125" s="26" t="str">
        <f>IF(E18="","",E18)</f>
        <v>Vyplň údaj</v>
      </c>
      <c r="G125" s="35"/>
      <c r="H125" s="35"/>
      <c r="I125" s="28" t="s">
        <v>36</v>
      </c>
      <c r="J125" s="31" t="str">
        <f>E24</f>
        <v>Sinpps s.r.o</v>
      </c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58"/>
      <c r="B127" s="159"/>
      <c r="C127" s="160" t="s">
        <v>118</v>
      </c>
      <c r="D127" s="161" t="s">
        <v>64</v>
      </c>
      <c r="E127" s="161" t="s">
        <v>60</v>
      </c>
      <c r="F127" s="161" t="s">
        <v>61</v>
      </c>
      <c r="G127" s="161" t="s">
        <v>119</v>
      </c>
      <c r="H127" s="161" t="s">
        <v>120</v>
      </c>
      <c r="I127" s="161" t="s">
        <v>121</v>
      </c>
      <c r="J127" s="161" t="s">
        <v>101</v>
      </c>
      <c r="K127" s="162" t="s">
        <v>122</v>
      </c>
      <c r="L127" s="163"/>
      <c r="M127" s="74" t="s">
        <v>1</v>
      </c>
      <c r="N127" s="75" t="s">
        <v>43</v>
      </c>
      <c r="O127" s="75" t="s">
        <v>123</v>
      </c>
      <c r="P127" s="75" t="s">
        <v>124</v>
      </c>
      <c r="Q127" s="75" t="s">
        <v>125</v>
      </c>
      <c r="R127" s="75" t="s">
        <v>126</v>
      </c>
      <c r="S127" s="75" t="s">
        <v>127</v>
      </c>
      <c r="T127" s="76" t="s">
        <v>128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33"/>
      <c r="B128" s="34"/>
      <c r="C128" s="81" t="s">
        <v>129</v>
      </c>
      <c r="D128" s="35"/>
      <c r="E128" s="35"/>
      <c r="F128" s="35"/>
      <c r="G128" s="35"/>
      <c r="H128" s="35"/>
      <c r="I128" s="35"/>
      <c r="J128" s="164">
        <f>BK128</f>
        <v>0</v>
      </c>
      <c r="K128" s="35"/>
      <c r="L128" s="38"/>
      <c r="M128" s="77"/>
      <c r="N128" s="165"/>
      <c r="O128" s="78"/>
      <c r="P128" s="166">
        <f>P129+P239</f>
        <v>0</v>
      </c>
      <c r="Q128" s="78"/>
      <c r="R128" s="166">
        <f>R129+R239</f>
        <v>39.539337000000003</v>
      </c>
      <c r="S128" s="78"/>
      <c r="T128" s="167">
        <f>T129+T239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78</v>
      </c>
      <c r="AU128" s="16" t="s">
        <v>103</v>
      </c>
      <c r="BK128" s="168">
        <f>BK129+BK239</f>
        <v>0</v>
      </c>
    </row>
    <row r="129" spans="1:65" s="12" customFormat="1" ht="25.9" customHeight="1">
      <c r="B129" s="169"/>
      <c r="C129" s="170"/>
      <c r="D129" s="171" t="s">
        <v>78</v>
      </c>
      <c r="E129" s="172" t="s">
        <v>130</v>
      </c>
      <c r="F129" s="172" t="s">
        <v>131</v>
      </c>
      <c r="G129" s="170"/>
      <c r="H129" s="170"/>
      <c r="I129" s="173"/>
      <c r="J129" s="174">
        <f>BK129</f>
        <v>0</v>
      </c>
      <c r="K129" s="170"/>
      <c r="L129" s="175"/>
      <c r="M129" s="176"/>
      <c r="N129" s="177"/>
      <c r="O129" s="177"/>
      <c r="P129" s="178">
        <f>P130+P173+P199+P221+P231</f>
        <v>0</v>
      </c>
      <c r="Q129" s="177"/>
      <c r="R129" s="178">
        <f>R130+R173+R199+R221+R231</f>
        <v>39.539337000000003</v>
      </c>
      <c r="S129" s="177"/>
      <c r="T129" s="179">
        <f>T130+T173+T199+T221+T231</f>
        <v>0</v>
      </c>
      <c r="AR129" s="180" t="s">
        <v>87</v>
      </c>
      <c r="AT129" s="181" t="s">
        <v>78</v>
      </c>
      <c r="AU129" s="181" t="s">
        <v>79</v>
      </c>
      <c r="AY129" s="180" t="s">
        <v>132</v>
      </c>
      <c r="BK129" s="182">
        <f>BK130+BK173+BK199+BK221+BK231</f>
        <v>0</v>
      </c>
    </row>
    <row r="130" spans="1:65" s="12" customFormat="1" ht="22.9" customHeight="1">
      <c r="B130" s="169"/>
      <c r="C130" s="170"/>
      <c r="D130" s="171" t="s">
        <v>78</v>
      </c>
      <c r="E130" s="183" t="s">
        <v>87</v>
      </c>
      <c r="F130" s="183" t="s">
        <v>133</v>
      </c>
      <c r="G130" s="170"/>
      <c r="H130" s="170"/>
      <c r="I130" s="173"/>
      <c r="J130" s="184">
        <f>BK130</f>
        <v>0</v>
      </c>
      <c r="K130" s="170"/>
      <c r="L130" s="175"/>
      <c r="M130" s="176"/>
      <c r="N130" s="177"/>
      <c r="O130" s="177"/>
      <c r="P130" s="178">
        <f>SUM(P131:P172)</f>
        <v>0</v>
      </c>
      <c r="Q130" s="177"/>
      <c r="R130" s="178">
        <f>SUM(R131:R172)</f>
        <v>18.228375</v>
      </c>
      <c r="S130" s="177"/>
      <c r="T130" s="179">
        <f>SUM(T131:T172)</f>
        <v>0</v>
      </c>
      <c r="AR130" s="180" t="s">
        <v>87</v>
      </c>
      <c r="AT130" s="181" t="s">
        <v>78</v>
      </c>
      <c r="AU130" s="181" t="s">
        <v>87</v>
      </c>
      <c r="AY130" s="180" t="s">
        <v>132</v>
      </c>
      <c r="BK130" s="182">
        <f>SUM(BK131:BK172)</f>
        <v>0</v>
      </c>
    </row>
    <row r="131" spans="1:65" s="2" customFormat="1" ht="33" customHeight="1">
      <c r="A131" s="33"/>
      <c r="B131" s="34"/>
      <c r="C131" s="185" t="s">
        <v>87</v>
      </c>
      <c r="D131" s="185" t="s">
        <v>134</v>
      </c>
      <c r="E131" s="186" t="s">
        <v>161</v>
      </c>
      <c r="F131" s="187" t="s">
        <v>162</v>
      </c>
      <c r="G131" s="188" t="s">
        <v>163</v>
      </c>
      <c r="H131" s="189">
        <v>61.73</v>
      </c>
      <c r="I131" s="190"/>
      <c r="J131" s="191">
        <f>ROUND(I131*H131,2)</f>
        <v>0</v>
      </c>
      <c r="K131" s="187" t="s">
        <v>138</v>
      </c>
      <c r="L131" s="38"/>
      <c r="M131" s="192" t="s">
        <v>1</v>
      </c>
      <c r="N131" s="193" t="s">
        <v>44</v>
      </c>
      <c r="O131" s="70"/>
      <c r="P131" s="194">
        <f>O131*H131</f>
        <v>0</v>
      </c>
      <c r="Q131" s="194">
        <v>0</v>
      </c>
      <c r="R131" s="194">
        <f>Q131*H131</f>
        <v>0</v>
      </c>
      <c r="S131" s="194">
        <v>0</v>
      </c>
      <c r="T131" s="195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6" t="s">
        <v>139</v>
      </c>
      <c r="AT131" s="196" t="s">
        <v>134</v>
      </c>
      <c r="AU131" s="196" t="s">
        <v>89</v>
      </c>
      <c r="AY131" s="16" t="s">
        <v>132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6" t="s">
        <v>87</v>
      </c>
      <c r="BK131" s="197">
        <f>ROUND(I131*H131,2)</f>
        <v>0</v>
      </c>
      <c r="BL131" s="16" t="s">
        <v>139</v>
      </c>
      <c r="BM131" s="196" t="s">
        <v>430</v>
      </c>
    </row>
    <row r="132" spans="1:65" s="2" customFormat="1" ht="11.25">
      <c r="A132" s="33"/>
      <c r="B132" s="34"/>
      <c r="C132" s="35"/>
      <c r="D132" s="198" t="s">
        <v>141</v>
      </c>
      <c r="E132" s="35"/>
      <c r="F132" s="199" t="s">
        <v>165</v>
      </c>
      <c r="G132" s="35"/>
      <c r="H132" s="35"/>
      <c r="I132" s="200"/>
      <c r="J132" s="35"/>
      <c r="K132" s="35"/>
      <c r="L132" s="38"/>
      <c r="M132" s="201"/>
      <c r="N132" s="202"/>
      <c r="O132" s="70"/>
      <c r="P132" s="70"/>
      <c r="Q132" s="70"/>
      <c r="R132" s="70"/>
      <c r="S132" s="70"/>
      <c r="T132" s="71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141</v>
      </c>
      <c r="AU132" s="16" t="s">
        <v>89</v>
      </c>
    </row>
    <row r="133" spans="1:65" s="13" customFormat="1" ht="22.5">
      <c r="B133" s="203"/>
      <c r="C133" s="204"/>
      <c r="D133" s="205" t="s">
        <v>143</v>
      </c>
      <c r="E133" s="206" t="s">
        <v>1</v>
      </c>
      <c r="F133" s="207" t="s">
        <v>431</v>
      </c>
      <c r="G133" s="204"/>
      <c r="H133" s="208">
        <v>20.25</v>
      </c>
      <c r="I133" s="209"/>
      <c r="J133" s="204"/>
      <c r="K133" s="204"/>
      <c r="L133" s="210"/>
      <c r="M133" s="211"/>
      <c r="N133" s="212"/>
      <c r="O133" s="212"/>
      <c r="P133" s="212"/>
      <c r="Q133" s="212"/>
      <c r="R133" s="212"/>
      <c r="S133" s="212"/>
      <c r="T133" s="213"/>
      <c r="AT133" s="214" t="s">
        <v>143</v>
      </c>
      <c r="AU133" s="214" t="s">
        <v>89</v>
      </c>
      <c r="AV133" s="13" t="s">
        <v>89</v>
      </c>
      <c r="AW133" s="13" t="s">
        <v>37</v>
      </c>
      <c r="AX133" s="13" t="s">
        <v>79</v>
      </c>
      <c r="AY133" s="214" t="s">
        <v>132</v>
      </c>
    </row>
    <row r="134" spans="1:65" s="13" customFormat="1" ht="11.25">
      <c r="B134" s="203"/>
      <c r="C134" s="204"/>
      <c r="D134" s="205" t="s">
        <v>143</v>
      </c>
      <c r="E134" s="206" t="s">
        <v>1</v>
      </c>
      <c r="F134" s="207" t="s">
        <v>432</v>
      </c>
      <c r="G134" s="204"/>
      <c r="H134" s="208">
        <v>4.08</v>
      </c>
      <c r="I134" s="209"/>
      <c r="J134" s="204"/>
      <c r="K134" s="204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143</v>
      </c>
      <c r="AU134" s="214" t="s">
        <v>89</v>
      </c>
      <c r="AV134" s="13" t="s">
        <v>89</v>
      </c>
      <c r="AW134" s="13" t="s">
        <v>37</v>
      </c>
      <c r="AX134" s="13" t="s">
        <v>79</v>
      </c>
      <c r="AY134" s="214" t="s">
        <v>132</v>
      </c>
    </row>
    <row r="135" spans="1:65" s="13" customFormat="1" ht="11.25">
      <c r="B135" s="203"/>
      <c r="C135" s="204"/>
      <c r="D135" s="205" t="s">
        <v>143</v>
      </c>
      <c r="E135" s="206" t="s">
        <v>1</v>
      </c>
      <c r="F135" s="207" t="s">
        <v>433</v>
      </c>
      <c r="G135" s="204"/>
      <c r="H135" s="208">
        <v>24.9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143</v>
      </c>
      <c r="AU135" s="214" t="s">
        <v>89</v>
      </c>
      <c r="AV135" s="13" t="s">
        <v>89</v>
      </c>
      <c r="AW135" s="13" t="s">
        <v>37</v>
      </c>
      <c r="AX135" s="13" t="s">
        <v>79</v>
      </c>
      <c r="AY135" s="214" t="s">
        <v>132</v>
      </c>
    </row>
    <row r="136" spans="1:65" s="13" customFormat="1" ht="22.5">
      <c r="B136" s="203"/>
      <c r="C136" s="204"/>
      <c r="D136" s="205" t="s">
        <v>143</v>
      </c>
      <c r="E136" s="206" t="s">
        <v>1</v>
      </c>
      <c r="F136" s="207" t="s">
        <v>434</v>
      </c>
      <c r="G136" s="204"/>
      <c r="H136" s="208">
        <v>12.5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143</v>
      </c>
      <c r="AU136" s="214" t="s">
        <v>89</v>
      </c>
      <c r="AV136" s="13" t="s">
        <v>89</v>
      </c>
      <c r="AW136" s="13" t="s">
        <v>37</v>
      </c>
      <c r="AX136" s="13" t="s">
        <v>79</v>
      </c>
      <c r="AY136" s="214" t="s">
        <v>132</v>
      </c>
    </row>
    <row r="137" spans="1:65" s="14" customFormat="1" ht="11.25">
      <c r="B137" s="215"/>
      <c r="C137" s="216"/>
      <c r="D137" s="205" t="s">
        <v>143</v>
      </c>
      <c r="E137" s="217" t="s">
        <v>1</v>
      </c>
      <c r="F137" s="218" t="s">
        <v>168</v>
      </c>
      <c r="G137" s="216"/>
      <c r="H137" s="219">
        <v>61.73</v>
      </c>
      <c r="I137" s="220"/>
      <c r="J137" s="216"/>
      <c r="K137" s="216"/>
      <c r="L137" s="221"/>
      <c r="M137" s="222"/>
      <c r="N137" s="223"/>
      <c r="O137" s="223"/>
      <c r="P137" s="223"/>
      <c r="Q137" s="223"/>
      <c r="R137" s="223"/>
      <c r="S137" s="223"/>
      <c r="T137" s="224"/>
      <c r="AT137" s="225" t="s">
        <v>143</v>
      </c>
      <c r="AU137" s="225" t="s">
        <v>89</v>
      </c>
      <c r="AV137" s="14" t="s">
        <v>139</v>
      </c>
      <c r="AW137" s="14" t="s">
        <v>37</v>
      </c>
      <c r="AX137" s="14" t="s">
        <v>87</v>
      </c>
      <c r="AY137" s="225" t="s">
        <v>132</v>
      </c>
    </row>
    <row r="138" spans="1:65" s="2" customFormat="1" ht="33" customHeight="1">
      <c r="A138" s="33"/>
      <c r="B138" s="34"/>
      <c r="C138" s="185" t="s">
        <v>89</v>
      </c>
      <c r="D138" s="185" t="s">
        <v>134</v>
      </c>
      <c r="E138" s="186" t="s">
        <v>170</v>
      </c>
      <c r="F138" s="187" t="s">
        <v>171</v>
      </c>
      <c r="G138" s="188" t="s">
        <v>163</v>
      </c>
      <c r="H138" s="189">
        <v>1.3</v>
      </c>
      <c r="I138" s="190"/>
      <c r="J138" s="191">
        <f>ROUND(I138*H138,2)</f>
        <v>0</v>
      </c>
      <c r="K138" s="187" t="s">
        <v>138</v>
      </c>
      <c r="L138" s="38"/>
      <c r="M138" s="192" t="s">
        <v>1</v>
      </c>
      <c r="N138" s="193" t="s">
        <v>44</v>
      </c>
      <c r="O138" s="70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139</v>
      </c>
      <c r="AT138" s="196" t="s">
        <v>134</v>
      </c>
      <c r="AU138" s="196" t="s">
        <v>89</v>
      </c>
      <c r="AY138" s="16" t="s">
        <v>132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6" t="s">
        <v>87</v>
      </c>
      <c r="BK138" s="197">
        <f>ROUND(I138*H138,2)</f>
        <v>0</v>
      </c>
      <c r="BL138" s="16" t="s">
        <v>139</v>
      </c>
      <c r="BM138" s="196" t="s">
        <v>435</v>
      </c>
    </row>
    <row r="139" spans="1:65" s="2" customFormat="1" ht="11.25">
      <c r="A139" s="33"/>
      <c r="B139" s="34"/>
      <c r="C139" s="35"/>
      <c r="D139" s="198" t="s">
        <v>141</v>
      </c>
      <c r="E139" s="35"/>
      <c r="F139" s="199" t="s">
        <v>173</v>
      </c>
      <c r="G139" s="35"/>
      <c r="H139" s="35"/>
      <c r="I139" s="200"/>
      <c r="J139" s="35"/>
      <c r="K139" s="35"/>
      <c r="L139" s="38"/>
      <c r="M139" s="201"/>
      <c r="N139" s="202"/>
      <c r="O139" s="70"/>
      <c r="P139" s="70"/>
      <c r="Q139" s="70"/>
      <c r="R139" s="70"/>
      <c r="S139" s="70"/>
      <c r="T139" s="71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141</v>
      </c>
      <c r="AU139" s="16" t="s">
        <v>89</v>
      </c>
    </row>
    <row r="140" spans="1:65" s="13" customFormat="1" ht="11.25">
      <c r="B140" s="203"/>
      <c r="C140" s="204"/>
      <c r="D140" s="205" t="s">
        <v>143</v>
      </c>
      <c r="E140" s="206" t="s">
        <v>1</v>
      </c>
      <c r="F140" s="207" t="s">
        <v>436</v>
      </c>
      <c r="G140" s="204"/>
      <c r="H140" s="208">
        <v>1.3</v>
      </c>
      <c r="I140" s="209"/>
      <c r="J140" s="204"/>
      <c r="K140" s="204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143</v>
      </c>
      <c r="AU140" s="214" t="s">
        <v>89</v>
      </c>
      <c r="AV140" s="13" t="s">
        <v>89</v>
      </c>
      <c r="AW140" s="13" t="s">
        <v>37</v>
      </c>
      <c r="AX140" s="13" t="s">
        <v>87</v>
      </c>
      <c r="AY140" s="214" t="s">
        <v>132</v>
      </c>
    </row>
    <row r="141" spans="1:65" s="2" customFormat="1" ht="37.9" customHeight="1">
      <c r="A141" s="33"/>
      <c r="B141" s="34"/>
      <c r="C141" s="185" t="s">
        <v>149</v>
      </c>
      <c r="D141" s="185" t="s">
        <v>134</v>
      </c>
      <c r="E141" s="186" t="s">
        <v>176</v>
      </c>
      <c r="F141" s="187" t="s">
        <v>177</v>
      </c>
      <c r="G141" s="188" t="s">
        <v>163</v>
      </c>
      <c r="H141" s="189">
        <v>52.905000000000001</v>
      </c>
      <c r="I141" s="190"/>
      <c r="J141" s="191">
        <f>ROUND(I141*H141,2)</f>
        <v>0</v>
      </c>
      <c r="K141" s="187" t="s">
        <v>138</v>
      </c>
      <c r="L141" s="38"/>
      <c r="M141" s="192" t="s">
        <v>1</v>
      </c>
      <c r="N141" s="193" t="s">
        <v>44</v>
      </c>
      <c r="O141" s="70"/>
      <c r="P141" s="194">
        <f>O141*H141</f>
        <v>0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139</v>
      </c>
      <c r="AT141" s="196" t="s">
        <v>134</v>
      </c>
      <c r="AU141" s="196" t="s">
        <v>89</v>
      </c>
      <c r="AY141" s="16" t="s">
        <v>132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6" t="s">
        <v>87</v>
      </c>
      <c r="BK141" s="197">
        <f>ROUND(I141*H141,2)</f>
        <v>0</v>
      </c>
      <c r="BL141" s="16" t="s">
        <v>139</v>
      </c>
      <c r="BM141" s="196" t="s">
        <v>437</v>
      </c>
    </row>
    <row r="142" spans="1:65" s="2" customFormat="1" ht="11.25">
      <c r="A142" s="33"/>
      <c r="B142" s="34"/>
      <c r="C142" s="35"/>
      <c r="D142" s="198" t="s">
        <v>141</v>
      </c>
      <c r="E142" s="35"/>
      <c r="F142" s="199" t="s">
        <v>179</v>
      </c>
      <c r="G142" s="35"/>
      <c r="H142" s="35"/>
      <c r="I142" s="200"/>
      <c r="J142" s="35"/>
      <c r="K142" s="35"/>
      <c r="L142" s="38"/>
      <c r="M142" s="201"/>
      <c r="N142" s="202"/>
      <c r="O142" s="70"/>
      <c r="P142" s="70"/>
      <c r="Q142" s="70"/>
      <c r="R142" s="70"/>
      <c r="S142" s="70"/>
      <c r="T142" s="71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6" t="s">
        <v>141</v>
      </c>
      <c r="AU142" s="16" t="s">
        <v>89</v>
      </c>
    </row>
    <row r="143" spans="1:65" s="13" customFormat="1" ht="11.25">
      <c r="B143" s="203"/>
      <c r="C143" s="204"/>
      <c r="D143" s="205" t="s">
        <v>143</v>
      </c>
      <c r="E143" s="206" t="s">
        <v>1</v>
      </c>
      <c r="F143" s="207" t="s">
        <v>436</v>
      </c>
      <c r="G143" s="204"/>
      <c r="H143" s="208">
        <v>1.3</v>
      </c>
      <c r="I143" s="209"/>
      <c r="J143" s="204"/>
      <c r="K143" s="204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143</v>
      </c>
      <c r="AU143" s="214" t="s">
        <v>89</v>
      </c>
      <c r="AV143" s="13" t="s">
        <v>89</v>
      </c>
      <c r="AW143" s="13" t="s">
        <v>37</v>
      </c>
      <c r="AX143" s="13" t="s">
        <v>79</v>
      </c>
      <c r="AY143" s="214" t="s">
        <v>132</v>
      </c>
    </row>
    <row r="144" spans="1:65" s="13" customFormat="1" ht="22.5">
      <c r="B144" s="203"/>
      <c r="C144" s="204"/>
      <c r="D144" s="205" t="s">
        <v>143</v>
      </c>
      <c r="E144" s="206" t="s">
        <v>1</v>
      </c>
      <c r="F144" s="207" t="s">
        <v>438</v>
      </c>
      <c r="G144" s="204"/>
      <c r="H144" s="208">
        <v>10.125</v>
      </c>
      <c r="I144" s="209"/>
      <c r="J144" s="204"/>
      <c r="K144" s="204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143</v>
      </c>
      <c r="AU144" s="214" t="s">
        <v>89</v>
      </c>
      <c r="AV144" s="13" t="s">
        <v>89</v>
      </c>
      <c r="AW144" s="13" t="s">
        <v>37</v>
      </c>
      <c r="AX144" s="13" t="s">
        <v>79</v>
      </c>
      <c r="AY144" s="214" t="s">
        <v>132</v>
      </c>
    </row>
    <row r="145" spans="1:65" s="13" customFormat="1" ht="11.25">
      <c r="B145" s="203"/>
      <c r="C145" s="204"/>
      <c r="D145" s="205" t="s">
        <v>143</v>
      </c>
      <c r="E145" s="206" t="s">
        <v>1</v>
      </c>
      <c r="F145" s="207" t="s">
        <v>432</v>
      </c>
      <c r="G145" s="204"/>
      <c r="H145" s="208">
        <v>4.08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143</v>
      </c>
      <c r="AU145" s="214" t="s">
        <v>89</v>
      </c>
      <c r="AV145" s="13" t="s">
        <v>89</v>
      </c>
      <c r="AW145" s="13" t="s">
        <v>37</v>
      </c>
      <c r="AX145" s="13" t="s">
        <v>79</v>
      </c>
      <c r="AY145" s="214" t="s">
        <v>132</v>
      </c>
    </row>
    <row r="146" spans="1:65" s="13" customFormat="1" ht="11.25">
      <c r="B146" s="203"/>
      <c r="C146" s="204"/>
      <c r="D146" s="205" t="s">
        <v>143</v>
      </c>
      <c r="E146" s="206" t="s">
        <v>1</v>
      </c>
      <c r="F146" s="207" t="s">
        <v>433</v>
      </c>
      <c r="G146" s="204"/>
      <c r="H146" s="208">
        <v>24.9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143</v>
      </c>
      <c r="AU146" s="214" t="s">
        <v>89</v>
      </c>
      <c r="AV146" s="13" t="s">
        <v>89</v>
      </c>
      <c r="AW146" s="13" t="s">
        <v>37</v>
      </c>
      <c r="AX146" s="13" t="s">
        <v>79</v>
      </c>
      <c r="AY146" s="214" t="s">
        <v>132</v>
      </c>
    </row>
    <row r="147" spans="1:65" s="13" customFormat="1" ht="22.5">
      <c r="B147" s="203"/>
      <c r="C147" s="204"/>
      <c r="D147" s="205" t="s">
        <v>143</v>
      </c>
      <c r="E147" s="206" t="s">
        <v>1</v>
      </c>
      <c r="F147" s="207" t="s">
        <v>434</v>
      </c>
      <c r="G147" s="204"/>
      <c r="H147" s="208">
        <v>12.5</v>
      </c>
      <c r="I147" s="209"/>
      <c r="J147" s="204"/>
      <c r="K147" s="204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143</v>
      </c>
      <c r="AU147" s="214" t="s">
        <v>89</v>
      </c>
      <c r="AV147" s="13" t="s">
        <v>89</v>
      </c>
      <c r="AW147" s="13" t="s">
        <v>37</v>
      </c>
      <c r="AX147" s="13" t="s">
        <v>79</v>
      </c>
      <c r="AY147" s="214" t="s">
        <v>132</v>
      </c>
    </row>
    <row r="148" spans="1:65" s="14" customFormat="1" ht="11.25">
      <c r="B148" s="215"/>
      <c r="C148" s="216"/>
      <c r="D148" s="205" t="s">
        <v>143</v>
      </c>
      <c r="E148" s="217" t="s">
        <v>1</v>
      </c>
      <c r="F148" s="218" t="s">
        <v>168</v>
      </c>
      <c r="G148" s="216"/>
      <c r="H148" s="219">
        <v>52.905000000000001</v>
      </c>
      <c r="I148" s="220"/>
      <c r="J148" s="216"/>
      <c r="K148" s="216"/>
      <c r="L148" s="221"/>
      <c r="M148" s="222"/>
      <c r="N148" s="223"/>
      <c r="O148" s="223"/>
      <c r="P148" s="223"/>
      <c r="Q148" s="223"/>
      <c r="R148" s="223"/>
      <c r="S148" s="223"/>
      <c r="T148" s="224"/>
      <c r="AT148" s="225" t="s">
        <v>143</v>
      </c>
      <c r="AU148" s="225" t="s">
        <v>89</v>
      </c>
      <c r="AV148" s="14" t="s">
        <v>139</v>
      </c>
      <c r="AW148" s="14" t="s">
        <v>37</v>
      </c>
      <c r="AX148" s="14" t="s">
        <v>87</v>
      </c>
      <c r="AY148" s="225" t="s">
        <v>132</v>
      </c>
    </row>
    <row r="149" spans="1:65" s="2" customFormat="1" ht="37.9" customHeight="1">
      <c r="A149" s="33"/>
      <c r="B149" s="34"/>
      <c r="C149" s="185" t="s">
        <v>139</v>
      </c>
      <c r="D149" s="185" t="s">
        <v>134</v>
      </c>
      <c r="E149" s="186" t="s">
        <v>182</v>
      </c>
      <c r="F149" s="187" t="s">
        <v>183</v>
      </c>
      <c r="G149" s="188" t="s">
        <v>163</v>
      </c>
      <c r="H149" s="189">
        <v>1534.2449999999999</v>
      </c>
      <c r="I149" s="190"/>
      <c r="J149" s="191">
        <f>ROUND(I149*H149,2)</f>
        <v>0</v>
      </c>
      <c r="K149" s="187" t="s">
        <v>138</v>
      </c>
      <c r="L149" s="38"/>
      <c r="M149" s="192" t="s">
        <v>1</v>
      </c>
      <c r="N149" s="193" t="s">
        <v>44</v>
      </c>
      <c r="O149" s="70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139</v>
      </c>
      <c r="AT149" s="196" t="s">
        <v>134</v>
      </c>
      <c r="AU149" s="196" t="s">
        <v>89</v>
      </c>
      <c r="AY149" s="16" t="s">
        <v>132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6" t="s">
        <v>87</v>
      </c>
      <c r="BK149" s="197">
        <f>ROUND(I149*H149,2)</f>
        <v>0</v>
      </c>
      <c r="BL149" s="16" t="s">
        <v>139</v>
      </c>
      <c r="BM149" s="196" t="s">
        <v>439</v>
      </c>
    </row>
    <row r="150" spans="1:65" s="2" customFormat="1" ht="11.25">
      <c r="A150" s="33"/>
      <c r="B150" s="34"/>
      <c r="C150" s="35"/>
      <c r="D150" s="198" t="s">
        <v>141</v>
      </c>
      <c r="E150" s="35"/>
      <c r="F150" s="199" t="s">
        <v>185</v>
      </c>
      <c r="G150" s="35"/>
      <c r="H150" s="35"/>
      <c r="I150" s="200"/>
      <c r="J150" s="35"/>
      <c r="K150" s="35"/>
      <c r="L150" s="38"/>
      <c r="M150" s="201"/>
      <c r="N150" s="202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141</v>
      </c>
      <c r="AU150" s="16" t="s">
        <v>89</v>
      </c>
    </row>
    <row r="151" spans="1:65" s="13" customFormat="1" ht="11.25">
      <c r="B151" s="203"/>
      <c r="C151" s="204"/>
      <c r="D151" s="205" t="s">
        <v>143</v>
      </c>
      <c r="E151" s="206" t="s">
        <v>1</v>
      </c>
      <c r="F151" s="207" t="s">
        <v>436</v>
      </c>
      <c r="G151" s="204"/>
      <c r="H151" s="208">
        <v>1.3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143</v>
      </c>
      <c r="AU151" s="214" t="s">
        <v>89</v>
      </c>
      <c r="AV151" s="13" t="s">
        <v>89</v>
      </c>
      <c r="AW151" s="13" t="s">
        <v>37</v>
      </c>
      <c r="AX151" s="13" t="s">
        <v>79</v>
      </c>
      <c r="AY151" s="214" t="s">
        <v>132</v>
      </c>
    </row>
    <row r="152" spans="1:65" s="13" customFormat="1" ht="22.5">
      <c r="B152" s="203"/>
      <c r="C152" s="204"/>
      <c r="D152" s="205" t="s">
        <v>143</v>
      </c>
      <c r="E152" s="206" t="s">
        <v>1</v>
      </c>
      <c r="F152" s="207" t="s">
        <v>438</v>
      </c>
      <c r="G152" s="204"/>
      <c r="H152" s="208">
        <v>10.125</v>
      </c>
      <c r="I152" s="209"/>
      <c r="J152" s="204"/>
      <c r="K152" s="204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143</v>
      </c>
      <c r="AU152" s="214" t="s">
        <v>89</v>
      </c>
      <c r="AV152" s="13" t="s">
        <v>89</v>
      </c>
      <c r="AW152" s="13" t="s">
        <v>37</v>
      </c>
      <c r="AX152" s="13" t="s">
        <v>79</v>
      </c>
      <c r="AY152" s="214" t="s">
        <v>132</v>
      </c>
    </row>
    <row r="153" spans="1:65" s="13" customFormat="1" ht="11.25">
      <c r="B153" s="203"/>
      <c r="C153" s="204"/>
      <c r="D153" s="205" t="s">
        <v>143</v>
      </c>
      <c r="E153" s="206" t="s">
        <v>1</v>
      </c>
      <c r="F153" s="207" t="s">
        <v>432</v>
      </c>
      <c r="G153" s="204"/>
      <c r="H153" s="208">
        <v>4.08</v>
      </c>
      <c r="I153" s="209"/>
      <c r="J153" s="204"/>
      <c r="K153" s="204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143</v>
      </c>
      <c r="AU153" s="214" t="s">
        <v>89</v>
      </c>
      <c r="AV153" s="13" t="s">
        <v>89</v>
      </c>
      <c r="AW153" s="13" t="s">
        <v>37</v>
      </c>
      <c r="AX153" s="13" t="s">
        <v>79</v>
      </c>
      <c r="AY153" s="214" t="s">
        <v>132</v>
      </c>
    </row>
    <row r="154" spans="1:65" s="13" customFormat="1" ht="11.25">
      <c r="B154" s="203"/>
      <c r="C154" s="204"/>
      <c r="D154" s="205" t="s">
        <v>143</v>
      </c>
      <c r="E154" s="206" t="s">
        <v>1</v>
      </c>
      <c r="F154" s="207" t="s">
        <v>433</v>
      </c>
      <c r="G154" s="204"/>
      <c r="H154" s="208">
        <v>24.9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143</v>
      </c>
      <c r="AU154" s="214" t="s">
        <v>89</v>
      </c>
      <c r="AV154" s="13" t="s">
        <v>89</v>
      </c>
      <c r="AW154" s="13" t="s">
        <v>37</v>
      </c>
      <c r="AX154" s="13" t="s">
        <v>79</v>
      </c>
      <c r="AY154" s="214" t="s">
        <v>132</v>
      </c>
    </row>
    <row r="155" spans="1:65" s="13" customFormat="1" ht="22.5">
      <c r="B155" s="203"/>
      <c r="C155" s="204"/>
      <c r="D155" s="205" t="s">
        <v>143</v>
      </c>
      <c r="E155" s="206" t="s">
        <v>1</v>
      </c>
      <c r="F155" s="207" t="s">
        <v>434</v>
      </c>
      <c r="G155" s="204"/>
      <c r="H155" s="208">
        <v>12.5</v>
      </c>
      <c r="I155" s="209"/>
      <c r="J155" s="204"/>
      <c r="K155" s="204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143</v>
      </c>
      <c r="AU155" s="214" t="s">
        <v>89</v>
      </c>
      <c r="AV155" s="13" t="s">
        <v>89</v>
      </c>
      <c r="AW155" s="13" t="s">
        <v>37</v>
      </c>
      <c r="AX155" s="13" t="s">
        <v>79</v>
      </c>
      <c r="AY155" s="214" t="s">
        <v>132</v>
      </c>
    </row>
    <row r="156" spans="1:65" s="14" customFormat="1" ht="11.25">
      <c r="B156" s="215"/>
      <c r="C156" s="216"/>
      <c r="D156" s="205" t="s">
        <v>143</v>
      </c>
      <c r="E156" s="217" t="s">
        <v>1</v>
      </c>
      <c r="F156" s="218" t="s">
        <v>168</v>
      </c>
      <c r="G156" s="216"/>
      <c r="H156" s="219">
        <v>52.905000000000001</v>
      </c>
      <c r="I156" s="220"/>
      <c r="J156" s="216"/>
      <c r="K156" s="216"/>
      <c r="L156" s="221"/>
      <c r="M156" s="222"/>
      <c r="N156" s="223"/>
      <c r="O156" s="223"/>
      <c r="P156" s="223"/>
      <c r="Q156" s="223"/>
      <c r="R156" s="223"/>
      <c r="S156" s="223"/>
      <c r="T156" s="224"/>
      <c r="AT156" s="225" t="s">
        <v>143</v>
      </c>
      <c r="AU156" s="225" t="s">
        <v>89</v>
      </c>
      <c r="AV156" s="14" t="s">
        <v>139</v>
      </c>
      <c r="AW156" s="14" t="s">
        <v>37</v>
      </c>
      <c r="AX156" s="14" t="s">
        <v>87</v>
      </c>
      <c r="AY156" s="225" t="s">
        <v>132</v>
      </c>
    </row>
    <row r="157" spans="1:65" s="13" customFormat="1" ht="11.25">
      <c r="B157" s="203"/>
      <c r="C157" s="204"/>
      <c r="D157" s="205" t="s">
        <v>143</v>
      </c>
      <c r="E157" s="204"/>
      <c r="F157" s="207" t="s">
        <v>440</v>
      </c>
      <c r="G157" s="204"/>
      <c r="H157" s="208">
        <v>1534.2449999999999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143</v>
      </c>
      <c r="AU157" s="214" t="s">
        <v>89</v>
      </c>
      <c r="AV157" s="13" t="s">
        <v>89</v>
      </c>
      <c r="AW157" s="13" t="s">
        <v>4</v>
      </c>
      <c r="AX157" s="13" t="s">
        <v>87</v>
      </c>
      <c r="AY157" s="214" t="s">
        <v>132</v>
      </c>
    </row>
    <row r="158" spans="1:65" s="2" customFormat="1" ht="24.2" customHeight="1">
      <c r="A158" s="33"/>
      <c r="B158" s="34"/>
      <c r="C158" s="185" t="s">
        <v>160</v>
      </c>
      <c r="D158" s="185" t="s">
        <v>134</v>
      </c>
      <c r="E158" s="186" t="s">
        <v>188</v>
      </c>
      <c r="F158" s="187" t="s">
        <v>189</v>
      </c>
      <c r="G158" s="188" t="s">
        <v>137</v>
      </c>
      <c r="H158" s="189">
        <v>125</v>
      </c>
      <c r="I158" s="190"/>
      <c r="J158" s="191">
        <f>ROUND(I158*H158,2)</f>
        <v>0</v>
      </c>
      <c r="K158" s="187" t="s">
        <v>138</v>
      </c>
      <c r="L158" s="38"/>
      <c r="M158" s="192" t="s">
        <v>1</v>
      </c>
      <c r="N158" s="193" t="s">
        <v>44</v>
      </c>
      <c r="O158" s="70"/>
      <c r="P158" s="194">
        <f>O158*H158</f>
        <v>0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139</v>
      </c>
      <c r="AT158" s="196" t="s">
        <v>134</v>
      </c>
      <c r="AU158" s="196" t="s">
        <v>89</v>
      </c>
      <c r="AY158" s="16" t="s">
        <v>132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6" t="s">
        <v>87</v>
      </c>
      <c r="BK158" s="197">
        <f>ROUND(I158*H158,2)</f>
        <v>0</v>
      </c>
      <c r="BL158" s="16" t="s">
        <v>139</v>
      </c>
      <c r="BM158" s="196" t="s">
        <v>441</v>
      </c>
    </row>
    <row r="159" spans="1:65" s="2" customFormat="1" ht="11.25">
      <c r="A159" s="33"/>
      <c r="B159" s="34"/>
      <c r="C159" s="35"/>
      <c r="D159" s="198" t="s">
        <v>141</v>
      </c>
      <c r="E159" s="35"/>
      <c r="F159" s="199" t="s">
        <v>191</v>
      </c>
      <c r="G159" s="35"/>
      <c r="H159" s="35"/>
      <c r="I159" s="200"/>
      <c r="J159" s="35"/>
      <c r="K159" s="35"/>
      <c r="L159" s="38"/>
      <c r="M159" s="201"/>
      <c r="N159" s="202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141</v>
      </c>
      <c r="AU159" s="16" t="s">
        <v>89</v>
      </c>
    </row>
    <row r="160" spans="1:65" s="13" customFormat="1" ht="11.25">
      <c r="B160" s="203"/>
      <c r="C160" s="204"/>
      <c r="D160" s="205" t="s">
        <v>143</v>
      </c>
      <c r="E160" s="206" t="s">
        <v>1</v>
      </c>
      <c r="F160" s="207" t="s">
        <v>442</v>
      </c>
      <c r="G160" s="204"/>
      <c r="H160" s="208">
        <v>100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143</v>
      </c>
      <c r="AU160" s="214" t="s">
        <v>89</v>
      </c>
      <c r="AV160" s="13" t="s">
        <v>89</v>
      </c>
      <c r="AW160" s="13" t="s">
        <v>37</v>
      </c>
      <c r="AX160" s="13" t="s">
        <v>79</v>
      </c>
      <c r="AY160" s="214" t="s">
        <v>132</v>
      </c>
    </row>
    <row r="161" spans="1:65" s="13" customFormat="1" ht="11.25">
      <c r="B161" s="203"/>
      <c r="C161" s="204"/>
      <c r="D161" s="205" t="s">
        <v>143</v>
      </c>
      <c r="E161" s="206" t="s">
        <v>1</v>
      </c>
      <c r="F161" s="207" t="s">
        <v>443</v>
      </c>
      <c r="G161" s="204"/>
      <c r="H161" s="208">
        <v>25</v>
      </c>
      <c r="I161" s="209"/>
      <c r="J161" s="204"/>
      <c r="K161" s="204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143</v>
      </c>
      <c r="AU161" s="214" t="s">
        <v>89</v>
      </c>
      <c r="AV161" s="13" t="s">
        <v>89</v>
      </c>
      <c r="AW161" s="13" t="s">
        <v>37</v>
      </c>
      <c r="AX161" s="13" t="s">
        <v>79</v>
      </c>
      <c r="AY161" s="214" t="s">
        <v>132</v>
      </c>
    </row>
    <row r="162" spans="1:65" s="14" customFormat="1" ht="11.25">
      <c r="B162" s="215"/>
      <c r="C162" s="216"/>
      <c r="D162" s="205" t="s">
        <v>143</v>
      </c>
      <c r="E162" s="217" t="s">
        <v>1</v>
      </c>
      <c r="F162" s="218" t="s">
        <v>168</v>
      </c>
      <c r="G162" s="216"/>
      <c r="H162" s="219">
        <v>125</v>
      </c>
      <c r="I162" s="220"/>
      <c r="J162" s="216"/>
      <c r="K162" s="216"/>
      <c r="L162" s="221"/>
      <c r="M162" s="222"/>
      <c r="N162" s="223"/>
      <c r="O162" s="223"/>
      <c r="P162" s="223"/>
      <c r="Q162" s="223"/>
      <c r="R162" s="223"/>
      <c r="S162" s="223"/>
      <c r="T162" s="224"/>
      <c r="AT162" s="225" t="s">
        <v>143</v>
      </c>
      <c r="AU162" s="225" t="s">
        <v>89</v>
      </c>
      <c r="AV162" s="14" t="s">
        <v>139</v>
      </c>
      <c r="AW162" s="14" t="s">
        <v>37</v>
      </c>
      <c r="AX162" s="14" t="s">
        <v>87</v>
      </c>
      <c r="AY162" s="225" t="s">
        <v>132</v>
      </c>
    </row>
    <row r="163" spans="1:65" s="2" customFormat="1" ht="24.2" customHeight="1">
      <c r="A163" s="33"/>
      <c r="B163" s="34"/>
      <c r="C163" s="185" t="s">
        <v>169</v>
      </c>
      <c r="D163" s="185" t="s">
        <v>134</v>
      </c>
      <c r="E163" s="186" t="s">
        <v>194</v>
      </c>
      <c r="F163" s="187" t="s">
        <v>195</v>
      </c>
      <c r="G163" s="188" t="s">
        <v>137</v>
      </c>
      <c r="H163" s="189">
        <v>135</v>
      </c>
      <c r="I163" s="190"/>
      <c r="J163" s="191">
        <f>ROUND(I163*H163,2)</f>
        <v>0</v>
      </c>
      <c r="K163" s="187" t="s">
        <v>138</v>
      </c>
      <c r="L163" s="38"/>
      <c r="M163" s="192" t="s">
        <v>1</v>
      </c>
      <c r="N163" s="193" t="s">
        <v>44</v>
      </c>
      <c r="O163" s="70"/>
      <c r="P163" s="194">
        <f>O163*H163</f>
        <v>0</v>
      </c>
      <c r="Q163" s="194">
        <v>0</v>
      </c>
      <c r="R163" s="194">
        <f>Q163*H163</f>
        <v>0</v>
      </c>
      <c r="S163" s="194">
        <v>0</v>
      </c>
      <c r="T163" s="195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6" t="s">
        <v>139</v>
      </c>
      <c r="AT163" s="196" t="s">
        <v>134</v>
      </c>
      <c r="AU163" s="196" t="s">
        <v>89</v>
      </c>
      <c r="AY163" s="16" t="s">
        <v>132</v>
      </c>
      <c r="BE163" s="197">
        <f>IF(N163="základní",J163,0)</f>
        <v>0</v>
      </c>
      <c r="BF163" s="197">
        <f>IF(N163="snížená",J163,0)</f>
        <v>0</v>
      </c>
      <c r="BG163" s="197">
        <f>IF(N163="zákl. přenesená",J163,0)</f>
        <v>0</v>
      </c>
      <c r="BH163" s="197">
        <f>IF(N163="sníž. přenesená",J163,0)</f>
        <v>0</v>
      </c>
      <c r="BI163" s="197">
        <f>IF(N163="nulová",J163,0)</f>
        <v>0</v>
      </c>
      <c r="BJ163" s="16" t="s">
        <v>87</v>
      </c>
      <c r="BK163" s="197">
        <f>ROUND(I163*H163,2)</f>
        <v>0</v>
      </c>
      <c r="BL163" s="16" t="s">
        <v>139</v>
      </c>
      <c r="BM163" s="196" t="s">
        <v>444</v>
      </c>
    </row>
    <row r="164" spans="1:65" s="2" customFormat="1" ht="11.25">
      <c r="A164" s="33"/>
      <c r="B164" s="34"/>
      <c r="C164" s="35"/>
      <c r="D164" s="198" t="s">
        <v>141</v>
      </c>
      <c r="E164" s="35"/>
      <c r="F164" s="199" t="s">
        <v>197</v>
      </c>
      <c r="G164" s="35"/>
      <c r="H164" s="35"/>
      <c r="I164" s="200"/>
      <c r="J164" s="35"/>
      <c r="K164" s="35"/>
      <c r="L164" s="38"/>
      <c r="M164" s="201"/>
      <c r="N164" s="202"/>
      <c r="O164" s="70"/>
      <c r="P164" s="70"/>
      <c r="Q164" s="70"/>
      <c r="R164" s="70"/>
      <c r="S164" s="70"/>
      <c r="T164" s="71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6" t="s">
        <v>141</v>
      </c>
      <c r="AU164" s="16" t="s">
        <v>89</v>
      </c>
    </row>
    <row r="165" spans="1:65" s="13" customFormat="1" ht="11.25">
      <c r="B165" s="203"/>
      <c r="C165" s="204"/>
      <c r="D165" s="205" t="s">
        <v>143</v>
      </c>
      <c r="E165" s="206" t="s">
        <v>1</v>
      </c>
      <c r="F165" s="207" t="s">
        <v>445</v>
      </c>
      <c r="G165" s="204"/>
      <c r="H165" s="208">
        <v>135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143</v>
      </c>
      <c r="AU165" s="214" t="s">
        <v>89</v>
      </c>
      <c r="AV165" s="13" t="s">
        <v>89</v>
      </c>
      <c r="AW165" s="13" t="s">
        <v>37</v>
      </c>
      <c r="AX165" s="13" t="s">
        <v>87</v>
      </c>
      <c r="AY165" s="214" t="s">
        <v>132</v>
      </c>
    </row>
    <row r="166" spans="1:65" s="2" customFormat="1" ht="16.5" customHeight="1">
      <c r="A166" s="33"/>
      <c r="B166" s="34"/>
      <c r="C166" s="226" t="s">
        <v>175</v>
      </c>
      <c r="D166" s="226" t="s">
        <v>200</v>
      </c>
      <c r="E166" s="227" t="s">
        <v>201</v>
      </c>
      <c r="F166" s="228" t="s">
        <v>202</v>
      </c>
      <c r="G166" s="229" t="s">
        <v>203</v>
      </c>
      <c r="H166" s="230">
        <v>18.225000000000001</v>
      </c>
      <c r="I166" s="231"/>
      <c r="J166" s="232">
        <f>ROUND(I166*H166,2)</f>
        <v>0</v>
      </c>
      <c r="K166" s="228" t="s">
        <v>138</v>
      </c>
      <c r="L166" s="233"/>
      <c r="M166" s="234" t="s">
        <v>1</v>
      </c>
      <c r="N166" s="235" t="s">
        <v>44</v>
      </c>
      <c r="O166" s="70"/>
      <c r="P166" s="194">
        <f>O166*H166</f>
        <v>0</v>
      </c>
      <c r="Q166" s="194">
        <v>1</v>
      </c>
      <c r="R166" s="194">
        <f>Q166*H166</f>
        <v>18.225000000000001</v>
      </c>
      <c r="S166" s="194">
        <v>0</v>
      </c>
      <c r="T166" s="19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181</v>
      </c>
      <c r="AT166" s="196" t="s">
        <v>200</v>
      </c>
      <c r="AU166" s="196" t="s">
        <v>89</v>
      </c>
      <c r="AY166" s="16" t="s">
        <v>132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6" t="s">
        <v>87</v>
      </c>
      <c r="BK166" s="197">
        <f>ROUND(I166*H166,2)</f>
        <v>0</v>
      </c>
      <c r="BL166" s="16" t="s">
        <v>139</v>
      </c>
      <c r="BM166" s="196" t="s">
        <v>446</v>
      </c>
    </row>
    <row r="167" spans="1:65" s="13" customFormat="1" ht="11.25">
      <c r="B167" s="203"/>
      <c r="C167" s="204"/>
      <c r="D167" s="205" t="s">
        <v>143</v>
      </c>
      <c r="E167" s="206" t="s">
        <v>1</v>
      </c>
      <c r="F167" s="207" t="s">
        <v>447</v>
      </c>
      <c r="G167" s="204"/>
      <c r="H167" s="208">
        <v>18.225000000000001</v>
      </c>
      <c r="I167" s="209"/>
      <c r="J167" s="204"/>
      <c r="K167" s="204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143</v>
      </c>
      <c r="AU167" s="214" t="s">
        <v>89</v>
      </c>
      <c r="AV167" s="13" t="s">
        <v>89</v>
      </c>
      <c r="AW167" s="13" t="s">
        <v>37</v>
      </c>
      <c r="AX167" s="13" t="s">
        <v>87</v>
      </c>
      <c r="AY167" s="214" t="s">
        <v>132</v>
      </c>
    </row>
    <row r="168" spans="1:65" s="2" customFormat="1" ht="24.2" customHeight="1">
      <c r="A168" s="33"/>
      <c r="B168" s="34"/>
      <c r="C168" s="185" t="s">
        <v>181</v>
      </c>
      <c r="D168" s="185" t="s">
        <v>134</v>
      </c>
      <c r="E168" s="186" t="s">
        <v>448</v>
      </c>
      <c r="F168" s="187" t="s">
        <v>449</v>
      </c>
      <c r="G168" s="188" t="s">
        <v>137</v>
      </c>
      <c r="H168" s="189">
        <v>135</v>
      </c>
      <c r="I168" s="190"/>
      <c r="J168" s="191">
        <f>ROUND(I168*H168,2)</f>
        <v>0</v>
      </c>
      <c r="K168" s="187" t="s">
        <v>138</v>
      </c>
      <c r="L168" s="38"/>
      <c r="M168" s="192" t="s">
        <v>1</v>
      </c>
      <c r="N168" s="193" t="s">
        <v>44</v>
      </c>
      <c r="O168" s="70"/>
      <c r="P168" s="194">
        <f>O168*H168</f>
        <v>0</v>
      </c>
      <c r="Q168" s="194">
        <v>0</v>
      </c>
      <c r="R168" s="194">
        <f>Q168*H168</f>
        <v>0</v>
      </c>
      <c r="S168" s="194">
        <v>0</v>
      </c>
      <c r="T168" s="195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6" t="s">
        <v>139</v>
      </c>
      <c r="AT168" s="196" t="s">
        <v>134</v>
      </c>
      <c r="AU168" s="196" t="s">
        <v>89</v>
      </c>
      <c r="AY168" s="16" t="s">
        <v>132</v>
      </c>
      <c r="BE168" s="197">
        <f>IF(N168="základní",J168,0)</f>
        <v>0</v>
      </c>
      <c r="BF168" s="197">
        <f>IF(N168="snížená",J168,0)</f>
        <v>0</v>
      </c>
      <c r="BG168" s="197">
        <f>IF(N168="zákl. přenesená",J168,0)</f>
        <v>0</v>
      </c>
      <c r="BH168" s="197">
        <f>IF(N168="sníž. přenesená",J168,0)</f>
        <v>0</v>
      </c>
      <c r="BI168" s="197">
        <f>IF(N168="nulová",J168,0)</f>
        <v>0</v>
      </c>
      <c r="BJ168" s="16" t="s">
        <v>87</v>
      </c>
      <c r="BK168" s="197">
        <f>ROUND(I168*H168,2)</f>
        <v>0</v>
      </c>
      <c r="BL168" s="16" t="s">
        <v>139</v>
      </c>
      <c r="BM168" s="196" t="s">
        <v>450</v>
      </c>
    </row>
    <row r="169" spans="1:65" s="2" customFormat="1" ht="11.25">
      <c r="A169" s="33"/>
      <c r="B169" s="34"/>
      <c r="C169" s="35"/>
      <c r="D169" s="198" t="s">
        <v>141</v>
      </c>
      <c r="E169" s="35"/>
      <c r="F169" s="199" t="s">
        <v>451</v>
      </c>
      <c r="G169" s="35"/>
      <c r="H169" s="35"/>
      <c r="I169" s="200"/>
      <c r="J169" s="35"/>
      <c r="K169" s="35"/>
      <c r="L169" s="38"/>
      <c r="M169" s="201"/>
      <c r="N169" s="202"/>
      <c r="O169" s="70"/>
      <c r="P169" s="70"/>
      <c r="Q169" s="70"/>
      <c r="R169" s="70"/>
      <c r="S169" s="70"/>
      <c r="T169" s="71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6" t="s">
        <v>141</v>
      </c>
      <c r="AU169" s="16" t="s">
        <v>89</v>
      </c>
    </row>
    <row r="170" spans="1:65" s="13" customFormat="1" ht="11.25">
      <c r="B170" s="203"/>
      <c r="C170" s="204"/>
      <c r="D170" s="205" t="s">
        <v>143</v>
      </c>
      <c r="E170" s="206" t="s">
        <v>1</v>
      </c>
      <c r="F170" s="207" t="s">
        <v>445</v>
      </c>
      <c r="G170" s="204"/>
      <c r="H170" s="208">
        <v>135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143</v>
      </c>
      <c r="AU170" s="214" t="s">
        <v>89</v>
      </c>
      <c r="AV170" s="13" t="s">
        <v>89</v>
      </c>
      <c r="AW170" s="13" t="s">
        <v>37</v>
      </c>
      <c r="AX170" s="13" t="s">
        <v>87</v>
      </c>
      <c r="AY170" s="214" t="s">
        <v>132</v>
      </c>
    </row>
    <row r="171" spans="1:65" s="2" customFormat="1" ht="16.5" customHeight="1">
      <c r="A171" s="33"/>
      <c r="B171" s="34"/>
      <c r="C171" s="226" t="s">
        <v>187</v>
      </c>
      <c r="D171" s="226" t="s">
        <v>200</v>
      </c>
      <c r="E171" s="227" t="s">
        <v>211</v>
      </c>
      <c r="F171" s="228" t="s">
        <v>212</v>
      </c>
      <c r="G171" s="229" t="s">
        <v>213</v>
      </c>
      <c r="H171" s="230">
        <v>3.375</v>
      </c>
      <c r="I171" s="231"/>
      <c r="J171" s="232">
        <f>ROUND(I171*H171,2)</f>
        <v>0</v>
      </c>
      <c r="K171" s="228" t="s">
        <v>138</v>
      </c>
      <c r="L171" s="233"/>
      <c r="M171" s="234" t="s">
        <v>1</v>
      </c>
      <c r="N171" s="235" t="s">
        <v>44</v>
      </c>
      <c r="O171" s="70"/>
      <c r="P171" s="194">
        <f>O171*H171</f>
        <v>0</v>
      </c>
      <c r="Q171" s="194">
        <v>1E-3</v>
      </c>
      <c r="R171" s="194">
        <f>Q171*H171</f>
        <v>3.375E-3</v>
      </c>
      <c r="S171" s="194">
        <v>0</v>
      </c>
      <c r="T171" s="19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6" t="s">
        <v>181</v>
      </c>
      <c r="AT171" s="196" t="s">
        <v>200</v>
      </c>
      <c r="AU171" s="196" t="s">
        <v>89</v>
      </c>
      <c r="AY171" s="16" t="s">
        <v>132</v>
      </c>
      <c r="BE171" s="197">
        <f>IF(N171="základní",J171,0)</f>
        <v>0</v>
      </c>
      <c r="BF171" s="197">
        <f>IF(N171="snížená",J171,0)</f>
        <v>0</v>
      </c>
      <c r="BG171" s="197">
        <f>IF(N171="zákl. přenesená",J171,0)</f>
        <v>0</v>
      </c>
      <c r="BH171" s="197">
        <f>IF(N171="sníž. přenesená",J171,0)</f>
        <v>0</v>
      </c>
      <c r="BI171" s="197">
        <f>IF(N171="nulová",J171,0)</f>
        <v>0</v>
      </c>
      <c r="BJ171" s="16" t="s">
        <v>87</v>
      </c>
      <c r="BK171" s="197">
        <f>ROUND(I171*H171,2)</f>
        <v>0</v>
      </c>
      <c r="BL171" s="16" t="s">
        <v>139</v>
      </c>
      <c r="BM171" s="196" t="s">
        <v>452</v>
      </c>
    </row>
    <row r="172" spans="1:65" s="13" customFormat="1" ht="11.25">
      <c r="B172" s="203"/>
      <c r="C172" s="204"/>
      <c r="D172" s="205" t="s">
        <v>143</v>
      </c>
      <c r="E172" s="206" t="s">
        <v>1</v>
      </c>
      <c r="F172" s="207" t="s">
        <v>453</v>
      </c>
      <c r="G172" s="204"/>
      <c r="H172" s="208">
        <v>3.375</v>
      </c>
      <c r="I172" s="209"/>
      <c r="J172" s="204"/>
      <c r="K172" s="204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143</v>
      </c>
      <c r="AU172" s="214" t="s">
        <v>89</v>
      </c>
      <c r="AV172" s="13" t="s">
        <v>89</v>
      </c>
      <c r="AW172" s="13" t="s">
        <v>37</v>
      </c>
      <c r="AX172" s="13" t="s">
        <v>87</v>
      </c>
      <c r="AY172" s="214" t="s">
        <v>132</v>
      </c>
    </row>
    <row r="173" spans="1:65" s="12" customFormat="1" ht="22.9" customHeight="1">
      <c r="B173" s="169"/>
      <c r="C173" s="170"/>
      <c r="D173" s="171" t="s">
        <v>78</v>
      </c>
      <c r="E173" s="183" t="s">
        <v>160</v>
      </c>
      <c r="F173" s="183" t="s">
        <v>216</v>
      </c>
      <c r="G173" s="170"/>
      <c r="H173" s="170"/>
      <c r="I173" s="173"/>
      <c r="J173" s="184">
        <f>BK173</f>
        <v>0</v>
      </c>
      <c r="K173" s="170"/>
      <c r="L173" s="175"/>
      <c r="M173" s="176"/>
      <c r="N173" s="177"/>
      <c r="O173" s="177"/>
      <c r="P173" s="178">
        <f>SUM(P174:P198)</f>
        <v>0</v>
      </c>
      <c r="Q173" s="177"/>
      <c r="R173" s="178">
        <f>SUM(R174:R198)</f>
        <v>0</v>
      </c>
      <c r="S173" s="177"/>
      <c r="T173" s="179">
        <f>SUM(T174:T198)</f>
        <v>0</v>
      </c>
      <c r="AR173" s="180" t="s">
        <v>87</v>
      </c>
      <c r="AT173" s="181" t="s">
        <v>78</v>
      </c>
      <c r="AU173" s="181" t="s">
        <v>87</v>
      </c>
      <c r="AY173" s="180" t="s">
        <v>132</v>
      </c>
      <c r="BK173" s="182">
        <f>SUM(BK174:BK198)</f>
        <v>0</v>
      </c>
    </row>
    <row r="174" spans="1:65" s="2" customFormat="1" ht="16.5" customHeight="1">
      <c r="A174" s="33"/>
      <c r="B174" s="34"/>
      <c r="C174" s="185" t="s">
        <v>193</v>
      </c>
      <c r="D174" s="185" t="s">
        <v>134</v>
      </c>
      <c r="E174" s="186" t="s">
        <v>218</v>
      </c>
      <c r="F174" s="187" t="s">
        <v>219</v>
      </c>
      <c r="G174" s="188" t="s">
        <v>137</v>
      </c>
      <c r="H174" s="189">
        <v>50</v>
      </c>
      <c r="I174" s="190"/>
      <c r="J174" s="191">
        <f>ROUND(I174*H174,2)</f>
        <v>0</v>
      </c>
      <c r="K174" s="187" t="s">
        <v>138</v>
      </c>
      <c r="L174" s="38"/>
      <c r="M174" s="192" t="s">
        <v>1</v>
      </c>
      <c r="N174" s="193" t="s">
        <v>44</v>
      </c>
      <c r="O174" s="70"/>
      <c r="P174" s="194">
        <f>O174*H174</f>
        <v>0</v>
      </c>
      <c r="Q174" s="194">
        <v>0</v>
      </c>
      <c r="R174" s="194">
        <f>Q174*H174</f>
        <v>0</v>
      </c>
      <c r="S174" s="194">
        <v>0</v>
      </c>
      <c r="T174" s="195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6" t="s">
        <v>139</v>
      </c>
      <c r="AT174" s="196" t="s">
        <v>134</v>
      </c>
      <c r="AU174" s="196" t="s">
        <v>89</v>
      </c>
      <c r="AY174" s="16" t="s">
        <v>132</v>
      </c>
      <c r="BE174" s="197">
        <f>IF(N174="základní",J174,0)</f>
        <v>0</v>
      </c>
      <c r="BF174" s="197">
        <f>IF(N174="snížená",J174,0)</f>
        <v>0</v>
      </c>
      <c r="BG174" s="197">
        <f>IF(N174="zákl. přenesená",J174,0)</f>
        <v>0</v>
      </c>
      <c r="BH174" s="197">
        <f>IF(N174="sníž. přenesená",J174,0)</f>
        <v>0</v>
      </c>
      <c r="BI174" s="197">
        <f>IF(N174="nulová",J174,0)</f>
        <v>0</v>
      </c>
      <c r="BJ174" s="16" t="s">
        <v>87</v>
      </c>
      <c r="BK174" s="197">
        <f>ROUND(I174*H174,2)</f>
        <v>0</v>
      </c>
      <c r="BL174" s="16" t="s">
        <v>139</v>
      </c>
      <c r="BM174" s="196" t="s">
        <v>454</v>
      </c>
    </row>
    <row r="175" spans="1:65" s="2" customFormat="1" ht="11.25">
      <c r="A175" s="33"/>
      <c r="B175" s="34"/>
      <c r="C175" s="35"/>
      <c r="D175" s="198" t="s">
        <v>141</v>
      </c>
      <c r="E175" s="35"/>
      <c r="F175" s="199" t="s">
        <v>221</v>
      </c>
      <c r="G175" s="35"/>
      <c r="H175" s="35"/>
      <c r="I175" s="200"/>
      <c r="J175" s="35"/>
      <c r="K175" s="35"/>
      <c r="L175" s="38"/>
      <c r="M175" s="201"/>
      <c r="N175" s="202"/>
      <c r="O175" s="70"/>
      <c r="P175" s="70"/>
      <c r="Q175" s="70"/>
      <c r="R175" s="70"/>
      <c r="S175" s="70"/>
      <c r="T175" s="71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6" t="s">
        <v>141</v>
      </c>
      <c r="AU175" s="16" t="s">
        <v>89</v>
      </c>
    </row>
    <row r="176" spans="1:65" s="13" customFormat="1" ht="11.25">
      <c r="B176" s="203"/>
      <c r="C176" s="204"/>
      <c r="D176" s="205" t="s">
        <v>143</v>
      </c>
      <c r="E176" s="206" t="s">
        <v>1</v>
      </c>
      <c r="F176" s="207" t="s">
        <v>455</v>
      </c>
      <c r="G176" s="204"/>
      <c r="H176" s="208">
        <v>50</v>
      </c>
      <c r="I176" s="209"/>
      <c r="J176" s="204"/>
      <c r="K176" s="204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143</v>
      </c>
      <c r="AU176" s="214" t="s">
        <v>89</v>
      </c>
      <c r="AV176" s="13" t="s">
        <v>89</v>
      </c>
      <c r="AW176" s="13" t="s">
        <v>37</v>
      </c>
      <c r="AX176" s="13" t="s">
        <v>87</v>
      </c>
      <c r="AY176" s="214" t="s">
        <v>132</v>
      </c>
    </row>
    <row r="177" spans="1:65" s="2" customFormat="1" ht="21.75" customHeight="1">
      <c r="A177" s="33"/>
      <c r="B177" s="34"/>
      <c r="C177" s="185" t="s">
        <v>199</v>
      </c>
      <c r="D177" s="185" t="s">
        <v>134</v>
      </c>
      <c r="E177" s="186" t="s">
        <v>224</v>
      </c>
      <c r="F177" s="187" t="s">
        <v>225</v>
      </c>
      <c r="G177" s="188" t="s">
        <v>137</v>
      </c>
      <c r="H177" s="189">
        <v>17</v>
      </c>
      <c r="I177" s="190"/>
      <c r="J177" s="191">
        <f>ROUND(I177*H177,2)</f>
        <v>0</v>
      </c>
      <c r="K177" s="187" t="s">
        <v>138</v>
      </c>
      <c r="L177" s="38"/>
      <c r="M177" s="192" t="s">
        <v>1</v>
      </c>
      <c r="N177" s="193" t="s">
        <v>44</v>
      </c>
      <c r="O177" s="70"/>
      <c r="P177" s="194">
        <f>O177*H177</f>
        <v>0</v>
      </c>
      <c r="Q177" s="194">
        <v>0</v>
      </c>
      <c r="R177" s="194">
        <f>Q177*H177</f>
        <v>0</v>
      </c>
      <c r="S177" s="194">
        <v>0</v>
      </c>
      <c r="T177" s="195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6" t="s">
        <v>139</v>
      </c>
      <c r="AT177" s="196" t="s">
        <v>134</v>
      </c>
      <c r="AU177" s="196" t="s">
        <v>89</v>
      </c>
      <c r="AY177" s="16" t="s">
        <v>132</v>
      </c>
      <c r="BE177" s="197">
        <f>IF(N177="základní",J177,0)</f>
        <v>0</v>
      </c>
      <c r="BF177" s="197">
        <f>IF(N177="snížená",J177,0)</f>
        <v>0</v>
      </c>
      <c r="BG177" s="197">
        <f>IF(N177="zákl. přenesená",J177,0)</f>
        <v>0</v>
      </c>
      <c r="BH177" s="197">
        <f>IF(N177="sníž. přenesená",J177,0)</f>
        <v>0</v>
      </c>
      <c r="BI177" s="197">
        <f>IF(N177="nulová",J177,0)</f>
        <v>0</v>
      </c>
      <c r="BJ177" s="16" t="s">
        <v>87</v>
      </c>
      <c r="BK177" s="197">
        <f>ROUND(I177*H177,2)</f>
        <v>0</v>
      </c>
      <c r="BL177" s="16" t="s">
        <v>139</v>
      </c>
      <c r="BM177" s="196" t="s">
        <v>456</v>
      </c>
    </row>
    <row r="178" spans="1:65" s="2" customFormat="1" ht="11.25">
      <c r="A178" s="33"/>
      <c r="B178" s="34"/>
      <c r="C178" s="35"/>
      <c r="D178" s="198" t="s">
        <v>141</v>
      </c>
      <c r="E178" s="35"/>
      <c r="F178" s="199" t="s">
        <v>227</v>
      </c>
      <c r="G178" s="35"/>
      <c r="H178" s="35"/>
      <c r="I178" s="200"/>
      <c r="J178" s="35"/>
      <c r="K178" s="35"/>
      <c r="L178" s="38"/>
      <c r="M178" s="201"/>
      <c r="N178" s="202"/>
      <c r="O178" s="70"/>
      <c r="P178" s="70"/>
      <c r="Q178" s="70"/>
      <c r="R178" s="70"/>
      <c r="S178" s="70"/>
      <c r="T178" s="71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T178" s="16" t="s">
        <v>141</v>
      </c>
      <c r="AU178" s="16" t="s">
        <v>89</v>
      </c>
    </row>
    <row r="179" spans="1:65" s="13" customFormat="1" ht="11.25">
      <c r="B179" s="203"/>
      <c r="C179" s="204"/>
      <c r="D179" s="205" t="s">
        <v>143</v>
      </c>
      <c r="E179" s="206" t="s">
        <v>1</v>
      </c>
      <c r="F179" s="207" t="s">
        <v>457</v>
      </c>
      <c r="G179" s="204"/>
      <c r="H179" s="208">
        <v>17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143</v>
      </c>
      <c r="AU179" s="214" t="s">
        <v>89</v>
      </c>
      <c r="AV179" s="13" t="s">
        <v>89</v>
      </c>
      <c r="AW179" s="13" t="s">
        <v>37</v>
      </c>
      <c r="AX179" s="13" t="s">
        <v>87</v>
      </c>
      <c r="AY179" s="214" t="s">
        <v>132</v>
      </c>
    </row>
    <row r="180" spans="1:65" s="2" customFormat="1" ht="24.2" customHeight="1">
      <c r="A180" s="33"/>
      <c r="B180" s="34"/>
      <c r="C180" s="185" t="s">
        <v>8</v>
      </c>
      <c r="D180" s="185" t="s">
        <v>134</v>
      </c>
      <c r="E180" s="186" t="s">
        <v>230</v>
      </c>
      <c r="F180" s="187" t="s">
        <v>231</v>
      </c>
      <c r="G180" s="188" t="s">
        <v>137</v>
      </c>
      <c r="H180" s="189">
        <v>17</v>
      </c>
      <c r="I180" s="190"/>
      <c r="J180" s="191">
        <f>ROUND(I180*H180,2)</f>
        <v>0</v>
      </c>
      <c r="K180" s="187" t="s">
        <v>138</v>
      </c>
      <c r="L180" s="38"/>
      <c r="M180" s="192" t="s">
        <v>1</v>
      </c>
      <c r="N180" s="193" t="s">
        <v>44</v>
      </c>
      <c r="O180" s="70"/>
      <c r="P180" s="194">
        <f>O180*H180</f>
        <v>0</v>
      </c>
      <c r="Q180" s="194">
        <v>0</v>
      </c>
      <c r="R180" s="194">
        <f>Q180*H180</f>
        <v>0</v>
      </c>
      <c r="S180" s="194">
        <v>0</v>
      </c>
      <c r="T180" s="195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6" t="s">
        <v>139</v>
      </c>
      <c r="AT180" s="196" t="s">
        <v>134</v>
      </c>
      <c r="AU180" s="196" t="s">
        <v>89</v>
      </c>
      <c r="AY180" s="16" t="s">
        <v>132</v>
      </c>
      <c r="BE180" s="197">
        <f>IF(N180="základní",J180,0)</f>
        <v>0</v>
      </c>
      <c r="BF180" s="197">
        <f>IF(N180="snížená",J180,0)</f>
        <v>0</v>
      </c>
      <c r="BG180" s="197">
        <f>IF(N180="zákl. přenesená",J180,0)</f>
        <v>0</v>
      </c>
      <c r="BH180" s="197">
        <f>IF(N180="sníž. přenesená",J180,0)</f>
        <v>0</v>
      </c>
      <c r="BI180" s="197">
        <f>IF(N180="nulová",J180,0)</f>
        <v>0</v>
      </c>
      <c r="BJ180" s="16" t="s">
        <v>87</v>
      </c>
      <c r="BK180" s="197">
        <f>ROUND(I180*H180,2)</f>
        <v>0</v>
      </c>
      <c r="BL180" s="16" t="s">
        <v>139</v>
      </c>
      <c r="BM180" s="196" t="s">
        <v>458</v>
      </c>
    </row>
    <row r="181" spans="1:65" s="2" customFormat="1" ht="11.25">
      <c r="A181" s="33"/>
      <c r="B181" s="34"/>
      <c r="C181" s="35"/>
      <c r="D181" s="198" t="s">
        <v>141</v>
      </c>
      <c r="E181" s="35"/>
      <c r="F181" s="199" t="s">
        <v>233</v>
      </c>
      <c r="G181" s="35"/>
      <c r="H181" s="35"/>
      <c r="I181" s="200"/>
      <c r="J181" s="35"/>
      <c r="K181" s="35"/>
      <c r="L181" s="38"/>
      <c r="M181" s="201"/>
      <c r="N181" s="202"/>
      <c r="O181" s="70"/>
      <c r="P181" s="70"/>
      <c r="Q181" s="70"/>
      <c r="R181" s="70"/>
      <c r="S181" s="70"/>
      <c r="T181" s="71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6" t="s">
        <v>141</v>
      </c>
      <c r="AU181" s="16" t="s">
        <v>89</v>
      </c>
    </row>
    <row r="182" spans="1:65" s="13" customFormat="1" ht="11.25">
      <c r="B182" s="203"/>
      <c r="C182" s="204"/>
      <c r="D182" s="205" t="s">
        <v>143</v>
      </c>
      <c r="E182" s="206" t="s">
        <v>1</v>
      </c>
      <c r="F182" s="207" t="s">
        <v>457</v>
      </c>
      <c r="G182" s="204"/>
      <c r="H182" s="208">
        <v>17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143</v>
      </c>
      <c r="AU182" s="214" t="s">
        <v>89</v>
      </c>
      <c r="AV182" s="13" t="s">
        <v>89</v>
      </c>
      <c r="AW182" s="13" t="s">
        <v>37</v>
      </c>
      <c r="AX182" s="13" t="s">
        <v>87</v>
      </c>
      <c r="AY182" s="214" t="s">
        <v>132</v>
      </c>
    </row>
    <row r="183" spans="1:65" s="2" customFormat="1" ht="33" customHeight="1">
      <c r="A183" s="33"/>
      <c r="B183" s="34"/>
      <c r="C183" s="185" t="s">
        <v>210</v>
      </c>
      <c r="D183" s="185" t="s">
        <v>134</v>
      </c>
      <c r="E183" s="186" t="s">
        <v>235</v>
      </c>
      <c r="F183" s="187" t="s">
        <v>236</v>
      </c>
      <c r="G183" s="188" t="s">
        <v>137</v>
      </c>
      <c r="H183" s="189">
        <v>17</v>
      </c>
      <c r="I183" s="190"/>
      <c r="J183" s="191">
        <f>ROUND(I183*H183,2)</f>
        <v>0</v>
      </c>
      <c r="K183" s="187" t="s">
        <v>138</v>
      </c>
      <c r="L183" s="38"/>
      <c r="M183" s="192" t="s">
        <v>1</v>
      </c>
      <c r="N183" s="193" t="s">
        <v>44</v>
      </c>
      <c r="O183" s="70"/>
      <c r="P183" s="194">
        <f>O183*H183</f>
        <v>0</v>
      </c>
      <c r="Q183" s="194">
        <v>0</v>
      </c>
      <c r="R183" s="194">
        <f>Q183*H183</f>
        <v>0</v>
      </c>
      <c r="S183" s="194">
        <v>0</v>
      </c>
      <c r="T183" s="195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6" t="s">
        <v>139</v>
      </c>
      <c r="AT183" s="196" t="s">
        <v>134</v>
      </c>
      <c r="AU183" s="196" t="s">
        <v>89</v>
      </c>
      <c r="AY183" s="16" t="s">
        <v>132</v>
      </c>
      <c r="BE183" s="197">
        <f>IF(N183="základní",J183,0)</f>
        <v>0</v>
      </c>
      <c r="BF183" s="197">
        <f>IF(N183="snížená",J183,0)</f>
        <v>0</v>
      </c>
      <c r="BG183" s="197">
        <f>IF(N183="zákl. přenesená",J183,0)</f>
        <v>0</v>
      </c>
      <c r="BH183" s="197">
        <f>IF(N183="sníž. přenesená",J183,0)</f>
        <v>0</v>
      </c>
      <c r="BI183" s="197">
        <f>IF(N183="nulová",J183,0)</f>
        <v>0</v>
      </c>
      <c r="BJ183" s="16" t="s">
        <v>87</v>
      </c>
      <c r="BK183" s="197">
        <f>ROUND(I183*H183,2)</f>
        <v>0</v>
      </c>
      <c r="BL183" s="16" t="s">
        <v>139</v>
      </c>
      <c r="BM183" s="196" t="s">
        <v>459</v>
      </c>
    </row>
    <row r="184" spans="1:65" s="2" customFormat="1" ht="11.25">
      <c r="A184" s="33"/>
      <c r="B184" s="34"/>
      <c r="C184" s="35"/>
      <c r="D184" s="198" t="s">
        <v>141</v>
      </c>
      <c r="E184" s="35"/>
      <c r="F184" s="199" t="s">
        <v>238</v>
      </c>
      <c r="G184" s="35"/>
      <c r="H184" s="35"/>
      <c r="I184" s="200"/>
      <c r="J184" s="35"/>
      <c r="K184" s="35"/>
      <c r="L184" s="38"/>
      <c r="M184" s="201"/>
      <c r="N184" s="202"/>
      <c r="O184" s="70"/>
      <c r="P184" s="70"/>
      <c r="Q184" s="70"/>
      <c r="R184" s="70"/>
      <c r="S184" s="70"/>
      <c r="T184" s="71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6" t="s">
        <v>141</v>
      </c>
      <c r="AU184" s="16" t="s">
        <v>89</v>
      </c>
    </row>
    <row r="185" spans="1:65" s="13" customFormat="1" ht="11.25">
      <c r="B185" s="203"/>
      <c r="C185" s="204"/>
      <c r="D185" s="205" t="s">
        <v>143</v>
      </c>
      <c r="E185" s="206" t="s">
        <v>1</v>
      </c>
      <c r="F185" s="207" t="s">
        <v>457</v>
      </c>
      <c r="G185" s="204"/>
      <c r="H185" s="208">
        <v>17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143</v>
      </c>
      <c r="AU185" s="214" t="s">
        <v>89</v>
      </c>
      <c r="AV185" s="13" t="s">
        <v>89</v>
      </c>
      <c r="AW185" s="13" t="s">
        <v>37</v>
      </c>
      <c r="AX185" s="13" t="s">
        <v>87</v>
      </c>
      <c r="AY185" s="214" t="s">
        <v>132</v>
      </c>
    </row>
    <row r="186" spans="1:65" s="2" customFormat="1" ht="24.2" customHeight="1">
      <c r="A186" s="33"/>
      <c r="B186" s="34"/>
      <c r="C186" s="185" t="s">
        <v>217</v>
      </c>
      <c r="D186" s="185" t="s">
        <v>134</v>
      </c>
      <c r="E186" s="186" t="s">
        <v>240</v>
      </c>
      <c r="F186" s="187" t="s">
        <v>241</v>
      </c>
      <c r="G186" s="188" t="s">
        <v>137</v>
      </c>
      <c r="H186" s="189">
        <v>17</v>
      </c>
      <c r="I186" s="190"/>
      <c r="J186" s="191">
        <f>ROUND(I186*H186,2)</f>
        <v>0</v>
      </c>
      <c r="K186" s="187" t="s">
        <v>138</v>
      </c>
      <c r="L186" s="38"/>
      <c r="M186" s="192" t="s">
        <v>1</v>
      </c>
      <c r="N186" s="193" t="s">
        <v>44</v>
      </c>
      <c r="O186" s="70"/>
      <c r="P186" s="194">
        <f>O186*H186</f>
        <v>0</v>
      </c>
      <c r="Q186" s="194">
        <v>0</v>
      </c>
      <c r="R186" s="194">
        <f>Q186*H186</f>
        <v>0</v>
      </c>
      <c r="S186" s="194">
        <v>0</v>
      </c>
      <c r="T186" s="195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6" t="s">
        <v>139</v>
      </c>
      <c r="AT186" s="196" t="s">
        <v>134</v>
      </c>
      <c r="AU186" s="196" t="s">
        <v>89</v>
      </c>
      <c r="AY186" s="16" t="s">
        <v>132</v>
      </c>
      <c r="BE186" s="197">
        <f>IF(N186="základní",J186,0)</f>
        <v>0</v>
      </c>
      <c r="BF186" s="197">
        <f>IF(N186="snížená",J186,0)</f>
        <v>0</v>
      </c>
      <c r="BG186" s="197">
        <f>IF(N186="zákl. přenesená",J186,0)</f>
        <v>0</v>
      </c>
      <c r="BH186" s="197">
        <f>IF(N186="sníž. přenesená",J186,0)</f>
        <v>0</v>
      </c>
      <c r="BI186" s="197">
        <f>IF(N186="nulová",J186,0)</f>
        <v>0</v>
      </c>
      <c r="BJ186" s="16" t="s">
        <v>87</v>
      </c>
      <c r="BK186" s="197">
        <f>ROUND(I186*H186,2)</f>
        <v>0</v>
      </c>
      <c r="BL186" s="16" t="s">
        <v>139</v>
      </c>
      <c r="BM186" s="196" t="s">
        <v>460</v>
      </c>
    </row>
    <row r="187" spans="1:65" s="2" customFormat="1" ht="11.25">
      <c r="A187" s="33"/>
      <c r="B187" s="34"/>
      <c r="C187" s="35"/>
      <c r="D187" s="198" t="s">
        <v>141</v>
      </c>
      <c r="E187" s="35"/>
      <c r="F187" s="199" t="s">
        <v>243</v>
      </c>
      <c r="G187" s="35"/>
      <c r="H187" s="35"/>
      <c r="I187" s="200"/>
      <c r="J187" s="35"/>
      <c r="K187" s="35"/>
      <c r="L187" s="38"/>
      <c r="M187" s="201"/>
      <c r="N187" s="202"/>
      <c r="O187" s="70"/>
      <c r="P187" s="70"/>
      <c r="Q187" s="70"/>
      <c r="R187" s="70"/>
      <c r="S187" s="70"/>
      <c r="T187" s="71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6" t="s">
        <v>141</v>
      </c>
      <c r="AU187" s="16" t="s">
        <v>89</v>
      </c>
    </row>
    <row r="188" spans="1:65" s="13" customFormat="1" ht="11.25">
      <c r="B188" s="203"/>
      <c r="C188" s="204"/>
      <c r="D188" s="205" t="s">
        <v>143</v>
      </c>
      <c r="E188" s="206" t="s">
        <v>1</v>
      </c>
      <c r="F188" s="207" t="s">
        <v>457</v>
      </c>
      <c r="G188" s="204"/>
      <c r="H188" s="208">
        <v>17</v>
      </c>
      <c r="I188" s="209"/>
      <c r="J188" s="204"/>
      <c r="K188" s="204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143</v>
      </c>
      <c r="AU188" s="214" t="s">
        <v>89</v>
      </c>
      <c r="AV188" s="13" t="s">
        <v>89</v>
      </c>
      <c r="AW188" s="13" t="s">
        <v>37</v>
      </c>
      <c r="AX188" s="13" t="s">
        <v>87</v>
      </c>
      <c r="AY188" s="214" t="s">
        <v>132</v>
      </c>
    </row>
    <row r="189" spans="1:65" s="2" customFormat="1" ht="24.2" customHeight="1">
      <c r="A189" s="33"/>
      <c r="B189" s="34"/>
      <c r="C189" s="185" t="s">
        <v>223</v>
      </c>
      <c r="D189" s="185" t="s">
        <v>134</v>
      </c>
      <c r="E189" s="186" t="s">
        <v>245</v>
      </c>
      <c r="F189" s="187" t="s">
        <v>246</v>
      </c>
      <c r="G189" s="188" t="s">
        <v>137</v>
      </c>
      <c r="H189" s="189">
        <v>17</v>
      </c>
      <c r="I189" s="190"/>
      <c r="J189" s="191">
        <f>ROUND(I189*H189,2)</f>
        <v>0</v>
      </c>
      <c r="K189" s="187" t="s">
        <v>138</v>
      </c>
      <c r="L189" s="38"/>
      <c r="M189" s="192" t="s">
        <v>1</v>
      </c>
      <c r="N189" s="193" t="s">
        <v>44</v>
      </c>
      <c r="O189" s="70"/>
      <c r="P189" s="194">
        <f>O189*H189</f>
        <v>0</v>
      </c>
      <c r="Q189" s="194">
        <v>0</v>
      </c>
      <c r="R189" s="194">
        <f>Q189*H189</f>
        <v>0</v>
      </c>
      <c r="S189" s="194">
        <v>0</v>
      </c>
      <c r="T189" s="195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6" t="s">
        <v>139</v>
      </c>
      <c r="AT189" s="196" t="s">
        <v>134</v>
      </c>
      <c r="AU189" s="196" t="s">
        <v>89</v>
      </c>
      <c r="AY189" s="16" t="s">
        <v>132</v>
      </c>
      <c r="BE189" s="197">
        <f>IF(N189="základní",J189,0)</f>
        <v>0</v>
      </c>
      <c r="BF189" s="197">
        <f>IF(N189="snížená",J189,0)</f>
        <v>0</v>
      </c>
      <c r="BG189" s="197">
        <f>IF(N189="zákl. přenesená",J189,0)</f>
        <v>0</v>
      </c>
      <c r="BH189" s="197">
        <f>IF(N189="sníž. přenesená",J189,0)</f>
        <v>0</v>
      </c>
      <c r="BI189" s="197">
        <f>IF(N189="nulová",J189,0)</f>
        <v>0</v>
      </c>
      <c r="BJ189" s="16" t="s">
        <v>87</v>
      </c>
      <c r="BK189" s="197">
        <f>ROUND(I189*H189,2)</f>
        <v>0</v>
      </c>
      <c r="BL189" s="16" t="s">
        <v>139</v>
      </c>
      <c r="BM189" s="196" t="s">
        <v>461</v>
      </c>
    </row>
    <row r="190" spans="1:65" s="2" customFormat="1" ht="11.25">
      <c r="A190" s="33"/>
      <c r="B190" s="34"/>
      <c r="C190" s="35"/>
      <c r="D190" s="198" t="s">
        <v>141</v>
      </c>
      <c r="E190" s="35"/>
      <c r="F190" s="199" t="s">
        <v>248</v>
      </c>
      <c r="G190" s="35"/>
      <c r="H190" s="35"/>
      <c r="I190" s="200"/>
      <c r="J190" s="35"/>
      <c r="K190" s="35"/>
      <c r="L190" s="38"/>
      <c r="M190" s="201"/>
      <c r="N190" s="202"/>
      <c r="O190" s="70"/>
      <c r="P190" s="70"/>
      <c r="Q190" s="70"/>
      <c r="R190" s="70"/>
      <c r="S190" s="70"/>
      <c r="T190" s="71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6" t="s">
        <v>141</v>
      </c>
      <c r="AU190" s="16" t="s">
        <v>89</v>
      </c>
    </row>
    <row r="191" spans="1:65" s="13" customFormat="1" ht="11.25">
      <c r="B191" s="203"/>
      <c r="C191" s="204"/>
      <c r="D191" s="205" t="s">
        <v>143</v>
      </c>
      <c r="E191" s="206" t="s">
        <v>1</v>
      </c>
      <c r="F191" s="207" t="s">
        <v>457</v>
      </c>
      <c r="G191" s="204"/>
      <c r="H191" s="208">
        <v>17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143</v>
      </c>
      <c r="AU191" s="214" t="s">
        <v>89</v>
      </c>
      <c r="AV191" s="13" t="s">
        <v>89</v>
      </c>
      <c r="AW191" s="13" t="s">
        <v>37</v>
      </c>
      <c r="AX191" s="13" t="s">
        <v>87</v>
      </c>
      <c r="AY191" s="214" t="s">
        <v>132</v>
      </c>
    </row>
    <row r="192" spans="1:65" s="2" customFormat="1" ht="24.2" customHeight="1">
      <c r="A192" s="33"/>
      <c r="B192" s="34"/>
      <c r="C192" s="185" t="s">
        <v>229</v>
      </c>
      <c r="D192" s="185" t="s">
        <v>134</v>
      </c>
      <c r="E192" s="186" t="s">
        <v>462</v>
      </c>
      <c r="F192" s="187" t="s">
        <v>463</v>
      </c>
      <c r="G192" s="188" t="s">
        <v>137</v>
      </c>
      <c r="H192" s="189">
        <v>83</v>
      </c>
      <c r="I192" s="190"/>
      <c r="J192" s="191">
        <f>ROUND(I192*H192,2)</f>
        <v>0</v>
      </c>
      <c r="K192" s="187" t="s">
        <v>138</v>
      </c>
      <c r="L192" s="38"/>
      <c r="M192" s="192" t="s">
        <v>1</v>
      </c>
      <c r="N192" s="193" t="s">
        <v>44</v>
      </c>
      <c r="O192" s="70"/>
      <c r="P192" s="194">
        <f>O192*H192</f>
        <v>0</v>
      </c>
      <c r="Q192" s="194">
        <v>0</v>
      </c>
      <c r="R192" s="194">
        <f>Q192*H192</f>
        <v>0</v>
      </c>
      <c r="S192" s="194">
        <v>0</v>
      </c>
      <c r="T192" s="19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6" t="s">
        <v>139</v>
      </c>
      <c r="AT192" s="196" t="s">
        <v>134</v>
      </c>
      <c r="AU192" s="196" t="s">
        <v>89</v>
      </c>
      <c r="AY192" s="16" t="s">
        <v>132</v>
      </c>
      <c r="BE192" s="197">
        <f>IF(N192="základní",J192,0)</f>
        <v>0</v>
      </c>
      <c r="BF192" s="197">
        <f>IF(N192="snížená",J192,0)</f>
        <v>0</v>
      </c>
      <c r="BG192" s="197">
        <f>IF(N192="zákl. přenesená",J192,0)</f>
        <v>0</v>
      </c>
      <c r="BH192" s="197">
        <f>IF(N192="sníž. přenesená",J192,0)</f>
        <v>0</v>
      </c>
      <c r="BI192" s="197">
        <f>IF(N192="nulová",J192,0)</f>
        <v>0</v>
      </c>
      <c r="BJ192" s="16" t="s">
        <v>87</v>
      </c>
      <c r="BK192" s="197">
        <f>ROUND(I192*H192,2)</f>
        <v>0</v>
      </c>
      <c r="BL192" s="16" t="s">
        <v>139</v>
      </c>
      <c r="BM192" s="196" t="s">
        <v>464</v>
      </c>
    </row>
    <row r="193" spans="1:65" s="2" customFormat="1" ht="11.25">
      <c r="A193" s="33"/>
      <c r="B193" s="34"/>
      <c r="C193" s="35"/>
      <c r="D193" s="198" t="s">
        <v>141</v>
      </c>
      <c r="E193" s="35"/>
      <c r="F193" s="199" t="s">
        <v>465</v>
      </c>
      <c r="G193" s="35"/>
      <c r="H193" s="35"/>
      <c r="I193" s="200"/>
      <c r="J193" s="35"/>
      <c r="K193" s="35"/>
      <c r="L193" s="38"/>
      <c r="M193" s="201"/>
      <c r="N193" s="202"/>
      <c r="O193" s="70"/>
      <c r="P193" s="70"/>
      <c r="Q193" s="70"/>
      <c r="R193" s="70"/>
      <c r="S193" s="70"/>
      <c r="T193" s="71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6" t="s">
        <v>141</v>
      </c>
      <c r="AU193" s="16" t="s">
        <v>89</v>
      </c>
    </row>
    <row r="194" spans="1:65" s="13" customFormat="1" ht="11.25">
      <c r="B194" s="203"/>
      <c r="C194" s="204"/>
      <c r="D194" s="205" t="s">
        <v>143</v>
      </c>
      <c r="E194" s="206" t="s">
        <v>1</v>
      </c>
      <c r="F194" s="207" t="s">
        <v>466</v>
      </c>
      <c r="G194" s="204"/>
      <c r="H194" s="208">
        <v>83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143</v>
      </c>
      <c r="AU194" s="214" t="s">
        <v>89</v>
      </c>
      <c r="AV194" s="13" t="s">
        <v>89</v>
      </c>
      <c r="AW194" s="13" t="s">
        <v>37</v>
      </c>
      <c r="AX194" s="13" t="s">
        <v>87</v>
      </c>
      <c r="AY194" s="214" t="s">
        <v>132</v>
      </c>
    </row>
    <row r="195" spans="1:65" s="2" customFormat="1" ht="24.2" customHeight="1">
      <c r="A195" s="33"/>
      <c r="B195" s="34"/>
      <c r="C195" s="185" t="s">
        <v>234</v>
      </c>
      <c r="D195" s="185" t="s">
        <v>134</v>
      </c>
      <c r="E195" s="186" t="s">
        <v>467</v>
      </c>
      <c r="F195" s="187" t="s">
        <v>468</v>
      </c>
      <c r="G195" s="188" t="s">
        <v>137</v>
      </c>
      <c r="H195" s="189">
        <v>83</v>
      </c>
      <c r="I195" s="190"/>
      <c r="J195" s="191">
        <f>ROUND(I195*H195,2)</f>
        <v>0</v>
      </c>
      <c r="K195" s="187" t="s">
        <v>1</v>
      </c>
      <c r="L195" s="38"/>
      <c r="M195" s="192" t="s">
        <v>1</v>
      </c>
      <c r="N195" s="193" t="s">
        <v>44</v>
      </c>
      <c r="O195" s="70"/>
      <c r="P195" s="194">
        <f>O195*H195</f>
        <v>0</v>
      </c>
      <c r="Q195" s="194">
        <v>0</v>
      </c>
      <c r="R195" s="194">
        <f>Q195*H195</f>
        <v>0</v>
      </c>
      <c r="S195" s="194">
        <v>0</v>
      </c>
      <c r="T195" s="195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6" t="s">
        <v>139</v>
      </c>
      <c r="AT195" s="196" t="s">
        <v>134</v>
      </c>
      <c r="AU195" s="196" t="s">
        <v>89</v>
      </c>
      <c r="AY195" s="16" t="s">
        <v>132</v>
      </c>
      <c r="BE195" s="197">
        <f>IF(N195="základní",J195,0)</f>
        <v>0</v>
      </c>
      <c r="BF195" s="197">
        <f>IF(N195="snížená",J195,0)</f>
        <v>0</v>
      </c>
      <c r="BG195" s="197">
        <f>IF(N195="zákl. přenesená",J195,0)</f>
        <v>0</v>
      </c>
      <c r="BH195" s="197">
        <f>IF(N195="sníž. přenesená",J195,0)</f>
        <v>0</v>
      </c>
      <c r="BI195" s="197">
        <f>IF(N195="nulová",J195,0)</f>
        <v>0</v>
      </c>
      <c r="BJ195" s="16" t="s">
        <v>87</v>
      </c>
      <c r="BK195" s="197">
        <f>ROUND(I195*H195,2)</f>
        <v>0</v>
      </c>
      <c r="BL195" s="16" t="s">
        <v>139</v>
      </c>
      <c r="BM195" s="196" t="s">
        <v>469</v>
      </c>
    </row>
    <row r="196" spans="1:65" s="13" customFormat="1" ht="11.25">
      <c r="B196" s="203"/>
      <c r="C196" s="204"/>
      <c r="D196" s="205" t="s">
        <v>143</v>
      </c>
      <c r="E196" s="206" t="s">
        <v>1</v>
      </c>
      <c r="F196" s="207" t="s">
        <v>466</v>
      </c>
      <c r="G196" s="204"/>
      <c r="H196" s="208">
        <v>83</v>
      </c>
      <c r="I196" s="209"/>
      <c r="J196" s="204"/>
      <c r="K196" s="204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143</v>
      </c>
      <c r="AU196" s="214" t="s">
        <v>89</v>
      </c>
      <c r="AV196" s="13" t="s">
        <v>89</v>
      </c>
      <c r="AW196" s="13" t="s">
        <v>37</v>
      </c>
      <c r="AX196" s="13" t="s">
        <v>87</v>
      </c>
      <c r="AY196" s="214" t="s">
        <v>132</v>
      </c>
    </row>
    <row r="197" spans="1:65" s="2" customFormat="1" ht="24.2" customHeight="1">
      <c r="A197" s="33"/>
      <c r="B197" s="34"/>
      <c r="C197" s="185" t="s">
        <v>239</v>
      </c>
      <c r="D197" s="185" t="s">
        <v>134</v>
      </c>
      <c r="E197" s="186" t="s">
        <v>470</v>
      </c>
      <c r="F197" s="187" t="s">
        <v>471</v>
      </c>
      <c r="G197" s="188" t="s">
        <v>137</v>
      </c>
      <c r="H197" s="189">
        <v>83</v>
      </c>
      <c r="I197" s="190"/>
      <c r="J197" s="191">
        <f>ROUND(I197*H197,2)</f>
        <v>0</v>
      </c>
      <c r="K197" s="187" t="s">
        <v>1</v>
      </c>
      <c r="L197" s="38"/>
      <c r="M197" s="192" t="s">
        <v>1</v>
      </c>
      <c r="N197" s="193" t="s">
        <v>44</v>
      </c>
      <c r="O197" s="70"/>
      <c r="P197" s="194">
        <f>O197*H197</f>
        <v>0</v>
      </c>
      <c r="Q197" s="194">
        <v>0</v>
      </c>
      <c r="R197" s="194">
        <f>Q197*H197</f>
        <v>0</v>
      </c>
      <c r="S197" s="194">
        <v>0</v>
      </c>
      <c r="T197" s="195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6" t="s">
        <v>139</v>
      </c>
      <c r="AT197" s="196" t="s">
        <v>134</v>
      </c>
      <c r="AU197" s="196" t="s">
        <v>89</v>
      </c>
      <c r="AY197" s="16" t="s">
        <v>132</v>
      </c>
      <c r="BE197" s="197">
        <f>IF(N197="základní",J197,0)</f>
        <v>0</v>
      </c>
      <c r="BF197" s="197">
        <f>IF(N197="snížená",J197,0)</f>
        <v>0</v>
      </c>
      <c r="BG197" s="197">
        <f>IF(N197="zákl. přenesená",J197,0)</f>
        <v>0</v>
      </c>
      <c r="BH197" s="197">
        <f>IF(N197="sníž. přenesená",J197,0)</f>
        <v>0</v>
      </c>
      <c r="BI197" s="197">
        <f>IF(N197="nulová",J197,0)</f>
        <v>0</v>
      </c>
      <c r="BJ197" s="16" t="s">
        <v>87</v>
      </c>
      <c r="BK197" s="197">
        <f>ROUND(I197*H197,2)</f>
        <v>0</v>
      </c>
      <c r="BL197" s="16" t="s">
        <v>139</v>
      </c>
      <c r="BM197" s="196" t="s">
        <v>472</v>
      </c>
    </row>
    <row r="198" spans="1:65" s="13" customFormat="1" ht="11.25">
      <c r="B198" s="203"/>
      <c r="C198" s="204"/>
      <c r="D198" s="205" t="s">
        <v>143</v>
      </c>
      <c r="E198" s="206" t="s">
        <v>1</v>
      </c>
      <c r="F198" s="207" t="s">
        <v>466</v>
      </c>
      <c r="G198" s="204"/>
      <c r="H198" s="208">
        <v>83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143</v>
      </c>
      <c r="AU198" s="214" t="s">
        <v>89</v>
      </c>
      <c r="AV198" s="13" t="s">
        <v>89</v>
      </c>
      <c r="AW198" s="13" t="s">
        <v>37</v>
      </c>
      <c r="AX198" s="13" t="s">
        <v>87</v>
      </c>
      <c r="AY198" s="214" t="s">
        <v>132</v>
      </c>
    </row>
    <row r="199" spans="1:65" s="12" customFormat="1" ht="22.9" customHeight="1">
      <c r="B199" s="169"/>
      <c r="C199" s="170"/>
      <c r="D199" s="171" t="s">
        <v>78</v>
      </c>
      <c r="E199" s="183" t="s">
        <v>187</v>
      </c>
      <c r="F199" s="183" t="s">
        <v>260</v>
      </c>
      <c r="G199" s="170"/>
      <c r="H199" s="170"/>
      <c r="I199" s="173"/>
      <c r="J199" s="184">
        <f>BK199</f>
        <v>0</v>
      </c>
      <c r="K199" s="170"/>
      <c r="L199" s="175"/>
      <c r="M199" s="176"/>
      <c r="N199" s="177"/>
      <c r="O199" s="177"/>
      <c r="P199" s="178">
        <f>SUM(P200:P220)</f>
        <v>0</v>
      </c>
      <c r="Q199" s="177"/>
      <c r="R199" s="178">
        <f>SUM(R200:R220)</f>
        <v>21.310962000000004</v>
      </c>
      <c r="S199" s="177"/>
      <c r="T199" s="179">
        <f>SUM(T200:T220)</f>
        <v>0</v>
      </c>
      <c r="AR199" s="180" t="s">
        <v>87</v>
      </c>
      <c r="AT199" s="181" t="s">
        <v>78</v>
      </c>
      <c r="AU199" s="181" t="s">
        <v>87</v>
      </c>
      <c r="AY199" s="180" t="s">
        <v>132</v>
      </c>
      <c r="BK199" s="182">
        <f>SUM(BK200:BK220)</f>
        <v>0</v>
      </c>
    </row>
    <row r="200" spans="1:65" s="2" customFormat="1" ht="16.5" customHeight="1">
      <c r="A200" s="33"/>
      <c r="B200" s="34"/>
      <c r="C200" s="185" t="s">
        <v>244</v>
      </c>
      <c r="D200" s="185" t="s">
        <v>134</v>
      </c>
      <c r="E200" s="186" t="s">
        <v>473</v>
      </c>
      <c r="F200" s="187" t="s">
        <v>474</v>
      </c>
      <c r="G200" s="188" t="s">
        <v>156</v>
      </c>
      <c r="H200" s="189">
        <v>110</v>
      </c>
      <c r="I200" s="190"/>
      <c r="J200" s="191">
        <f>ROUND(I200*H200,2)</f>
        <v>0</v>
      </c>
      <c r="K200" s="187" t="s">
        <v>1</v>
      </c>
      <c r="L200" s="38"/>
      <c r="M200" s="192" t="s">
        <v>1</v>
      </c>
      <c r="N200" s="193" t="s">
        <v>44</v>
      </c>
      <c r="O200" s="70"/>
      <c r="P200" s="194">
        <f>O200*H200</f>
        <v>0</v>
      </c>
      <c r="Q200" s="194">
        <v>0.10988000000000001</v>
      </c>
      <c r="R200" s="194">
        <f>Q200*H200</f>
        <v>12.0868</v>
      </c>
      <c r="S200" s="194">
        <v>0</v>
      </c>
      <c r="T200" s="19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6" t="s">
        <v>139</v>
      </c>
      <c r="AT200" s="196" t="s">
        <v>134</v>
      </c>
      <c r="AU200" s="196" t="s">
        <v>89</v>
      </c>
      <c r="AY200" s="16" t="s">
        <v>132</v>
      </c>
      <c r="BE200" s="197">
        <f>IF(N200="základní",J200,0)</f>
        <v>0</v>
      </c>
      <c r="BF200" s="197">
        <f>IF(N200="snížená",J200,0)</f>
        <v>0</v>
      </c>
      <c r="BG200" s="197">
        <f>IF(N200="zákl. přenesená",J200,0)</f>
        <v>0</v>
      </c>
      <c r="BH200" s="197">
        <f>IF(N200="sníž. přenesená",J200,0)</f>
        <v>0</v>
      </c>
      <c r="BI200" s="197">
        <f>IF(N200="nulová",J200,0)</f>
        <v>0</v>
      </c>
      <c r="BJ200" s="16" t="s">
        <v>87</v>
      </c>
      <c r="BK200" s="197">
        <f>ROUND(I200*H200,2)</f>
        <v>0</v>
      </c>
      <c r="BL200" s="16" t="s">
        <v>139</v>
      </c>
      <c r="BM200" s="196" t="s">
        <v>475</v>
      </c>
    </row>
    <row r="201" spans="1:65" s="13" customFormat="1" ht="11.25">
      <c r="B201" s="203"/>
      <c r="C201" s="204"/>
      <c r="D201" s="205" t="s">
        <v>143</v>
      </c>
      <c r="E201" s="206" t="s">
        <v>1</v>
      </c>
      <c r="F201" s="207" t="s">
        <v>476</v>
      </c>
      <c r="G201" s="204"/>
      <c r="H201" s="208">
        <v>110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143</v>
      </c>
      <c r="AU201" s="214" t="s">
        <v>89</v>
      </c>
      <c r="AV201" s="13" t="s">
        <v>89</v>
      </c>
      <c r="AW201" s="13" t="s">
        <v>37</v>
      </c>
      <c r="AX201" s="13" t="s">
        <v>87</v>
      </c>
      <c r="AY201" s="214" t="s">
        <v>132</v>
      </c>
    </row>
    <row r="202" spans="1:65" s="2" customFormat="1" ht="24.2" customHeight="1">
      <c r="A202" s="33"/>
      <c r="B202" s="34"/>
      <c r="C202" s="226" t="s">
        <v>250</v>
      </c>
      <c r="D202" s="226" t="s">
        <v>200</v>
      </c>
      <c r="E202" s="227" t="s">
        <v>477</v>
      </c>
      <c r="F202" s="228" t="s">
        <v>478</v>
      </c>
      <c r="G202" s="229" t="s">
        <v>203</v>
      </c>
      <c r="H202" s="230">
        <v>0.40300000000000002</v>
      </c>
      <c r="I202" s="231"/>
      <c r="J202" s="232">
        <f>ROUND(I202*H202,2)</f>
        <v>0</v>
      </c>
      <c r="K202" s="228" t="s">
        <v>138</v>
      </c>
      <c r="L202" s="233"/>
      <c r="M202" s="234" t="s">
        <v>1</v>
      </c>
      <c r="N202" s="235" t="s">
        <v>44</v>
      </c>
      <c r="O202" s="70"/>
      <c r="P202" s="194">
        <f>O202*H202</f>
        <v>0</v>
      </c>
      <c r="Q202" s="194">
        <v>1</v>
      </c>
      <c r="R202" s="194">
        <f>Q202*H202</f>
        <v>0.40300000000000002</v>
      </c>
      <c r="S202" s="194">
        <v>0</v>
      </c>
      <c r="T202" s="195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6" t="s">
        <v>181</v>
      </c>
      <c r="AT202" s="196" t="s">
        <v>200</v>
      </c>
      <c r="AU202" s="196" t="s">
        <v>89</v>
      </c>
      <c r="AY202" s="16" t="s">
        <v>132</v>
      </c>
      <c r="BE202" s="197">
        <f>IF(N202="základní",J202,0)</f>
        <v>0</v>
      </c>
      <c r="BF202" s="197">
        <f>IF(N202="snížená",J202,0)</f>
        <v>0</v>
      </c>
      <c r="BG202" s="197">
        <f>IF(N202="zákl. přenesená",J202,0)</f>
        <v>0</v>
      </c>
      <c r="BH202" s="197">
        <f>IF(N202="sníž. přenesená",J202,0)</f>
        <v>0</v>
      </c>
      <c r="BI202" s="197">
        <f>IF(N202="nulová",J202,0)</f>
        <v>0</v>
      </c>
      <c r="BJ202" s="16" t="s">
        <v>87</v>
      </c>
      <c r="BK202" s="197">
        <f>ROUND(I202*H202,2)</f>
        <v>0</v>
      </c>
      <c r="BL202" s="16" t="s">
        <v>139</v>
      </c>
      <c r="BM202" s="196" t="s">
        <v>479</v>
      </c>
    </row>
    <row r="203" spans="1:65" s="13" customFormat="1" ht="11.25">
      <c r="B203" s="203"/>
      <c r="C203" s="204"/>
      <c r="D203" s="205" t="s">
        <v>143</v>
      </c>
      <c r="E203" s="206" t="s">
        <v>1</v>
      </c>
      <c r="F203" s="207" t="s">
        <v>480</v>
      </c>
      <c r="G203" s="204"/>
      <c r="H203" s="208">
        <v>0.40260000000000001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143</v>
      </c>
      <c r="AU203" s="214" t="s">
        <v>89</v>
      </c>
      <c r="AV203" s="13" t="s">
        <v>89</v>
      </c>
      <c r="AW203" s="13" t="s">
        <v>37</v>
      </c>
      <c r="AX203" s="13" t="s">
        <v>87</v>
      </c>
      <c r="AY203" s="214" t="s">
        <v>132</v>
      </c>
    </row>
    <row r="204" spans="1:65" s="2" customFormat="1" ht="21.75" customHeight="1">
      <c r="A204" s="33"/>
      <c r="B204" s="34"/>
      <c r="C204" s="226" t="s">
        <v>7</v>
      </c>
      <c r="D204" s="226" t="s">
        <v>200</v>
      </c>
      <c r="E204" s="227" t="s">
        <v>481</v>
      </c>
      <c r="F204" s="228" t="s">
        <v>482</v>
      </c>
      <c r="G204" s="229" t="s">
        <v>203</v>
      </c>
      <c r="H204" s="230">
        <v>1.2649999999999999</v>
      </c>
      <c r="I204" s="231"/>
      <c r="J204" s="232">
        <f>ROUND(I204*H204,2)</f>
        <v>0</v>
      </c>
      <c r="K204" s="228" t="s">
        <v>1</v>
      </c>
      <c r="L204" s="233"/>
      <c r="M204" s="234" t="s">
        <v>1</v>
      </c>
      <c r="N204" s="235" t="s">
        <v>44</v>
      </c>
      <c r="O204" s="70"/>
      <c r="P204" s="194">
        <f>O204*H204</f>
        <v>0</v>
      </c>
      <c r="Q204" s="194">
        <v>1</v>
      </c>
      <c r="R204" s="194">
        <f>Q204*H204</f>
        <v>1.2649999999999999</v>
      </c>
      <c r="S204" s="194">
        <v>0</v>
      </c>
      <c r="T204" s="19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6" t="s">
        <v>181</v>
      </c>
      <c r="AT204" s="196" t="s">
        <v>200</v>
      </c>
      <c r="AU204" s="196" t="s">
        <v>89</v>
      </c>
      <c r="AY204" s="16" t="s">
        <v>132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6" t="s">
        <v>87</v>
      </c>
      <c r="BK204" s="197">
        <f>ROUND(I204*H204,2)</f>
        <v>0</v>
      </c>
      <c r="BL204" s="16" t="s">
        <v>139</v>
      </c>
      <c r="BM204" s="196" t="s">
        <v>483</v>
      </c>
    </row>
    <row r="205" spans="1:65" s="13" customFormat="1" ht="11.25">
      <c r="B205" s="203"/>
      <c r="C205" s="204"/>
      <c r="D205" s="205" t="s">
        <v>143</v>
      </c>
      <c r="E205" s="206" t="s">
        <v>1</v>
      </c>
      <c r="F205" s="207" t="s">
        <v>484</v>
      </c>
      <c r="G205" s="204"/>
      <c r="H205" s="208">
        <v>1.2649999999999999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143</v>
      </c>
      <c r="AU205" s="214" t="s">
        <v>89</v>
      </c>
      <c r="AV205" s="13" t="s">
        <v>89</v>
      </c>
      <c r="AW205" s="13" t="s">
        <v>37</v>
      </c>
      <c r="AX205" s="13" t="s">
        <v>87</v>
      </c>
      <c r="AY205" s="214" t="s">
        <v>132</v>
      </c>
    </row>
    <row r="206" spans="1:65" s="2" customFormat="1" ht="24.2" customHeight="1">
      <c r="A206" s="33"/>
      <c r="B206" s="34"/>
      <c r="C206" s="185" t="s">
        <v>261</v>
      </c>
      <c r="D206" s="185" t="s">
        <v>134</v>
      </c>
      <c r="E206" s="186" t="s">
        <v>262</v>
      </c>
      <c r="F206" s="187" t="s">
        <v>263</v>
      </c>
      <c r="G206" s="188" t="s">
        <v>137</v>
      </c>
      <c r="H206" s="189">
        <v>50</v>
      </c>
      <c r="I206" s="190"/>
      <c r="J206" s="191">
        <f>ROUND(I206*H206,2)</f>
        <v>0</v>
      </c>
      <c r="K206" s="187" t="s">
        <v>138</v>
      </c>
      <c r="L206" s="38"/>
      <c r="M206" s="192" t="s">
        <v>1</v>
      </c>
      <c r="N206" s="193" t="s">
        <v>44</v>
      </c>
      <c r="O206" s="70"/>
      <c r="P206" s="194">
        <f>O206*H206</f>
        <v>0</v>
      </c>
      <c r="Q206" s="194">
        <v>3.6000000000000002E-4</v>
      </c>
      <c r="R206" s="194">
        <f>Q206*H206</f>
        <v>1.8000000000000002E-2</v>
      </c>
      <c r="S206" s="194">
        <v>0</v>
      </c>
      <c r="T206" s="195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6" t="s">
        <v>139</v>
      </c>
      <c r="AT206" s="196" t="s">
        <v>134</v>
      </c>
      <c r="AU206" s="196" t="s">
        <v>89</v>
      </c>
      <c r="AY206" s="16" t="s">
        <v>132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6" t="s">
        <v>87</v>
      </c>
      <c r="BK206" s="197">
        <f>ROUND(I206*H206,2)</f>
        <v>0</v>
      </c>
      <c r="BL206" s="16" t="s">
        <v>139</v>
      </c>
      <c r="BM206" s="196" t="s">
        <v>485</v>
      </c>
    </row>
    <row r="207" spans="1:65" s="2" customFormat="1" ht="11.25">
      <c r="A207" s="33"/>
      <c r="B207" s="34"/>
      <c r="C207" s="35"/>
      <c r="D207" s="198" t="s">
        <v>141</v>
      </c>
      <c r="E207" s="35"/>
      <c r="F207" s="199" t="s">
        <v>265</v>
      </c>
      <c r="G207" s="35"/>
      <c r="H207" s="35"/>
      <c r="I207" s="200"/>
      <c r="J207" s="35"/>
      <c r="K207" s="35"/>
      <c r="L207" s="38"/>
      <c r="M207" s="201"/>
      <c r="N207" s="202"/>
      <c r="O207" s="70"/>
      <c r="P207" s="70"/>
      <c r="Q207" s="70"/>
      <c r="R207" s="70"/>
      <c r="S207" s="70"/>
      <c r="T207" s="71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141</v>
      </c>
      <c r="AU207" s="16" t="s">
        <v>89</v>
      </c>
    </row>
    <row r="208" spans="1:65" s="13" customFormat="1" ht="11.25">
      <c r="B208" s="203"/>
      <c r="C208" s="204"/>
      <c r="D208" s="205" t="s">
        <v>143</v>
      </c>
      <c r="E208" s="206" t="s">
        <v>1</v>
      </c>
      <c r="F208" s="207" t="s">
        <v>486</v>
      </c>
      <c r="G208" s="204"/>
      <c r="H208" s="208">
        <v>50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143</v>
      </c>
      <c r="AU208" s="214" t="s">
        <v>89</v>
      </c>
      <c r="AV208" s="13" t="s">
        <v>89</v>
      </c>
      <c r="AW208" s="13" t="s">
        <v>37</v>
      </c>
      <c r="AX208" s="13" t="s">
        <v>87</v>
      </c>
      <c r="AY208" s="214" t="s">
        <v>132</v>
      </c>
    </row>
    <row r="209" spans="1:65" s="2" customFormat="1" ht="33" customHeight="1">
      <c r="A209" s="33"/>
      <c r="B209" s="34"/>
      <c r="C209" s="185" t="s">
        <v>267</v>
      </c>
      <c r="D209" s="185" t="s">
        <v>134</v>
      </c>
      <c r="E209" s="186" t="s">
        <v>268</v>
      </c>
      <c r="F209" s="187" t="s">
        <v>269</v>
      </c>
      <c r="G209" s="188" t="s">
        <v>156</v>
      </c>
      <c r="H209" s="189">
        <v>26</v>
      </c>
      <c r="I209" s="190"/>
      <c r="J209" s="191">
        <f>ROUND(I209*H209,2)</f>
        <v>0</v>
      </c>
      <c r="K209" s="187" t="s">
        <v>138</v>
      </c>
      <c r="L209" s="38"/>
      <c r="M209" s="192" t="s">
        <v>1</v>
      </c>
      <c r="N209" s="193" t="s">
        <v>44</v>
      </c>
      <c r="O209" s="70"/>
      <c r="P209" s="194">
        <f>O209*H209</f>
        <v>0</v>
      </c>
      <c r="Q209" s="194">
        <v>0.14041999999999999</v>
      </c>
      <c r="R209" s="194">
        <f>Q209*H209</f>
        <v>3.6509199999999997</v>
      </c>
      <c r="S209" s="194">
        <v>0</v>
      </c>
      <c r="T209" s="195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6" t="s">
        <v>139</v>
      </c>
      <c r="AT209" s="196" t="s">
        <v>134</v>
      </c>
      <c r="AU209" s="196" t="s">
        <v>89</v>
      </c>
      <c r="AY209" s="16" t="s">
        <v>132</v>
      </c>
      <c r="BE209" s="197">
        <f>IF(N209="základní",J209,0)</f>
        <v>0</v>
      </c>
      <c r="BF209" s="197">
        <f>IF(N209="snížená",J209,0)</f>
        <v>0</v>
      </c>
      <c r="BG209" s="197">
        <f>IF(N209="zákl. přenesená",J209,0)</f>
        <v>0</v>
      </c>
      <c r="BH209" s="197">
        <f>IF(N209="sníž. přenesená",J209,0)</f>
        <v>0</v>
      </c>
      <c r="BI209" s="197">
        <f>IF(N209="nulová",J209,0)</f>
        <v>0</v>
      </c>
      <c r="BJ209" s="16" t="s">
        <v>87</v>
      </c>
      <c r="BK209" s="197">
        <f>ROUND(I209*H209,2)</f>
        <v>0</v>
      </c>
      <c r="BL209" s="16" t="s">
        <v>139</v>
      </c>
      <c r="BM209" s="196" t="s">
        <v>487</v>
      </c>
    </row>
    <row r="210" spans="1:65" s="2" customFormat="1" ht="11.25">
      <c r="A210" s="33"/>
      <c r="B210" s="34"/>
      <c r="C210" s="35"/>
      <c r="D210" s="198" t="s">
        <v>141</v>
      </c>
      <c r="E210" s="35"/>
      <c r="F210" s="199" t="s">
        <v>271</v>
      </c>
      <c r="G210" s="35"/>
      <c r="H210" s="35"/>
      <c r="I210" s="200"/>
      <c r="J210" s="35"/>
      <c r="K210" s="35"/>
      <c r="L210" s="38"/>
      <c r="M210" s="201"/>
      <c r="N210" s="202"/>
      <c r="O210" s="70"/>
      <c r="P210" s="70"/>
      <c r="Q210" s="70"/>
      <c r="R210" s="70"/>
      <c r="S210" s="70"/>
      <c r="T210" s="71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6" t="s">
        <v>141</v>
      </c>
      <c r="AU210" s="16" t="s">
        <v>89</v>
      </c>
    </row>
    <row r="211" spans="1:65" s="13" customFormat="1" ht="11.25">
      <c r="B211" s="203"/>
      <c r="C211" s="204"/>
      <c r="D211" s="205" t="s">
        <v>143</v>
      </c>
      <c r="E211" s="206" t="s">
        <v>1</v>
      </c>
      <c r="F211" s="207" t="s">
        <v>488</v>
      </c>
      <c r="G211" s="204"/>
      <c r="H211" s="208">
        <v>26</v>
      </c>
      <c r="I211" s="209"/>
      <c r="J211" s="204"/>
      <c r="K211" s="204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143</v>
      </c>
      <c r="AU211" s="214" t="s">
        <v>89</v>
      </c>
      <c r="AV211" s="13" t="s">
        <v>89</v>
      </c>
      <c r="AW211" s="13" t="s">
        <v>37</v>
      </c>
      <c r="AX211" s="13" t="s">
        <v>87</v>
      </c>
      <c r="AY211" s="214" t="s">
        <v>132</v>
      </c>
    </row>
    <row r="212" spans="1:65" s="2" customFormat="1" ht="16.5" customHeight="1">
      <c r="A212" s="33"/>
      <c r="B212" s="34"/>
      <c r="C212" s="226" t="s">
        <v>273</v>
      </c>
      <c r="D212" s="226" t="s">
        <v>200</v>
      </c>
      <c r="E212" s="227" t="s">
        <v>274</v>
      </c>
      <c r="F212" s="228" t="s">
        <v>275</v>
      </c>
      <c r="G212" s="229" t="s">
        <v>156</v>
      </c>
      <c r="H212" s="230">
        <v>26</v>
      </c>
      <c r="I212" s="231"/>
      <c r="J212" s="232">
        <f>ROUND(I212*H212,2)</f>
        <v>0</v>
      </c>
      <c r="K212" s="228" t="s">
        <v>138</v>
      </c>
      <c r="L212" s="233"/>
      <c r="M212" s="234" t="s">
        <v>1</v>
      </c>
      <c r="N212" s="235" t="s">
        <v>44</v>
      </c>
      <c r="O212" s="70"/>
      <c r="P212" s="194">
        <f>O212*H212</f>
        <v>0</v>
      </c>
      <c r="Q212" s="194">
        <v>3.5999999999999997E-2</v>
      </c>
      <c r="R212" s="194">
        <f>Q212*H212</f>
        <v>0.93599999999999994</v>
      </c>
      <c r="S212" s="194">
        <v>0</v>
      </c>
      <c r="T212" s="19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181</v>
      </c>
      <c r="AT212" s="196" t="s">
        <v>200</v>
      </c>
      <c r="AU212" s="196" t="s">
        <v>89</v>
      </c>
      <c r="AY212" s="16" t="s">
        <v>132</v>
      </c>
      <c r="BE212" s="197">
        <f>IF(N212="základní",J212,0)</f>
        <v>0</v>
      </c>
      <c r="BF212" s="197">
        <f>IF(N212="snížená",J212,0)</f>
        <v>0</v>
      </c>
      <c r="BG212" s="197">
        <f>IF(N212="zákl. přenesená",J212,0)</f>
        <v>0</v>
      </c>
      <c r="BH212" s="197">
        <f>IF(N212="sníž. přenesená",J212,0)</f>
        <v>0</v>
      </c>
      <c r="BI212" s="197">
        <f>IF(N212="nulová",J212,0)</f>
        <v>0</v>
      </c>
      <c r="BJ212" s="16" t="s">
        <v>87</v>
      </c>
      <c r="BK212" s="197">
        <f>ROUND(I212*H212,2)</f>
        <v>0</v>
      </c>
      <c r="BL212" s="16" t="s">
        <v>139</v>
      </c>
      <c r="BM212" s="196" t="s">
        <v>489</v>
      </c>
    </row>
    <row r="213" spans="1:65" s="2" customFormat="1" ht="24.2" customHeight="1">
      <c r="A213" s="33"/>
      <c r="B213" s="34"/>
      <c r="C213" s="185" t="s">
        <v>277</v>
      </c>
      <c r="D213" s="185" t="s">
        <v>134</v>
      </c>
      <c r="E213" s="186" t="s">
        <v>278</v>
      </c>
      <c r="F213" s="187" t="s">
        <v>279</v>
      </c>
      <c r="G213" s="188" t="s">
        <v>163</v>
      </c>
      <c r="H213" s="189">
        <v>1.3</v>
      </c>
      <c r="I213" s="190"/>
      <c r="J213" s="191">
        <f>ROUND(I213*H213,2)</f>
        <v>0</v>
      </c>
      <c r="K213" s="187" t="s">
        <v>138</v>
      </c>
      <c r="L213" s="38"/>
      <c r="M213" s="192" t="s">
        <v>1</v>
      </c>
      <c r="N213" s="193" t="s">
        <v>44</v>
      </c>
      <c r="O213" s="70"/>
      <c r="P213" s="194">
        <f>O213*H213</f>
        <v>0</v>
      </c>
      <c r="Q213" s="194">
        <v>2.2563399999999998</v>
      </c>
      <c r="R213" s="194">
        <f>Q213*H213</f>
        <v>2.9332419999999999</v>
      </c>
      <c r="S213" s="194">
        <v>0</v>
      </c>
      <c r="T213" s="195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6" t="s">
        <v>139</v>
      </c>
      <c r="AT213" s="196" t="s">
        <v>134</v>
      </c>
      <c r="AU213" s="196" t="s">
        <v>89</v>
      </c>
      <c r="AY213" s="16" t="s">
        <v>132</v>
      </c>
      <c r="BE213" s="197">
        <f>IF(N213="základní",J213,0)</f>
        <v>0</v>
      </c>
      <c r="BF213" s="197">
        <f>IF(N213="snížená",J213,0)</f>
        <v>0</v>
      </c>
      <c r="BG213" s="197">
        <f>IF(N213="zákl. přenesená",J213,0)</f>
        <v>0</v>
      </c>
      <c r="BH213" s="197">
        <f>IF(N213="sníž. přenesená",J213,0)</f>
        <v>0</v>
      </c>
      <c r="BI213" s="197">
        <f>IF(N213="nulová",J213,0)</f>
        <v>0</v>
      </c>
      <c r="BJ213" s="16" t="s">
        <v>87</v>
      </c>
      <c r="BK213" s="197">
        <f>ROUND(I213*H213,2)</f>
        <v>0</v>
      </c>
      <c r="BL213" s="16" t="s">
        <v>139</v>
      </c>
      <c r="BM213" s="196" t="s">
        <v>490</v>
      </c>
    </row>
    <row r="214" spans="1:65" s="2" customFormat="1" ht="11.25">
      <c r="A214" s="33"/>
      <c r="B214" s="34"/>
      <c r="C214" s="35"/>
      <c r="D214" s="198" t="s">
        <v>141</v>
      </c>
      <c r="E214" s="35"/>
      <c r="F214" s="199" t="s">
        <v>281</v>
      </c>
      <c r="G214" s="35"/>
      <c r="H214" s="35"/>
      <c r="I214" s="200"/>
      <c r="J214" s="35"/>
      <c r="K214" s="35"/>
      <c r="L214" s="38"/>
      <c r="M214" s="201"/>
      <c r="N214" s="202"/>
      <c r="O214" s="70"/>
      <c r="P214" s="70"/>
      <c r="Q214" s="70"/>
      <c r="R214" s="70"/>
      <c r="S214" s="70"/>
      <c r="T214" s="71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T214" s="16" t="s">
        <v>141</v>
      </c>
      <c r="AU214" s="16" t="s">
        <v>89</v>
      </c>
    </row>
    <row r="215" spans="1:65" s="13" customFormat="1" ht="11.25">
      <c r="B215" s="203"/>
      <c r="C215" s="204"/>
      <c r="D215" s="205" t="s">
        <v>143</v>
      </c>
      <c r="E215" s="206" t="s">
        <v>1</v>
      </c>
      <c r="F215" s="207" t="s">
        <v>436</v>
      </c>
      <c r="G215" s="204"/>
      <c r="H215" s="208">
        <v>1.3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143</v>
      </c>
      <c r="AU215" s="214" t="s">
        <v>89</v>
      </c>
      <c r="AV215" s="13" t="s">
        <v>89</v>
      </c>
      <c r="AW215" s="13" t="s">
        <v>37</v>
      </c>
      <c r="AX215" s="13" t="s">
        <v>87</v>
      </c>
      <c r="AY215" s="214" t="s">
        <v>132</v>
      </c>
    </row>
    <row r="216" spans="1:65" s="2" customFormat="1" ht="33" customHeight="1">
      <c r="A216" s="33"/>
      <c r="B216" s="34"/>
      <c r="C216" s="185" t="s">
        <v>283</v>
      </c>
      <c r="D216" s="185" t="s">
        <v>134</v>
      </c>
      <c r="E216" s="186" t="s">
        <v>302</v>
      </c>
      <c r="F216" s="187" t="s">
        <v>303</v>
      </c>
      <c r="G216" s="188" t="s">
        <v>156</v>
      </c>
      <c r="H216" s="189">
        <v>30</v>
      </c>
      <c r="I216" s="190"/>
      <c r="J216" s="191">
        <f>ROUND(I216*H216,2)</f>
        <v>0</v>
      </c>
      <c r="K216" s="187" t="s">
        <v>138</v>
      </c>
      <c r="L216" s="38"/>
      <c r="M216" s="192" t="s">
        <v>1</v>
      </c>
      <c r="N216" s="193" t="s">
        <v>44</v>
      </c>
      <c r="O216" s="70"/>
      <c r="P216" s="194">
        <f>O216*H216</f>
        <v>0</v>
      </c>
      <c r="Q216" s="194">
        <v>5.9999999999999995E-4</v>
      </c>
      <c r="R216" s="194">
        <f>Q216*H216</f>
        <v>1.7999999999999999E-2</v>
      </c>
      <c r="S216" s="194">
        <v>0</v>
      </c>
      <c r="T216" s="195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6" t="s">
        <v>139</v>
      </c>
      <c r="AT216" s="196" t="s">
        <v>134</v>
      </c>
      <c r="AU216" s="196" t="s">
        <v>89</v>
      </c>
      <c r="AY216" s="16" t="s">
        <v>132</v>
      </c>
      <c r="BE216" s="197">
        <f>IF(N216="základní",J216,0)</f>
        <v>0</v>
      </c>
      <c r="BF216" s="197">
        <f>IF(N216="snížená",J216,0)</f>
        <v>0</v>
      </c>
      <c r="BG216" s="197">
        <f>IF(N216="zákl. přenesená",J216,0)</f>
        <v>0</v>
      </c>
      <c r="BH216" s="197">
        <f>IF(N216="sníž. přenesená",J216,0)</f>
        <v>0</v>
      </c>
      <c r="BI216" s="197">
        <f>IF(N216="nulová",J216,0)</f>
        <v>0</v>
      </c>
      <c r="BJ216" s="16" t="s">
        <v>87</v>
      </c>
      <c r="BK216" s="197">
        <f>ROUND(I216*H216,2)</f>
        <v>0</v>
      </c>
      <c r="BL216" s="16" t="s">
        <v>139</v>
      </c>
      <c r="BM216" s="196" t="s">
        <v>491</v>
      </c>
    </row>
    <row r="217" spans="1:65" s="2" customFormat="1" ht="11.25">
      <c r="A217" s="33"/>
      <c r="B217" s="34"/>
      <c r="C217" s="35"/>
      <c r="D217" s="198" t="s">
        <v>141</v>
      </c>
      <c r="E217" s="35"/>
      <c r="F217" s="199" t="s">
        <v>305</v>
      </c>
      <c r="G217" s="35"/>
      <c r="H217" s="35"/>
      <c r="I217" s="200"/>
      <c r="J217" s="35"/>
      <c r="K217" s="35"/>
      <c r="L217" s="38"/>
      <c r="M217" s="201"/>
      <c r="N217" s="202"/>
      <c r="O217" s="70"/>
      <c r="P217" s="70"/>
      <c r="Q217" s="70"/>
      <c r="R217" s="70"/>
      <c r="S217" s="70"/>
      <c r="T217" s="71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T217" s="16" t="s">
        <v>141</v>
      </c>
      <c r="AU217" s="16" t="s">
        <v>89</v>
      </c>
    </row>
    <row r="218" spans="1:65" s="13" customFormat="1" ht="11.25">
      <c r="B218" s="203"/>
      <c r="C218" s="204"/>
      <c r="D218" s="205" t="s">
        <v>143</v>
      </c>
      <c r="E218" s="206" t="s">
        <v>1</v>
      </c>
      <c r="F218" s="207" t="s">
        <v>492</v>
      </c>
      <c r="G218" s="204"/>
      <c r="H218" s="208">
        <v>30</v>
      </c>
      <c r="I218" s="209"/>
      <c r="J218" s="204"/>
      <c r="K218" s="204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143</v>
      </c>
      <c r="AU218" s="214" t="s">
        <v>89</v>
      </c>
      <c r="AV218" s="13" t="s">
        <v>89</v>
      </c>
      <c r="AW218" s="13" t="s">
        <v>37</v>
      </c>
      <c r="AX218" s="13" t="s">
        <v>87</v>
      </c>
      <c r="AY218" s="214" t="s">
        <v>132</v>
      </c>
    </row>
    <row r="219" spans="1:65" s="2" customFormat="1" ht="37.9" customHeight="1">
      <c r="A219" s="33"/>
      <c r="B219" s="34"/>
      <c r="C219" s="185" t="s">
        <v>289</v>
      </c>
      <c r="D219" s="185" t="s">
        <v>134</v>
      </c>
      <c r="E219" s="186" t="s">
        <v>308</v>
      </c>
      <c r="F219" s="187" t="s">
        <v>309</v>
      </c>
      <c r="G219" s="188" t="s">
        <v>156</v>
      </c>
      <c r="H219" s="189">
        <v>15</v>
      </c>
      <c r="I219" s="190"/>
      <c r="J219" s="191">
        <f>ROUND(I219*H219,2)</f>
        <v>0</v>
      </c>
      <c r="K219" s="187" t="s">
        <v>1</v>
      </c>
      <c r="L219" s="38"/>
      <c r="M219" s="192" t="s">
        <v>1</v>
      </c>
      <c r="N219" s="193" t="s">
        <v>44</v>
      </c>
      <c r="O219" s="70"/>
      <c r="P219" s="194">
        <f>O219*H219</f>
        <v>0</v>
      </c>
      <c r="Q219" s="194">
        <v>0</v>
      </c>
      <c r="R219" s="194">
        <f>Q219*H219</f>
        <v>0</v>
      </c>
      <c r="S219" s="194">
        <v>0</v>
      </c>
      <c r="T219" s="195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6" t="s">
        <v>310</v>
      </c>
      <c r="AT219" s="196" t="s">
        <v>134</v>
      </c>
      <c r="AU219" s="196" t="s">
        <v>89</v>
      </c>
      <c r="AY219" s="16" t="s">
        <v>132</v>
      </c>
      <c r="BE219" s="197">
        <f>IF(N219="základní",J219,0)</f>
        <v>0</v>
      </c>
      <c r="BF219" s="197">
        <f>IF(N219="snížená",J219,0)</f>
        <v>0</v>
      </c>
      <c r="BG219" s="197">
        <f>IF(N219="zákl. přenesená",J219,0)</f>
        <v>0</v>
      </c>
      <c r="BH219" s="197">
        <f>IF(N219="sníž. přenesená",J219,0)</f>
        <v>0</v>
      </c>
      <c r="BI219" s="197">
        <f>IF(N219="nulová",J219,0)</f>
        <v>0</v>
      </c>
      <c r="BJ219" s="16" t="s">
        <v>87</v>
      </c>
      <c r="BK219" s="197">
        <f>ROUND(I219*H219,2)</f>
        <v>0</v>
      </c>
      <c r="BL219" s="16" t="s">
        <v>310</v>
      </c>
      <c r="BM219" s="196" t="s">
        <v>493</v>
      </c>
    </row>
    <row r="220" spans="1:65" s="13" customFormat="1" ht="11.25">
      <c r="B220" s="203"/>
      <c r="C220" s="204"/>
      <c r="D220" s="205" t="s">
        <v>143</v>
      </c>
      <c r="E220" s="206" t="s">
        <v>1</v>
      </c>
      <c r="F220" s="207" t="s">
        <v>223</v>
      </c>
      <c r="G220" s="204"/>
      <c r="H220" s="208">
        <v>15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143</v>
      </c>
      <c r="AU220" s="214" t="s">
        <v>89</v>
      </c>
      <c r="AV220" s="13" t="s">
        <v>89</v>
      </c>
      <c r="AW220" s="13" t="s">
        <v>37</v>
      </c>
      <c r="AX220" s="13" t="s">
        <v>87</v>
      </c>
      <c r="AY220" s="214" t="s">
        <v>132</v>
      </c>
    </row>
    <row r="221" spans="1:65" s="12" customFormat="1" ht="22.9" customHeight="1">
      <c r="B221" s="169"/>
      <c r="C221" s="170"/>
      <c r="D221" s="171" t="s">
        <v>78</v>
      </c>
      <c r="E221" s="183" t="s">
        <v>312</v>
      </c>
      <c r="F221" s="183" t="s">
        <v>313</v>
      </c>
      <c r="G221" s="170"/>
      <c r="H221" s="170"/>
      <c r="I221" s="173"/>
      <c r="J221" s="184">
        <f>BK221</f>
        <v>0</v>
      </c>
      <c r="K221" s="170"/>
      <c r="L221" s="175"/>
      <c r="M221" s="176"/>
      <c r="N221" s="177"/>
      <c r="O221" s="177"/>
      <c r="P221" s="178">
        <f>SUM(P222:P230)</f>
        <v>0</v>
      </c>
      <c r="Q221" s="177"/>
      <c r="R221" s="178">
        <f>SUM(R222:R230)</f>
        <v>0</v>
      </c>
      <c r="S221" s="177"/>
      <c r="T221" s="179">
        <f>SUM(T222:T230)</f>
        <v>0</v>
      </c>
      <c r="AR221" s="180" t="s">
        <v>87</v>
      </c>
      <c r="AT221" s="181" t="s">
        <v>78</v>
      </c>
      <c r="AU221" s="181" t="s">
        <v>87</v>
      </c>
      <c r="AY221" s="180" t="s">
        <v>132</v>
      </c>
      <c r="BK221" s="182">
        <f>SUM(BK222:BK230)</f>
        <v>0</v>
      </c>
    </row>
    <row r="222" spans="1:65" s="2" customFormat="1" ht="44.25" customHeight="1">
      <c r="A222" s="33"/>
      <c r="B222" s="34"/>
      <c r="C222" s="185" t="s">
        <v>295</v>
      </c>
      <c r="D222" s="185" t="s">
        <v>134</v>
      </c>
      <c r="E222" s="186" t="s">
        <v>336</v>
      </c>
      <c r="F222" s="187" t="s">
        <v>337</v>
      </c>
      <c r="G222" s="188" t="s">
        <v>203</v>
      </c>
      <c r="H222" s="189">
        <v>95.228999999999999</v>
      </c>
      <c r="I222" s="190"/>
      <c r="J222" s="191">
        <f>ROUND(I222*H222,2)</f>
        <v>0</v>
      </c>
      <c r="K222" s="187" t="s">
        <v>138</v>
      </c>
      <c r="L222" s="38"/>
      <c r="M222" s="192" t="s">
        <v>1</v>
      </c>
      <c r="N222" s="193" t="s">
        <v>44</v>
      </c>
      <c r="O222" s="70"/>
      <c r="P222" s="194">
        <f>O222*H222</f>
        <v>0</v>
      </c>
      <c r="Q222" s="194">
        <v>0</v>
      </c>
      <c r="R222" s="194">
        <f>Q222*H222</f>
        <v>0</v>
      </c>
      <c r="S222" s="194">
        <v>0</v>
      </c>
      <c r="T222" s="195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6" t="s">
        <v>139</v>
      </c>
      <c r="AT222" s="196" t="s">
        <v>134</v>
      </c>
      <c r="AU222" s="196" t="s">
        <v>89</v>
      </c>
      <c r="AY222" s="16" t="s">
        <v>132</v>
      </c>
      <c r="BE222" s="197">
        <f>IF(N222="základní",J222,0)</f>
        <v>0</v>
      </c>
      <c r="BF222" s="197">
        <f>IF(N222="snížená",J222,0)</f>
        <v>0</v>
      </c>
      <c r="BG222" s="197">
        <f>IF(N222="zákl. přenesená",J222,0)</f>
        <v>0</v>
      </c>
      <c r="BH222" s="197">
        <f>IF(N222="sníž. přenesená",J222,0)</f>
        <v>0</v>
      </c>
      <c r="BI222" s="197">
        <f>IF(N222="nulová",J222,0)</f>
        <v>0</v>
      </c>
      <c r="BJ222" s="16" t="s">
        <v>87</v>
      </c>
      <c r="BK222" s="197">
        <f>ROUND(I222*H222,2)</f>
        <v>0</v>
      </c>
      <c r="BL222" s="16" t="s">
        <v>139</v>
      </c>
      <c r="BM222" s="196" t="s">
        <v>494</v>
      </c>
    </row>
    <row r="223" spans="1:65" s="2" customFormat="1" ht="11.25">
      <c r="A223" s="33"/>
      <c r="B223" s="34"/>
      <c r="C223" s="35"/>
      <c r="D223" s="198" t="s">
        <v>141</v>
      </c>
      <c r="E223" s="35"/>
      <c r="F223" s="199" t="s">
        <v>339</v>
      </c>
      <c r="G223" s="35"/>
      <c r="H223" s="35"/>
      <c r="I223" s="200"/>
      <c r="J223" s="35"/>
      <c r="K223" s="35"/>
      <c r="L223" s="38"/>
      <c r="M223" s="201"/>
      <c r="N223" s="202"/>
      <c r="O223" s="70"/>
      <c r="P223" s="70"/>
      <c r="Q223" s="70"/>
      <c r="R223" s="70"/>
      <c r="S223" s="70"/>
      <c r="T223" s="71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T223" s="16" t="s">
        <v>141</v>
      </c>
      <c r="AU223" s="16" t="s">
        <v>89</v>
      </c>
    </row>
    <row r="224" spans="1:65" s="2" customFormat="1" ht="39">
      <c r="A224" s="33"/>
      <c r="B224" s="34"/>
      <c r="C224" s="35"/>
      <c r="D224" s="205" t="s">
        <v>319</v>
      </c>
      <c r="E224" s="35"/>
      <c r="F224" s="236" t="s">
        <v>333</v>
      </c>
      <c r="G224" s="35"/>
      <c r="H224" s="35"/>
      <c r="I224" s="200"/>
      <c r="J224" s="35"/>
      <c r="K224" s="35"/>
      <c r="L224" s="38"/>
      <c r="M224" s="201"/>
      <c r="N224" s="202"/>
      <c r="O224" s="70"/>
      <c r="P224" s="70"/>
      <c r="Q224" s="70"/>
      <c r="R224" s="70"/>
      <c r="S224" s="70"/>
      <c r="T224" s="71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T224" s="16" t="s">
        <v>319</v>
      </c>
      <c r="AU224" s="16" t="s">
        <v>89</v>
      </c>
    </row>
    <row r="225" spans="1:65" s="13" customFormat="1" ht="22.5">
      <c r="B225" s="203"/>
      <c r="C225" s="204"/>
      <c r="D225" s="205" t="s">
        <v>143</v>
      </c>
      <c r="E225" s="206" t="s">
        <v>1</v>
      </c>
      <c r="F225" s="207" t="s">
        <v>495</v>
      </c>
      <c r="G225" s="204"/>
      <c r="H225" s="208">
        <v>18.225000000000001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143</v>
      </c>
      <c r="AU225" s="214" t="s">
        <v>89</v>
      </c>
      <c r="AV225" s="13" t="s">
        <v>89</v>
      </c>
      <c r="AW225" s="13" t="s">
        <v>37</v>
      </c>
      <c r="AX225" s="13" t="s">
        <v>79</v>
      </c>
      <c r="AY225" s="214" t="s">
        <v>132</v>
      </c>
    </row>
    <row r="226" spans="1:65" s="13" customFormat="1" ht="22.5">
      <c r="B226" s="203"/>
      <c r="C226" s="204"/>
      <c r="D226" s="205" t="s">
        <v>143</v>
      </c>
      <c r="E226" s="206" t="s">
        <v>1</v>
      </c>
      <c r="F226" s="207" t="s">
        <v>496</v>
      </c>
      <c r="G226" s="204"/>
      <c r="H226" s="208">
        <v>2.34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143</v>
      </c>
      <c r="AU226" s="214" t="s">
        <v>89</v>
      </c>
      <c r="AV226" s="13" t="s">
        <v>89</v>
      </c>
      <c r="AW226" s="13" t="s">
        <v>37</v>
      </c>
      <c r="AX226" s="13" t="s">
        <v>79</v>
      </c>
      <c r="AY226" s="214" t="s">
        <v>132</v>
      </c>
    </row>
    <row r="227" spans="1:65" s="13" customFormat="1" ht="22.5">
      <c r="B227" s="203"/>
      <c r="C227" s="204"/>
      <c r="D227" s="205" t="s">
        <v>143</v>
      </c>
      <c r="E227" s="206" t="s">
        <v>1</v>
      </c>
      <c r="F227" s="207" t="s">
        <v>497</v>
      </c>
      <c r="G227" s="204"/>
      <c r="H227" s="208">
        <v>7.3440000000000003</v>
      </c>
      <c r="I227" s="209"/>
      <c r="J227" s="204"/>
      <c r="K227" s="204"/>
      <c r="L227" s="210"/>
      <c r="M227" s="211"/>
      <c r="N227" s="212"/>
      <c r="O227" s="212"/>
      <c r="P227" s="212"/>
      <c r="Q227" s="212"/>
      <c r="R227" s="212"/>
      <c r="S227" s="212"/>
      <c r="T227" s="213"/>
      <c r="AT227" s="214" t="s">
        <v>143</v>
      </c>
      <c r="AU227" s="214" t="s">
        <v>89</v>
      </c>
      <c r="AV227" s="13" t="s">
        <v>89</v>
      </c>
      <c r="AW227" s="13" t="s">
        <v>37</v>
      </c>
      <c r="AX227" s="13" t="s">
        <v>79</v>
      </c>
      <c r="AY227" s="214" t="s">
        <v>132</v>
      </c>
    </row>
    <row r="228" spans="1:65" s="13" customFormat="1" ht="22.5">
      <c r="B228" s="203"/>
      <c r="C228" s="204"/>
      <c r="D228" s="205" t="s">
        <v>143</v>
      </c>
      <c r="E228" s="206" t="s">
        <v>1</v>
      </c>
      <c r="F228" s="207" t="s">
        <v>498</v>
      </c>
      <c r="G228" s="204"/>
      <c r="H228" s="208">
        <v>44.82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143</v>
      </c>
      <c r="AU228" s="214" t="s">
        <v>89</v>
      </c>
      <c r="AV228" s="13" t="s">
        <v>89</v>
      </c>
      <c r="AW228" s="13" t="s">
        <v>37</v>
      </c>
      <c r="AX228" s="13" t="s">
        <v>79</v>
      </c>
      <c r="AY228" s="214" t="s">
        <v>132</v>
      </c>
    </row>
    <row r="229" spans="1:65" s="13" customFormat="1" ht="22.5">
      <c r="B229" s="203"/>
      <c r="C229" s="204"/>
      <c r="D229" s="205" t="s">
        <v>143</v>
      </c>
      <c r="E229" s="206" t="s">
        <v>1</v>
      </c>
      <c r="F229" s="207" t="s">
        <v>499</v>
      </c>
      <c r="G229" s="204"/>
      <c r="H229" s="208">
        <v>22.5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143</v>
      </c>
      <c r="AU229" s="214" t="s">
        <v>89</v>
      </c>
      <c r="AV229" s="13" t="s">
        <v>89</v>
      </c>
      <c r="AW229" s="13" t="s">
        <v>37</v>
      </c>
      <c r="AX229" s="13" t="s">
        <v>79</v>
      </c>
      <c r="AY229" s="214" t="s">
        <v>132</v>
      </c>
    </row>
    <row r="230" spans="1:65" s="14" customFormat="1" ht="11.25">
      <c r="B230" s="215"/>
      <c r="C230" s="216"/>
      <c r="D230" s="205" t="s">
        <v>143</v>
      </c>
      <c r="E230" s="217" t="s">
        <v>1</v>
      </c>
      <c r="F230" s="218" t="s">
        <v>168</v>
      </c>
      <c r="G230" s="216"/>
      <c r="H230" s="219">
        <v>95.228999999999999</v>
      </c>
      <c r="I230" s="220"/>
      <c r="J230" s="216"/>
      <c r="K230" s="216"/>
      <c r="L230" s="221"/>
      <c r="M230" s="222"/>
      <c r="N230" s="223"/>
      <c r="O230" s="223"/>
      <c r="P230" s="223"/>
      <c r="Q230" s="223"/>
      <c r="R230" s="223"/>
      <c r="S230" s="223"/>
      <c r="T230" s="224"/>
      <c r="AT230" s="225" t="s">
        <v>143</v>
      </c>
      <c r="AU230" s="225" t="s">
        <v>89</v>
      </c>
      <c r="AV230" s="14" t="s">
        <v>139</v>
      </c>
      <c r="AW230" s="14" t="s">
        <v>37</v>
      </c>
      <c r="AX230" s="14" t="s">
        <v>87</v>
      </c>
      <c r="AY230" s="225" t="s">
        <v>132</v>
      </c>
    </row>
    <row r="231" spans="1:65" s="12" customFormat="1" ht="22.9" customHeight="1">
      <c r="B231" s="169"/>
      <c r="C231" s="170"/>
      <c r="D231" s="171" t="s">
        <v>78</v>
      </c>
      <c r="E231" s="183" t="s">
        <v>350</v>
      </c>
      <c r="F231" s="183" t="s">
        <v>351</v>
      </c>
      <c r="G231" s="170"/>
      <c r="H231" s="170"/>
      <c r="I231" s="173"/>
      <c r="J231" s="184">
        <f>BK231</f>
        <v>0</v>
      </c>
      <c r="K231" s="170"/>
      <c r="L231" s="175"/>
      <c r="M231" s="176"/>
      <c r="N231" s="177"/>
      <c r="O231" s="177"/>
      <c r="P231" s="178">
        <f>SUM(P232:P238)</f>
        <v>0</v>
      </c>
      <c r="Q231" s="177"/>
      <c r="R231" s="178">
        <f>SUM(R232:R238)</f>
        <v>0</v>
      </c>
      <c r="S231" s="177"/>
      <c r="T231" s="179">
        <f>SUM(T232:T238)</f>
        <v>0</v>
      </c>
      <c r="AR231" s="180" t="s">
        <v>87</v>
      </c>
      <c r="AT231" s="181" t="s">
        <v>78</v>
      </c>
      <c r="AU231" s="181" t="s">
        <v>87</v>
      </c>
      <c r="AY231" s="180" t="s">
        <v>132</v>
      </c>
      <c r="BK231" s="182">
        <f>SUM(BK232:BK238)</f>
        <v>0</v>
      </c>
    </row>
    <row r="232" spans="1:65" s="2" customFormat="1" ht="33" customHeight="1">
      <c r="A232" s="33"/>
      <c r="B232" s="34"/>
      <c r="C232" s="185" t="s">
        <v>301</v>
      </c>
      <c r="D232" s="185" t="s">
        <v>134</v>
      </c>
      <c r="E232" s="186" t="s">
        <v>353</v>
      </c>
      <c r="F232" s="187" t="s">
        <v>354</v>
      </c>
      <c r="G232" s="188" t="s">
        <v>203</v>
      </c>
      <c r="H232" s="189">
        <v>39.539000000000001</v>
      </c>
      <c r="I232" s="190"/>
      <c r="J232" s="191">
        <f>ROUND(I232*H232,2)</f>
        <v>0</v>
      </c>
      <c r="K232" s="187" t="s">
        <v>138</v>
      </c>
      <c r="L232" s="38"/>
      <c r="M232" s="192" t="s">
        <v>1</v>
      </c>
      <c r="N232" s="193" t="s">
        <v>44</v>
      </c>
      <c r="O232" s="70"/>
      <c r="P232" s="194">
        <f>O232*H232</f>
        <v>0</v>
      </c>
      <c r="Q232" s="194">
        <v>0</v>
      </c>
      <c r="R232" s="194">
        <f>Q232*H232</f>
        <v>0</v>
      </c>
      <c r="S232" s="194">
        <v>0</v>
      </c>
      <c r="T232" s="195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6" t="s">
        <v>139</v>
      </c>
      <c r="AT232" s="196" t="s">
        <v>134</v>
      </c>
      <c r="AU232" s="196" t="s">
        <v>89</v>
      </c>
      <c r="AY232" s="16" t="s">
        <v>132</v>
      </c>
      <c r="BE232" s="197">
        <f>IF(N232="základní",J232,0)</f>
        <v>0</v>
      </c>
      <c r="BF232" s="197">
        <f>IF(N232="snížená",J232,0)</f>
        <v>0</v>
      </c>
      <c r="BG232" s="197">
        <f>IF(N232="zákl. přenesená",J232,0)</f>
        <v>0</v>
      </c>
      <c r="BH232" s="197">
        <f>IF(N232="sníž. přenesená",J232,0)</f>
        <v>0</v>
      </c>
      <c r="BI232" s="197">
        <f>IF(N232="nulová",J232,0)</f>
        <v>0</v>
      </c>
      <c r="BJ232" s="16" t="s">
        <v>87</v>
      </c>
      <c r="BK232" s="197">
        <f>ROUND(I232*H232,2)</f>
        <v>0</v>
      </c>
      <c r="BL232" s="16" t="s">
        <v>139</v>
      </c>
      <c r="BM232" s="196" t="s">
        <v>500</v>
      </c>
    </row>
    <row r="233" spans="1:65" s="2" customFormat="1" ht="11.25">
      <c r="A233" s="33"/>
      <c r="B233" s="34"/>
      <c r="C233" s="35"/>
      <c r="D233" s="198" t="s">
        <v>141</v>
      </c>
      <c r="E233" s="35"/>
      <c r="F233" s="199" t="s">
        <v>356</v>
      </c>
      <c r="G233" s="35"/>
      <c r="H233" s="35"/>
      <c r="I233" s="200"/>
      <c r="J233" s="35"/>
      <c r="K233" s="35"/>
      <c r="L233" s="38"/>
      <c r="M233" s="201"/>
      <c r="N233" s="202"/>
      <c r="O233" s="70"/>
      <c r="P233" s="70"/>
      <c r="Q233" s="70"/>
      <c r="R233" s="70"/>
      <c r="S233" s="70"/>
      <c r="T233" s="71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6" t="s">
        <v>141</v>
      </c>
      <c r="AU233" s="16" t="s">
        <v>89</v>
      </c>
    </row>
    <row r="234" spans="1:65" s="2" customFormat="1" ht="33" customHeight="1">
      <c r="A234" s="33"/>
      <c r="B234" s="34"/>
      <c r="C234" s="185" t="s">
        <v>307</v>
      </c>
      <c r="D234" s="185" t="s">
        <v>134</v>
      </c>
      <c r="E234" s="186" t="s">
        <v>358</v>
      </c>
      <c r="F234" s="187" t="s">
        <v>359</v>
      </c>
      <c r="G234" s="188" t="s">
        <v>203</v>
      </c>
      <c r="H234" s="189">
        <v>39.539000000000001</v>
      </c>
      <c r="I234" s="190"/>
      <c r="J234" s="191">
        <f>ROUND(I234*H234,2)</f>
        <v>0</v>
      </c>
      <c r="K234" s="187" t="s">
        <v>138</v>
      </c>
      <c r="L234" s="38"/>
      <c r="M234" s="192" t="s">
        <v>1</v>
      </c>
      <c r="N234" s="193" t="s">
        <v>44</v>
      </c>
      <c r="O234" s="70"/>
      <c r="P234" s="194">
        <f>O234*H234</f>
        <v>0</v>
      </c>
      <c r="Q234" s="194">
        <v>0</v>
      </c>
      <c r="R234" s="194">
        <f>Q234*H234</f>
        <v>0</v>
      </c>
      <c r="S234" s="194">
        <v>0</v>
      </c>
      <c r="T234" s="195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6" t="s">
        <v>139</v>
      </c>
      <c r="AT234" s="196" t="s">
        <v>134</v>
      </c>
      <c r="AU234" s="196" t="s">
        <v>89</v>
      </c>
      <c r="AY234" s="16" t="s">
        <v>132</v>
      </c>
      <c r="BE234" s="197">
        <f>IF(N234="základní",J234,0)</f>
        <v>0</v>
      </c>
      <c r="BF234" s="197">
        <f>IF(N234="snížená",J234,0)</f>
        <v>0</v>
      </c>
      <c r="BG234" s="197">
        <f>IF(N234="zákl. přenesená",J234,0)</f>
        <v>0</v>
      </c>
      <c r="BH234" s="197">
        <f>IF(N234="sníž. přenesená",J234,0)</f>
        <v>0</v>
      </c>
      <c r="BI234" s="197">
        <f>IF(N234="nulová",J234,0)</f>
        <v>0</v>
      </c>
      <c r="BJ234" s="16" t="s">
        <v>87</v>
      </c>
      <c r="BK234" s="197">
        <f>ROUND(I234*H234,2)</f>
        <v>0</v>
      </c>
      <c r="BL234" s="16" t="s">
        <v>139</v>
      </c>
      <c r="BM234" s="196" t="s">
        <v>501</v>
      </c>
    </row>
    <row r="235" spans="1:65" s="2" customFormat="1" ht="11.25">
      <c r="A235" s="33"/>
      <c r="B235" s="34"/>
      <c r="C235" s="35"/>
      <c r="D235" s="198" t="s">
        <v>141</v>
      </c>
      <c r="E235" s="35"/>
      <c r="F235" s="199" t="s">
        <v>361</v>
      </c>
      <c r="G235" s="35"/>
      <c r="H235" s="35"/>
      <c r="I235" s="200"/>
      <c r="J235" s="35"/>
      <c r="K235" s="35"/>
      <c r="L235" s="38"/>
      <c r="M235" s="201"/>
      <c r="N235" s="202"/>
      <c r="O235" s="70"/>
      <c r="P235" s="70"/>
      <c r="Q235" s="70"/>
      <c r="R235" s="70"/>
      <c r="S235" s="70"/>
      <c r="T235" s="71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T235" s="16" t="s">
        <v>141</v>
      </c>
      <c r="AU235" s="16" t="s">
        <v>89</v>
      </c>
    </row>
    <row r="236" spans="1:65" s="2" customFormat="1" ht="33" customHeight="1">
      <c r="A236" s="33"/>
      <c r="B236" s="34"/>
      <c r="C236" s="185" t="s">
        <v>314</v>
      </c>
      <c r="D236" s="185" t="s">
        <v>134</v>
      </c>
      <c r="E236" s="186" t="s">
        <v>363</v>
      </c>
      <c r="F236" s="187" t="s">
        <v>364</v>
      </c>
      <c r="G236" s="188" t="s">
        <v>203</v>
      </c>
      <c r="H236" s="189">
        <v>197.69499999999999</v>
      </c>
      <c r="I236" s="190"/>
      <c r="J236" s="191">
        <f>ROUND(I236*H236,2)</f>
        <v>0</v>
      </c>
      <c r="K236" s="187" t="s">
        <v>138</v>
      </c>
      <c r="L236" s="38"/>
      <c r="M236" s="192" t="s">
        <v>1</v>
      </c>
      <c r="N236" s="193" t="s">
        <v>44</v>
      </c>
      <c r="O236" s="70"/>
      <c r="P236" s="194">
        <f>O236*H236</f>
        <v>0</v>
      </c>
      <c r="Q236" s="194">
        <v>0</v>
      </c>
      <c r="R236" s="194">
        <f>Q236*H236</f>
        <v>0</v>
      </c>
      <c r="S236" s="194">
        <v>0</v>
      </c>
      <c r="T236" s="195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6" t="s">
        <v>139</v>
      </c>
      <c r="AT236" s="196" t="s">
        <v>134</v>
      </c>
      <c r="AU236" s="196" t="s">
        <v>89</v>
      </c>
      <c r="AY236" s="16" t="s">
        <v>132</v>
      </c>
      <c r="BE236" s="197">
        <f>IF(N236="základní",J236,0)</f>
        <v>0</v>
      </c>
      <c r="BF236" s="197">
        <f>IF(N236="snížená",J236,0)</f>
        <v>0</v>
      </c>
      <c r="BG236" s="197">
        <f>IF(N236="zákl. přenesená",J236,0)</f>
        <v>0</v>
      </c>
      <c r="BH236" s="197">
        <f>IF(N236="sníž. přenesená",J236,0)</f>
        <v>0</v>
      </c>
      <c r="BI236" s="197">
        <f>IF(N236="nulová",J236,0)</f>
        <v>0</v>
      </c>
      <c r="BJ236" s="16" t="s">
        <v>87</v>
      </c>
      <c r="BK236" s="197">
        <f>ROUND(I236*H236,2)</f>
        <v>0</v>
      </c>
      <c r="BL236" s="16" t="s">
        <v>139</v>
      </c>
      <c r="BM236" s="196" t="s">
        <v>502</v>
      </c>
    </row>
    <row r="237" spans="1:65" s="2" customFormat="1" ht="11.25">
      <c r="A237" s="33"/>
      <c r="B237" s="34"/>
      <c r="C237" s="35"/>
      <c r="D237" s="198" t="s">
        <v>141</v>
      </c>
      <c r="E237" s="35"/>
      <c r="F237" s="199" t="s">
        <v>366</v>
      </c>
      <c r="G237" s="35"/>
      <c r="H237" s="35"/>
      <c r="I237" s="200"/>
      <c r="J237" s="35"/>
      <c r="K237" s="35"/>
      <c r="L237" s="38"/>
      <c r="M237" s="201"/>
      <c r="N237" s="202"/>
      <c r="O237" s="70"/>
      <c r="P237" s="70"/>
      <c r="Q237" s="70"/>
      <c r="R237" s="70"/>
      <c r="S237" s="70"/>
      <c r="T237" s="71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6" t="s">
        <v>141</v>
      </c>
      <c r="AU237" s="16" t="s">
        <v>89</v>
      </c>
    </row>
    <row r="238" spans="1:65" s="13" customFormat="1" ht="11.25">
      <c r="B238" s="203"/>
      <c r="C238" s="204"/>
      <c r="D238" s="205" t="s">
        <v>143</v>
      </c>
      <c r="E238" s="204"/>
      <c r="F238" s="207" t="s">
        <v>503</v>
      </c>
      <c r="G238" s="204"/>
      <c r="H238" s="208">
        <v>197.69499999999999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143</v>
      </c>
      <c r="AU238" s="214" t="s">
        <v>89</v>
      </c>
      <c r="AV238" s="13" t="s">
        <v>89</v>
      </c>
      <c r="AW238" s="13" t="s">
        <v>4</v>
      </c>
      <c r="AX238" s="13" t="s">
        <v>87</v>
      </c>
      <c r="AY238" s="214" t="s">
        <v>132</v>
      </c>
    </row>
    <row r="239" spans="1:65" s="12" customFormat="1" ht="25.9" customHeight="1">
      <c r="B239" s="169"/>
      <c r="C239" s="170"/>
      <c r="D239" s="171" t="s">
        <v>78</v>
      </c>
      <c r="E239" s="172" t="s">
        <v>368</v>
      </c>
      <c r="F239" s="172" t="s">
        <v>369</v>
      </c>
      <c r="G239" s="170"/>
      <c r="H239" s="170"/>
      <c r="I239" s="173"/>
      <c r="J239" s="174">
        <f>BK239</f>
        <v>0</v>
      </c>
      <c r="K239" s="170"/>
      <c r="L239" s="175"/>
      <c r="M239" s="176"/>
      <c r="N239" s="177"/>
      <c r="O239" s="177"/>
      <c r="P239" s="178">
        <f>P240+P247+P252+P255+P258</f>
        <v>0</v>
      </c>
      <c r="Q239" s="177"/>
      <c r="R239" s="178">
        <f>R240+R247+R252+R255+R258</f>
        <v>0</v>
      </c>
      <c r="S239" s="177"/>
      <c r="T239" s="179">
        <f>T240+T247+T252+T255+T258</f>
        <v>0</v>
      </c>
      <c r="AR239" s="180" t="s">
        <v>160</v>
      </c>
      <c r="AT239" s="181" t="s">
        <v>78</v>
      </c>
      <c r="AU239" s="181" t="s">
        <v>79</v>
      </c>
      <c r="AY239" s="180" t="s">
        <v>132</v>
      </c>
      <c r="BK239" s="182">
        <f>BK240+BK247+BK252+BK255+BK258</f>
        <v>0</v>
      </c>
    </row>
    <row r="240" spans="1:65" s="12" customFormat="1" ht="22.9" customHeight="1">
      <c r="B240" s="169"/>
      <c r="C240" s="170"/>
      <c r="D240" s="171" t="s">
        <v>78</v>
      </c>
      <c r="E240" s="183" t="s">
        <v>370</v>
      </c>
      <c r="F240" s="183" t="s">
        <v>371</v>
      </c>
      <c r="G240" s="170"/>
      <c r="H240" s="170"/>
      <c r="I240" s="173"/>
      <c r="J240" s="184">
        <f>BK240</f>
        <v>0</v>
      </c>
      <c r="K240" s="170"/>
      <c r="L240" s="175"/>
      <c r="M240" s="176"/>
      <c r="N240" s="177"/>
      <c r="O240" s="177"/>
      <c r="P240" s="178">
        <f>SUM(P241:P246)</f>
        <v>0</v>
      </c>
      <c r="Q240" s="177"/>
      <c r="R240" s="178">
        <f>SUM(R241:R246)</f>
        <v>0</v>
      </c>
      <c r="S240" s="177"/>
      <c r="T240" s="179">
        <f>SUM(T241:T246)</f>
        <v>0</v>
      </c>
      <c r="AR240" s="180" t="s">
        <v>160</v>
      </c>
      <c r="AT240" s="181" t="s">
        <v>78</v>
      </c>
      <c r="AU240" s="181" t="s">
        <v>87</v>
      </c>
      <c r="AY240" s="180" t="s">
        <v>132</v>
      </c>
      <c r="BK240" s="182">
        <f>SUM(BK241:BK246)</f>
        <v>0</v>
      </c>
    </row>
    <row r="241" spans="1:65" s="2" customFormat="1" ht="16.5" customHeight="1">
      <c r="A241" s="33"/>
      <c r="B241" s="34"/>
      <c r="C241" s="185" t="s">
        <v>322</v>
      </c>
      <c r="D241" s="185" t="s">
        <v>134</v>
      </c>
      <c r="E241" s="186" t="s">
        <v>373</v>
      </c>
      <c r="F241" s="187" t="s">
        <v>374</v>
      </c>
      <c r="G241" s="188" t="s">
        <v>375</v>
      </c>
      <c r="H241" s="189">
        <v>1</v>
      </c>
      <c r="I241" s="190"/>
      <c r="J241" s="191">
        <f>ROUND(I241*H241,2)</f>
        <v>0</v>
      </c>
      <c r="K241" s="187" t="s">
        <v>138</v>
      </c>
      <c r="L241" s="38"/>
      <c r="M241" s="192" t="s">
        <v>1</v>
      </c>
      <c r="N241" s="193" t="s">
        <v>44</v>
      </c>
      <c r="O241" s="70"/>
      <c r="P241" s="194">
        <f>O241*H241</f>
        <v>0</v>
      </c>
      <c r="Q241" s="194">
        <v>0</v>
      </c>
      <c r="R241" s="194">
        <f>Q241*H241</f>
        <v>0</v>
      </c>
      <c r="S241" s="194">
        <v>0</v>
      </c>
      <c r="T241" s="195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96" t="s">
        <v>376</v>
      </c>
      <c r="AT241" s="196" t="s">
        <v>134</v>
      </c>
      <c r="AU241" s="196" t="s">
        <v>89</v>
      </c>
      <c r="AY241" s="16" t="s">
        <v>132</v>
      </c>
      <c r="BE241" s="197">
        <f>IF(N241="základní",J241,0)</f>
        <v>0</v>
      </c>
      <c r="BF241" s="197">
        <f>IF(N241="snížená",J241,0)</f>
        <v>0</v>
      </c>
      <c r="BG241" s="197">
        <f>IF(N241="zákl. přenesená",J241,0)</f>
        <v>0</v>
      </c>
      <c r="BH241" s="197">
        <f>IF(N241="sníž. přenesená",J241,0)</f>
        <v>0</v>
      </c>
      <c r="BI241" s="197">
        <f>IF(N241="nulová",J241,0)</f>
        <v>0</v>
      </c>
      <c r="BJ241" s="16" t="s">
        <v>87</v>
      </c>
      <c r="BK241" s="197">
        <f>ROUND(I241*H241,2)</f>
        <v>0</v>
      </c>
      <c r="BL241" s="16" t="s">
        <v>376</v>
      </c>
      <c r="BM241" s="196" t="s">
        <v>504</v>
      </c>
    </row>
    <row r="242" spans="1:65" s="2" customFormat="1" ht="11.25">
      <c r="A242" s="33"/>
      <c r="B242" s="34"/>
      <c r="C242" s="35"/>
      <c r="D242" s="198" t="s">
        <v>141</v>
      </c>
      <c r="E242" s="35"/>
      <c r="F242" s="199" t="s">
        <v>378</v>
      </c>
      <c r="G242" s="35"/>
      <c r="H242" s="35"/>
      <c r="I242" s="200"/>
      <c r="J242" s="35"/>
      <c r="K242" s="35"/>
      <c r="L242" s="38"/>
      <c r="M242" s="201"/>
      <c r="N242" s="202"/>
      <c r="O242" s="70"/>
      <c r="P242" s="70"/>
      <c r="Q242" s="70"/>
      <c r="R242" s="70"/>
      <c r="S242" s="70"/>
      <c r="T242" s="71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6" t="s">
        <v>141</v>
      </c>
      <c r="AU242" s="16" t="s">
        <v>89</v>
      </c>
    </row>
    <row r="243" spans="1:65" s="2" customFormat="1" ht="33" customHeight="1">
      <c r="A243" s="33"/>
      <c r="B243" s="34"/>
      <c r="C243" s="185" t="s">
        <v>328</v>
      </c>
      <c r="D243" s="185" t="s">
        <v>134</v>
      </c>
      <c r="E243" s="186" t="s">
        <v>380</v>
      </c>
      <c r="F243" s="187" t="s">
        <v>381</v>
      </c>
      <c r="G243" s="188" t="s">
        <v>375</v>
      </c>
      <c r="H243" s="189">
        <v>1</v>
      </c>
      <c r="I243" s="190"/>
      <c r="J243" s="191">
        <f>ROUND(I243*H243,2)</f>
        <v>0</v>
      </c>
      <c r="K243" s="187" t="s">
        <v>138</v>
      </c>
      <c r="L243" s="38"/>
      <c r="M243" s="192" t="s">
        <v>1</v>
      </c>
      <c r="N243" s="193" t="s">
        <v>44</v>
      </c>
      <c r="O243" s="70"/>
      <c r="P243" s="194">
        <f>O243*H243</f>
        <v>0</v>
      </c>
      <c r="Q243" s="194">
        <v>0</v>
      </c>
      <c r="R243" s="194">
        <f>Q243*H243</f>
        <v>0</v>
      </c>
      <c r="S243" s="194">
        <v>0</v>
      </c>
      <c r="T243" s="195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6" t="s">
        <v>376</v>
      </c>
      <c r="AT243" s="196" t="s">
        <v>134</v>
      </c>
      <c r="AU243" s="196" t="s">
        <v>89</v>
      </c>
      <c r="AY243" s="16" t="s">
        <v>132</v>
      </c>
      <c r="BE243" s="197">
        <f>IF(N243="základní",J243,0)</f>
        <v>0</v>
      </c>
      <c r="BF243" s="197">
        <f>IF(N243="snížená",J243,0)</f>
        <v>0</v>
      </c>
      <c r="BG243" s="197">
        <f>IF(N243="zákl. přenesená",J243,0)</f>
        <v>0</v>
      </c>
      <c r="BH243" s="197">
        <f>IF(N243="sníž. přenesená",J243,0)</f>
        <v>0</v>
      </c>
      <c r="BI243" s="197">
        <f>IF(N243="nulová",J243,0)</f>
        <v>0</v>
      </c>
      <c r="BJ243" s="16" t="s">
        <v>87</v>
      </c>
      <c r="BK243" s="197">
        <f>ROUND(I243*H243,2)</f>
        <v>0</v>
      </c>
      <c r="BL243" s="16" t="s">
        <v>376</v>
      </c>
      <c r="BM243" s="196" t="s">
        <v>505</v>
      </c>
    </row>
    <row r="244" spans="1:65" s="2" customFormat="1" ht="11.25">
      <c r="A244" s="33"/>
      <c r="B244" s="34"/>
      <c r="C244" s="35"/>
      <c r="D244" s="198" t="s">
        <v>141</v>
      </c>
      <c r="E244" s="35"/>
      <c r="F244" s="199" t="s">
        <v>383</v>
      </c>
      <c r="G244" s="35"/>
      <c r="H244" s="35"/>
      <c r="I244" s="200"/>
      <c r="J244" s="35"/>
      <c r="K244" s="35"/>
      <c r="L244" s="38"/>
      <c r="M244" s="201"/>
      <c r="N244" s="202"/>
      <c r="O244" s="70"/>
      <c r="P244" s="70"/>
      <c r="Q244" s="70"/>
      <c r="R244" s="70"/>
      <c r="S244" s="70"/>
      <c r="T244" s="71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6" t="s">
        <v>141</v>
      </c>
      <c r="AU244" s="16" t="s">
        <v>89</v>
      </c>
    </row>
    <row r="245" spans="1:65" s="2" customFormat="1" ht="16.5" customHeight="1">
      <c r="A245" s="33"/>
      <c r="B245" s="34"/>
      <c r="C245" s="185" t="s">
        <v>335</v>
      </c>
      <c r="D245" s="185" t="s">
        <v>134</v>
      </c>
      <c r="E245" s="186" t="s">
        <v>385</v>
      </c>
      <c r="F245" s="187" t="s">
        <v>386</v>
      </c>
      <c r="G245" s="188" t="s">
        <v>375</v>
      </c>
      <c r="H245" s="189">
        <v>1</v>
      </c>
      <c r="I245" s="190"/>
      <c r="J245" s="191">
        <f>ROUND(I245*H245,2)</f>
        <v>0</v>
      </c>
      <c r="K245" s="187" t="s">
        <v>138</v>
      </c>
      <c r="L245" s="38"/>
      <c r="M245" s="192" t="s">
        <v>1</v>
      </c>
      <c r="N245" s="193" t="s">
        <v>44</v>
      </c>
      <c r="O245" s="70"/>
      <c r="P245" s="194">
        <f>O245*H245</f>
        <v>0</v>
      </c>
      <c r="Q245" s="194">
        <v>0</v>
      </c>
      <c r="R245" s="194">
        <f>Q245*H245</f>
        <v>0</v>
      </c>
      <c r="S245" s="194">
        <v>0</v>
      </c>
      <c r="T245" s="195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96" t="s">
        <v>376</v>
      </c>
      <c r="AT245" s="196" t="s">
        <v>134</v>
      </c>
      <c r="AU245" s="196" t="s">
        <v>89</v>
      </c>
      <c r="AY245" s="16" t="s">
        <v>132</v>
      </c>
      <c r="BE245" s="197">
        <f>IF(N245="základní",J245,0)</f>
        <v>0</v>
      </c>
      <c r="BF245" s="197">
        <f>IF(N245="snížená",J245,0)</f>
        <v>0</v>
      </c>
      <c r="BG245" s="197">
        <f>IF(N245="zákl. přenesená",J245,0)</f>
        <v>0</v>
      </c>
      <c r="BH245" s="197">
        <f>IF(N245="sníž. přenesená",J245,0)</f>
        <v>0</v>
      </c>
      <c r="BI245" s="197">
        <f>IF(N245="nulová",J245,0)</f>
        <v>0</v>
      </c>
      <c r="BJ245" s="16" t="s">
        <v>87</v>
      </c>
      <c r="BK245" s="197">
        <f>ROUND(I245*H245,2)</f>
        <v>0</v>
      </c>
      <c r="BL245" s="16" t="s">
        <v>376</v>
      </c>
      <c r="BM245" s="196" t="s">
        <v>506</v>
      </c>
    </row>
    <row r="246" spans="1:65" s="2" customFormat="1" ht="11.25">
      <c r="A246" s="33"/>
      <c r="B246" s="34"/>
      <c r="C246" s="35"/>
      <c r="D246" s="198" t="s">
        <v>141</v>
      </c>
      <c r="E246" s="35"/>
      <c r="F246" s="199" t="s">
        <v>388</v>
      </c>
      <c r="G246" s="35"/>
      <c r="H246" s="35"/>
      <c r="I246" s="200"/>
      <c r="J246" s="35"/>
      <c r="K246" s="35"/>
      <c r="L246" s="38"/>
      <c r="M246" s="201"/>
      <c r="N246" s="202"/>
      <c r="O246" s="70"/>
      <c r="P246" s="70"/>
      <c r="Q246" s="70"/>
      <c r="R246" s="70"/>
      <c r="S246" s="70"/>
      <c r="T246" s="71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T246" s="16" t="s">
        <v>141</v>
      </c>
      <c r="AU246" s="16" t="s">
        <v>89</v>
      </c>
    </row>
    <row r="247" spans="1:65" s="12" customFormat="1" ht="22.9" customHeight="1">
      <c r="B247" s="169"/>
      <c r="C247" s="170"/>
      <c r="D247" s="171" t="s">
        <v>78</v>
      </c>
      <c r="E247" s="183" t="s">
        <v>399</v>
      </c>
      <c r="F247" s="183" t="s">
        <v>400</v>
      </c>
      <c r="G247" s="170"/>
      <c r="H247" s="170"/>
      <c r="I247" s="173"/>
      <c r="J247" s="184">
        <f>BK247</f>
        <v>0</v>
      </c>
      <c r="K247" s="170"/>
      <c r="L247" s="175"/>
      <c r="M247" s="176"/>
      <c r="N247" s="177"/>
      <c r="O247" s="177"/>
      <c r="P247" s="178">
        <f>SUM(P248:P251)</f>
        <v>0</v>
      </c>
      <c r="Q247" s="177"/>
      <c r="R247" s="178">
        <f>SUM(R248:R251)</f>
        <v>0</v>
      </c>
      <c r="S247" s="177"/>
      <c r="T247" s="179">
        <f>SUM(T248:T251)</f>
        <v>0</v>
      </c>
      <c r="AR247" s="180" t="s">
        <v>160</v>
      </c>
      <c r="AT247" s="181" t="s">
        <v>78</v>
      </c>
      <c r="AU247" s="181" t="s">
        <v>87</v>
      </c>
      <c r="AY247" s="180" t="s">
        <v>132</v>
      </c>
      <c r="BK247" s="182">
        <f>SUM(BK248:BK251)</f>
        <v>0</v>
      </c>
    </row>
    <row r="248" spans="1:65" s="2" customFormat="1" ht="16.5" customHeight="1">
      <c r="A248" s="33"/>
      <c r="B248" s="34"/>
      <c r="C248" s="185" t="s">
        <v>344</v>
      </c>
      <c r="D248" s="185" t="s">
        <v>134</v>
      </c>
      <c r="E248" s="186" t="s">
        <v>402</v>
      </c>
      <c r="F248" s="187" t="s">
        <v>400</v>
      </c>
      <c r="G248" s="188" t="s">
        <v>375</v>
      </c>
      <c r="H248" s="189">
        <v>1</v>
      </c>
      <c r="I248" s="190"/>
      <c r="J248" s="191">
        <f>ROUND(I248*H248,2)</f>
        <v>0</v>
      </c>
      <c r="K248" s="187" t="s">
        <v>138</v>
      </c>
      <c r="L248" s="38"/>
      <c r="M248" s="192" t="s">
        <v>1</v>
      </c>
      <c r="N248" s="193" t="s">
        <v>44</v>
      </c>
      <c r="O248" s="70"/>
      <c r="P248" s="194">
        <f>O248*H248</f>
        <v>0</v>
      </c>
      <c r="Q248" s="194">
        <v>0</v>
      </c>
      <c r="R248" s="194">
        <f>Q248*H248</f>
        <v>0</v>
      </c>
      <c r="S248" s="194">
        <v>0</v>
      </c>
      <c r="T248" s="195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96" t="s">
        <v>376</v>
      </c>
      <c r="AT248" s="196" t="s">
        <v>134</v>
      </c>
      <c r="AU248" s="196" t="s">
        <v>89</v>
      </c>
      <c r="AY248" s="16" t="s">
        <v>132</v>
      </c>
      <c r="BE248" s="197">
        <f>IF(N248="základní",J248,0)</f>
        <v>0</v>
      </c>
      <c r="BF248" s="197">
        <f>IF(N248="snížená",J248,0)</f>
        <v>0</v>
      </c>
      <c r="BG248" s="197">
        <f>IF(N248="zákl. přenesená",J248,0)</f>
        <v>0</v>
      </c>
      <c r="BH248" s="197">
        <f>IF(N248="sníž. přenesená",J248,0)</f>
        <v>0</v>
      </c>
      <c r="BI248" s="197">
        <f>IF(N248="nulová",J248,0)</f>
        <v>0</v>
      </c>
      <c r="BJ248" s="16" t="s">
        <v>87</v>
      </c>
      <c r="BK248" s="197">
        <f>ROUND(I248*H248,2)</f>
        <v>0</v>
      </c>
      <c r="BL248" s="16" t="s">
        <v>376</v>
      </c>
      <c r="BM248" s="196" t="s">
        <v>507</v>
      </c>
    </row>
    <row r="249" spans="1:65" s="2" customFormat="1" ht="11.25">
      <c r="A249" s="33"/>
      <c r="B249" s="34"/>
      <c r="C249" s="35"/>
      <c r="D249" s="198" t="s">
        <v>141</v>
      </c>
      <c r="E249" s="35"/>
      <c r="F249" s="199" t="s">
        <v>404</v>
      </c>
      <c r="G249" s="35"/>
      <c r="H249" s="35"/>
      <c r="I249" s="200"/>
      <c r="J249" s="35"/>
      <c r="K249" s="35"/>
      <c r="L249" s="38"/>
      <c r="M249" s="201"/>
      <c r="N249" s="202"/>
      <c r="O249" s="70"/>
      <c r="P249" s="70"/>
      <c r="Q249" s="70"/>
      <c r="R249" s="70"/>
      <c r="S249" s="70"/>
      <c r="T249" s="71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T249" s="16" t="s">
        <v>141</v>
      </c>
      <c r="AU249" s="16" t="s">
        <v>89</v>
      </c>
    </row>
    <row r="250" spans="1:65" s="2" customFormat="1" ht="24.2" customHeight="1">
      <c r="A250" s="33"/>
      <c r="B250" s="34"/>
      <c r="C250" s="185" t="s">
        <v>352</v>
      </c>
      <c r="D250" s="185" t="s">
        <v>134</v>
      </c>
      <c r="E250" s="186" t="s">
        <v>406</v>
      </c>
      <c r="F250" s="187" t="s">
        <v>407</v>
      </c>
      <c r="G250" s="188" t="s">
        <v>375</v>
      </c>
      <c r="H250" s="189">
        <v>1</v>
      </c>
      <c r="I250" s="190"/>
      <c r="J250" s="191">
        <f>ROUND(I250*H250,2)</f>
        <v>0</v>
      </c>
      <c r="K250" s="187" t="s">
        <v>138</v>
      </c>
      <c r="L250" s="38"/>
      <c r="M250" s="192" t="s">
        <v>1</v>
      </c>
      <c r="N250" s="193" t="s">
        <v>44</v>
      </c>
      <c r="O250" s="70"/>
      <c r="P250" s="194">
        <f>O250*H250</f>
        <v>0</v>
      </c>
      <c r="Q250" s="194">
        <v>0</v>
      </c>
      <c r="R250" s="194">
        <f>Q250*H250</f>
        <v>0</v>
      </c>
      <c r="S250" s="194">
        <v>0</v>
      </c>
      <c r="T250" s="195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6" t="s">
        <v>376</v>
      </c>
      <c r="AT250" s="196" t="s">
        <v>134</v>
      </c>
      <c r="AU250" s="196" t="s">
        <v>89</v>
      </c>
      <c r="AY250" s="16" t="s">
        <v>132</v>
      </c>
      <c r="BE250" s="197">
        <f>IF(N250="základní",J250,0)</f>
        <v>0</v>
      </c>
      <c r="BF250" s="197">
        <f>IF(N250="snížená",J250,0)</f>
        <v>0</v>
      </c>
      <c r="BG250" s="197">
        <f>IF(N250="zákl. přenesená",J250,0)</f>
        <v>0</v>
      </c>
      <c r="BH250" s="197">
        <f>IF(N250="sníž. přenesená",J250,0)</f>
        <v>0</v>
      </c>
      <c r="BI250" s="197">
        <f>IF(N250="nulová",J250,0)</f>
        <v>0</v>
      </c>
      <c r="BJ250" s="16" t="s">
        <v>87</v>
      </c>
      <c r="BK250" s="197">
        <f>ROUND(I250*H250,2)</f>
        <v>0</v>
      </c>
      <c r="BL250" s="16" t="s">
        <v>376</v>
      </c>
      <c r="BM250" s="196" t="s">
        <v>508</v>
      </c>
    </row>
    <row r="251" spans="1:65" s="2" customFormat="1" ht="11.25">
      <c r="A251" s="33"/>
      <c r="B251" s="34"/>
      <c r="C251" s="35"/>
      <c r="D251" s="198" t="s">
        <v>141</v>
      </c>
      <c r="E251" s="35"/>
      <c r="F251" s="199" t="s">
        <v>409</v>
      </c>
      <c r="G251" s="35"/>
      <c r="H251" s="35"/>
      <c r="I251" s="200"/>
      <c r="J251" s="35"/>
      <c r="K251" s="35"/>
      <c r="L251" s="38"/>
      <c r="M251" s="201"/>
      <c r="N251" s="202"/>
      <c r="O251" s="70"/>
      <c r="P251" s="70"/>
      <c r="Q251" s="70"/>
      <c r="R251" s="70"/>
      <c r="S251" s="70"/>
      <c r="T251" s="71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T251" s="16" t="s">
        <v>141</v>
      </c>
      <c r="AU251" s="16" t="s">
        <v>89</v>
      </c>
    </row>
    <row r="252" spans="1:65" s="12" customFormat="1" ht="22.9" customHeight="1">
      <c r="B252" s="169"/>
      <c r="C252" s="170"/>
      <c r="D252" s="171" t="s">
        <v>78</v>
      </c>
      <c r="E252" s="183" t="s">
        <v>410</v>
      </c>
      <c r="F252" s="183" t="s">
        <v>411</v>
      </c>
      <c r="G252" s="170"/>
      <c r="H252" s="170"/>
      <c r="I252" s="173"/>
      <c r="J252" s="184">
        <f>BK252</f>
        <v>0</v>
      </c>
      <c r="K252" s="170"/>
      <c r="L252" s="175"/>
      <c r="M252" s="176"/>
      <c r="N252" s="177"/>
      <c r="O252" s="177"/>
      <c r="P252" s="178">
        <f>SUM(P253:P254)</f>
        <v>0</v>
      </c>
      <c r="Q252" s="177"/>
      <c r="R252" s="178">
        <f>SUM(R253:R254)</f>
        <v>0</v>
      </c>
      <c r="S252" s="177"/>
      <c r="T252" s="179">
        <f>SUM(T253:T254)</f>
        <v>0</v>
      </c>
      <c r="AR252" s="180" t="s">
        <v>160</v>
      </c>
      <c r="AT252" s="181" t="s">
        <v>78</v>
      </c>
      <c r="AU252" s="181" t="s">
        <v>87</v>
      </c>
      <c r="AY252" s="180" t="s">
        <v>132</v>
      </c>
      <c r="BK252" s="182">
        <f>SUM(BK253:BK254)</f>
        <v>0</v>
      </c>
    </row>
    <row r="253" spans="1:65" s="2" customFormat="1" ht="16.5" customHeight="1">
      <c r="A253" s="33"/>
      <c r="B253" s="34"/>
      <c r="C253" s="185" t="s">
        <v>357</v>
      </c>
      <c r="D253" s="185" t="s">
        <v>134</v>
      </c>
      <c r="E253" s="186" t="s">
        <v>413</v>
      </c>
      <c r="F253" s="187" t="s">
        <v>411</v>
      </c>
      <c r="G253" s="188" t="s">
        <v>375</v>
      </c>
      <c r="H253" s="189">
        <v>1</v>
      </c>
      <c r="I253" s="190"/>
      <c r="J253" s="191">
        <f>ROUND(I253*H253,2)</f>
        <v>0</v>
      </c>
      <c r="K253" s="187" t="s">
        <v>138</v>
      </c>
      <c r="L253" s="38"/>
      <c r="M253" s="192" t="s">
        <v>1</v>
      </c>
      <c r="N253" s="193" t="s">
        <v>44</v>
      </c>
      <c r="O253" s="70"/>
      <c r="P253" s="194">
        <f>O253*H253</f>
        <v>0</v>
      </c>
      <c r="Q253" s="194">
        <v>0</v>
      </c>
      <c r="R253" s="194">
        <f>Q253*H253</f>
        <v>0</v>
      </c>
      <c r="S253" s="194">
        <v>0</v>
      </c>
      <c r="T253" s="195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6" t="s">
        <v>376</v>
      </c>
      <c r="AT253" s="196" t="s">
        <v>134</v>
      </c>
      <c r="AU253" s="196" t="s">
        <v>89</v>
      </c>
      <c r="AY253" s="16" t="s">
        <v>132</v>
      </c>
      <c r="BE253" s="197">
        <f>IF(N253="základní",J253,0)</f>
        <v>0</v>
      </c>
      <c r="BF253" s="197">
        <f>IF(N253="snížená",J253,0)</f>
        <v>0</v>
      </c>
      <c r="BG253" s="197">
        <f>IF(N253="zákl. přenesená",J253,0)</f>
        <v>0</v>
      </c>
      <c r="BH253" s="197">
        <f>IF(N253="sníž. přenesená",J253,0)</f>
        <v>0</v>
      </c>
      <c r="BI253" s="197">
        <f>IF(N253="nulová",J253,0)</f>
        <v>0</v>
      </c>
      <c r="BJ253" s="16" t="s">
        <v>87</v>
      </c>
      <c r="BK253" s="197">
        <f>ROUND(I253*H253,2)</f>
        <v>0</v>
      </c>
      <c r="BL253" s="16" t="s">
        <v>376</v>
      </c>
      <c r="BM253" s="196" t="s">
        <v>509</v>
      </c>
    </row>
    <row r="254" spans="1:65" s="2" customFormat="1" ht="11.25">
      <c r="A254" s="33"/>
      <c r="B254" s="34"/>
      <c r="C254" s="35"/>
      <c r="D254" s="198" t="s">
        <v>141</v>
      </c>
      <c r="E254" s="35"/>
      <c r="F254" s="199" t="s">
        <v>415</v>
      </c>
      <c r="G254" s="35"/>
      <c r="H254" s="35"/>
      <c r="I254" s="200"/>
      <c r="J254" s="35"/>
      <c r="K254" s="35"/>
      <c r="L254" s="38"/>
      <c r="M254" s="201"/>
      <c r="N254" s="202"/>
      <c r="O254" s="70"/>
      <c r="P254" s="70"/>
      <c r="Q254" s="70"/>
      <c r="R254" s="70"/>
      <c r="S254" s="70"/>
      <c r="T254" s="71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6" t="s">
        <v>141</v>
      </c>
      <c r="AU254" s="16" t="s">
        <v>89</v>
      </c>
    </row>
    <row r="255" spans="1:65" s="12" customFormat="1" ht="22.9" customHeight="1">
      <c r="B255" s="169"/>
      <c r="C255" s="170"/>
      <c r="D255" s="171" t="s">
        <v>78</v>
      </c>
      <c r="E255" s="183" t="s">
        <v>416</v>
      </c>
      <c r="F255" s="183" t="s">
        <v>417</v>
      </c>
      <c r="G255" s="170"/>
      <c r="H255" s="170"/>
      <c r="I255" s="173"/>
      <c r="J255" s="184">
        <f>BK255</f>
        <v>0</v>
      </c>
      <c r="K255" s="170"/>
      <c r="L255" s="175"/>
      <c r="M255" s="176"/>
      <c r="N255" s="177"/>
      <c r="O255" s="177"/>
      <c r="P255" s="178">
        <f>SUM(P256:P257)</f>
        <v>0</v>
      </c>
      <c r="Q255" s="177"/>
      <c r="R255" s="178">
        <f>SUM(R256:R257)</f>
        <v>0</v>
      </c>
      <c r="S255" s="177"/>
      <c r="T255" s="179">
        <f>SUM(T256:T257)</f>
        <v>0</v>
      </c>
      <c r="AR255" s="180" t="s">
        <v>160</v>
      </c>
      <c r="AT255" s="181" t="s">
        <v>78</v>
      </c>
      <c r="AU255" s="181" t="s">
        <v>87</v>
      </c>
      <c r="AY255" s="180" t="s">
        <v>132</v>
      </c>
      <c r="BK255" s="182">
        <f>SUM(BK256:BK257)</f>
        <v>0</v>
      </c>
    </row>
    <row r="256" spans="1:65" s="2" customFormat="1" ht="16.5" customHeight="1">
      <c r="A256" s="33"/>
      <c r="B256" s="34"/>
      <c r="C256" s="185" t="s">
        <v>362</v>
      </c>
      <c r="D256" s="185" t="s">
        <v>134</v>
      </c>
      <c r="E256" s="186" t="s">
        <v>419</v>
      </c>
      <c r="F256" s="187" t="s">
        <v>417</v>
      </c>
      <c r="G256" s="188" t="s">
        <v>375</v>
      </c>
      <c r="H256" s="189">
        <v>1</v>
      </c>
      <c r="I256" s="190"/>
      <c r="J256" s="191">
        <f>ROUND(I256*H256,2)</f>
        <v>0</v>
      </c>
      <c r="K256" s="187" t="s">
        <v>138</v>
      </c>
      <c r="L256" s="38"/>
      <c r="M256" s="192" t="s">
        <v>1</v>
      </c>
      <c r="N256" s="193" t="s">
        <v>44</v>
      </c>
      <c r="O256" s="70"/>
      <c r="P256" s="194">
        <f>O256*H256</f>
        <v>0</v>
      </c>
      <c r="Q256" s="194">
        <v>0</v>
      </c>
      <c r="R256" s="194">
        <f>Q256*H256</f>
        <v>0</v>
      </c>
      <c r="S256" s="194">
        <v>0</v>
      </c>
      <c r="T256" s="195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6" t="s">
        <v>376</v>
      </c>
      <c r="AT256" s="196" t="s">
        <v>134</v>
      </c>
      <c r="AU256" s="196" t="s">
        <v>89</v>
      </c>
      <c r="AY256" s="16" t="s">
        <v>132</v>
      </c>
      <c r="BE256" s="197">
        <f>IF(N256="základní",J256,0)</f>
        <v>0</v>
      </c>
      <c r="BF256" s="197">
        <f>IF(N256="snížená",J256,0)</f>
        <v>0</v>
      </c>
      <c r="BG256" s="197">
        <f>IF(N256="zákl. přenesená",J256,0)</f>
        <v>0</v>
      </c>
      <c r="BH256" s="197">
        <f>IF(N256="sníž. přenesená",J256,0)</f>
        <v>0</v>
      </c>
      <c r="BI256" s="197">
        <f>IF(N256="nulová",J256,0)</f>
        <v>0</v>
      </c>
      <c r="BJ256" s="16" t="s">
        <v>87</v>
      </c>
      <c r="BK256" s="197">
        <f>ROUND(I256*H256,2)</f>
        <v>0</v>
      </c>
      <c r="BL256" s="16" t="s">
        <v>376</v>
      </c>
      <c r="BM256" s="196" t="s">
        <v>510</v>
      </c>
    </row>
    <row r="257" spans="1:65" s="2" customFormat="1" ht="11.25">
      <c r="A257" s="33"/>
      <c r="B257" s="34"/>
      <c r="C257" s="35"/>
      <c r="D257" s="198" t="s">
        <v>141</v>
      </c>
      <c r="E257" s="35"/>
      <c r="F257" s="199" t="s">
        <v>421</v>
      </c>
      <c r="G257" s="35"/>
      <c r="H257" s="35"/>
      <c r="I257" s="200"/>
      <c r="J257" s="35"/>
      <c r="K257" s="35"/>
      <c r="L257" s="38"/>
      <c r="M257" s="201"/>
      <c r="N257" s="202"/>
      <c r="O257" s="70"/>
      <c r="P257" s="70"/>
      <c r="Q257" s="70"/>
      <c r="R257" s="70"/>
      <c r="S257" s="70"/>
      <c r="T257" s="71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T257" s="16" t="s">
        <v>141</v>
      </c>
      <c r="AU257" s="16" t="s">
        <v>89</v>
      </c>
    </row>
    <row r="258" spans="1:65" s="12" customFormat="1" ht="22.9" customHeight="1">
      <c r="B258" s="169"/>
      <c r="C258" s="170"/>
      <c r="D258" s="171" t="s">
        <v>78</v>
      </c>
      <c r="E258" s="183" t="s">
        <v>422</v>
      </c>
      <c r="F258" s="183" t="s">
        <v>423</v>
      </c>
      <c r="G258" s="170"/>
      <c r="H258" s="170"/>
      <c r="I258" s="173"/>
      <c r="J258" s="184">
        <f>BK258</f>
        <v>0</v>
      </c>
      <c r="K258" s="170"/>
      <c r="L258" s="175"/>
      <c r="M258" s="176"/>
      <c r="N258" s="177"/>
      <c r="O258" s="177"/>
      <c r="P258" s="178">
        <f>SUM(P259:P260)</f>
        <v>0</v>
      </c>
      <c r="Q258" s="177"/>
      <c r="R258" s="178">
        <f>SUM(R259:R260)</f>
        <v>0</v>
      </c>
      <c r="S258" s="177"/>
      <c r="T258" s="179">
        <f>SUM(T259:T260)</f>
        <v>0</v>
      </c>
      <c r="AR258" s="180" t="s">
        <v>160</v>
      </c>
      <c r="AT258" s="181" t="s">
        <v>78</v>
      </c>
      <c r="AU258" s="181" t="s">
        <v>87</v>
      </c>
      <c r="AY258" s="180" t="s">
        <v>132</v>
      </c>
      <c r="BK258" s="182">
        <f>SUM(BK259:BK260)</f>
        <v>0</v>
      </c>
    </row>
    <row r="259" spans="1:65" s="2" customFormat="1" ht="16.5" customHeight="1">
      <c r="A259" s="33"/>
      <c r="B259" s="34"/>
      <c r="C259" s="185" t="s">
        <v>372</v>
      </c>
      <c r="D259" s="185" t="s">
        <v>134</v>
      </c>
      <c r="E259" s="186" t="s">
        <v>425</v>
      </c>
      <c r="F259" s="187" t="s">
        <v>426</v>
      </c>
      <c r="G259" s="188" t="s">
        <v>253</v>
      </c>
      <c r="H259" s="189">
        <v>3</v>
      </c>
      <c r="I259" s="190"/>
      <c r="J259" s="191">
        <f>ROUND(I259*H259,2)</f>
        <v>0</v>
      </c>
      <c r="K259" s="187" t="s">
        <v>1</v>
      </c>
      <c r="L259" s="38"/>
      <c r="M259" s="192" t="s">
        <v>1</v>
      </c>
      <c r="N259" s="193" t="s">
        <v>44</v>
      </c>
      <c r="O259" s="70"/>
      <c r="P259" s="194">
        <f>O259*H259</f>
        <v>0</v>
      </c>
      <c r="Q259" s="194">
        <v>0</v>
      </c>
      <c r="R259" s="194">
        <f>Q259*H259</f>
        <v>0</v>
      </c>
      <c r="S259" s="194">
        <v>0</v>
      </c>
      <c r="T259" s="195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6" t="s">
        <v>139</v>
      </c>
      <c r="AT259" s="196" t="s">
        <v>134</v>
      </c>
      <c r="AU259" s="196" t="s">
        <v>89</v>
      </c>
      <c r="AY259" s="16" t="s">
        <v>132</v>
      </c>
      <c r="BE259" s="197">
        <f>IF(N259="základní",J259,0)</f>
        <v>0</v>
      </c>
      <c r="BF259" s="197">
        <f>IF(N259="snížená",J259,0)</f>
        <v>0</v>
      </c>
      <c r="BG259" s="197">
        <f>IF(N259="zákl. přenesená",J259,0)</f>
        <v>0</v>
      </c>
      <c r="BH259" s="197">
        <f>IF(N259="sníž. přenesená",J259,0)</f>
        <v>0</v>
      </c>
      <c r="BI259" s="197">
        <f>IF(N259="nulová",J259,0)</f>
        <v>0</v>
      </c>
      <c r="BJ259" s="16" t="s">
        <v>87</v>
      </c>
      <c r="BK259" s="197">
        <f>ROUND(I259*H259,2)</f>
        <v>0</v>
      </c>
      <c r="BL259" s="16" t="s">
        <v>139</v>
      </c>
      <c r="BM259" s="196" t="s">
        <v>511</v>
      </c>
    </row>
    <row r="260" spans="1:65" s="13" customFormat="1" ht="11.25">
      <c r="B260" s="203"/>
      <c r="C260" s="204"/>
      <c r="D260" s="205" t="s">
        <v>143</v>
      </c>
      <c r="E260" s="206" t="s">
        <v>1</v>
      </c>
      <c r="F260" s="207" t="s">
        <v>512</v>
      </c>
      <c r="G260" s="204"/>
      <c r="H260" s="208">
        <v>3</v>
      </c>
      <c r="I260" s="209"/>
      <c r="J260" s="204"/>
      <c r="K260" s="204"/>
      <c r="L260" s="210"/>
      <c r="M260" s="237"/>
      <c r="N260" s="238"/>
      <c r="O260" s="238"/>
      <c r="P260" s="238"/>
      <c r="Q260" s="238"/>
      <c r="R260" s="238"/>
      <c r="S260" s="238"/>
      <c r="T260" s="239"/>
      <c r="AT260" s="214" t="s">
        <v>143</v>
      </c>
      <c r="AU260" s="214" t="s">
        <v>89</v>
      </c>
      <c r="AV260" s="13" t="s">
        <v>89</v>
      </c>
      <c r="AW260" s="13" t="s">
        <v>37</v>
      </c>
      <c r="AX260" s="13" t="s">
        <v>87</v>
      </c>
      <c r="AY260" s="214" t="s">
        <v>132</v>
      </c>
    </row>
    <row r="261" spans="1:65" s="2" customFormat="1" ht="6.95" customHeight="1">
      <c r="A261" s="33"/>
      <c r="B261" s="53"/>
      <c r="C261" s="54"/>
      <c r="D261" s="54"/>
      <c r="E261" s="54"/>
      <c r="F261" s="54"/>
      <c r="G261" s="54"/>
      <c r="H261" s="54"/>
      <c r="I261" s="54"/>
      <c r="J261" s="54"/>
      <c r="K261" s="54"/>
      <c r="L261" s="38"/>
      <c r="M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</row>
  </sheetData>
  <sheetProtection algorithmName="SHA-512" hashValue="w6KrEjLGsQhiwqC4lDmM40GQwAk4GNKYXYwCnXKzuJK3cabKRFdl3kLOQx7nXEohAhEI8GDuZVuZiv8TufY1gw==" saltValue="rLEPg8gEFNDw+GC9xManOGqUxrzbgXLTjdps0qleCZJJrr4uOgHnBPyO1jZhyKOURy1d9v3rVZ8+rhwoFWSQCQ==" spinCount="100000" sheet="1" objects="1" scenarios="1" formatColumns="0" formatRows="0" autoFilter="0"/>
  <autoFilter ref="C127:K260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hyperlinks>
    <hyperlink ref="F132" r:id="rId1" xr:uid="{00000000-0004-0000-0200-000000000000}"/>
    <hyperlink ref="F139" r:id="rId2" xr:uid="{00000000-0004-0000-0200-000001000000}"/>
    <hyperlink ref="F142" r:id="rId3" xr:uid="{00000000-0004-0000-0200-000002000000}"/>
    <hyperlink ref="F150" r:id="rId4" xr:uid="{00000000-0004-0000-0200-000003000000}"/>
    <hyperlink ref="F159" r:id="rId5" xr:uid="{00000000-0004-0000-0200-000004000000}"/>
    <hyperlink ref="F164" r:id="rId6" xr:uid="{00000000-0004-0000-0200-000005000000}"/>
    <hyperlink ref="F169" r:id="rId7" xr:uid="{00000000-0004-0000-0200-000006000000}"/>
    <hyperlink ref="F175" r:id="rId8" xr:uid="{00000000-0004-0000-0200-000007000000}"/>
    <hyperlink ref="F178" r:id="rId9" xr:uid="{00000000-0004-0000-0200-000008000000}"/>
    <hyperlink ref="F181" r:id="rId10" xr:uid="{00000000-0004-0000-0200-000009000000}"/>
    <hyperlink ref="F184" r:id="rId11" xr:uid="{00000000-0004-0000-0200-00000A000000}"/>
    <hyperlink ref="F187" r:id="rId12" xr:uid="{00000000-0004-0000-0200-00000B000000}"/>
    <hyperlink ref="F190" r:id="rId13" xr:uid="{00000000-0004-0000-0200-00000C000000}"/>
    <hyperlink ref="F193" r:id="rId14" xr:uid="{00000000-0004-0000-0200-00000D000000}"/>
    <hyperlink ref="F207" r:id="rId15" xr:uid="{00000000-0004-0000-0200-00000E000000}"/>
    <hyperlink ref="F210" r:id="rId16" xr:uid="{00000000-0004-0000-0200-00000F000000}"/>
    <hyperlink ref="F214" r:id="rId17" xr:uid="{00000000-0004-0000-0200-000010000000}"/>
    <hyperlink ref="F217" r:id="rId18" xr:uid="{00000000-0004-0000-0200-000011000000}"/>
    <hyperlink ref="F223" r:id="rId19" xr:uid="{00000000-0004-0000-0200-000012000000}"/>
    <hyperlink ref="F233" r:id="rId20" xr:uid="{00000000-0004-0000-0200-000013000000}"/>
    <hyperlink ref="F235" r:id="rId21" xr:uid="{00000000-0004-0000-0200-000014000000}"/>
    <hyperlink ref="F237" r:id="rId22" xr:uid="{00000000-0004-0000-0200-000015000000}"/>
    <hyperlink ref="F242" r:id="rId23" xr:uid="{00000000-0004-0000-0200-000016000000}"/>
    <hyperlink ref="F244" r:id="rId24" xr:uid="{00000000-0004-0000-0200-000017000000}"/>
    <hyperlink ref="F246" r:id="rId25" xr:uid="{00000000-0004-0000-0200-000018000000}"/>
    <hyperlink ref="F249" r:id="rId26" xr:uid="{00000000-0004-0000-0200-000019000000}"/>
    <hyperlink ref="F251" r:id="rId27" xr:uid="{00000000-0004-0000-0200-00001A000000}"/>
    <hyperlink ref="F254" r:id="rId28" xr:uid="{00000000-0004-0000-0200-00001B000000}"/>
    <hyperlink ref="F257" r:id="rId29" xr:uid="{00000000-0004-0000-0200-00001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3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6" t="s">
        <v>95</v>
      </c>
    </row>
    <row r="3" spans="1:46" s="1" customFormat="1" ht="6.95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89</v>
      </c>
    </row>
    <row r="4" spans="1:46" s="1" customFormat="1" ht="24.95" hidden="1" customHeight="1">
      <c r="B4" s="19"/>
      <c r="D4" s="109" t="s">
        <v>96</v>
      </c>
      <c r="L4" s="19"/>
      <c r="M4" s="110" t="s">
        <v>10</v>
      </c>
      <c r="AT4" s="16" t="s">
        <v>4</v>
      </c>
    </row>
    <row r="5" spans="1:46" s="1" customFormat="1" ht="6.95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81" t="str">
        <f>'Rekapitulace stavby'!K6</f>
        <v>Oprava chodníků v oblasti Tyršovy školy, Praha 5</v>
      </c>
      <c r="F7" s="282"/>
      <c r="G7" s="282"/>
      <c r="H7" s="282"/>
      <c r="L7" s="19"/>
    </row>
    <row r="8" spans="1:46" s="2" customFormat="1" ht="12" hidden="1" customHeight="1">
      <c r="A8" s="33"/>
      <c r="B8" s="38"/>
      <c r="C8" s="33"/>
      <c r="D8" s="111" t="s">
        <v>97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83" t="s">
        <v>513</v>
      </c>
      <c r="F9" s="284"/>
      <c r="G9" s="284"/>
      <c r="H9" s="284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1. 7. 2025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26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">
        <v>27</v>
      </c>
      <c r="F15" s="33"/>
      <c r="G15" s="33"/>
      <c r="H15" s="33"/>
      <c r="I15" s="111" t="s">
        <v>28</v>
      </c>
      <c r="J15" s="112" t="s">
        <v>29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30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85" t="str">
        <f>'Rekapitulace stavby'!E14</f>
        <v>Vyplň údaj</v>
      </c>
      <c r="F18" s="286"/>
      <c r="G18" s="286"/>
      <c r="H18" s="286"/>
      <c r="I18" s="111" t="s">
        <v>28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32</v>
      </c>
      <c r="E20" s="33"/>
      <c r="F20" s="33"/>
      <c r="G20" s="33"/>
      <c r="H20" s="33"/>
      <c r="I20" s="111" t="s">
        <v>25</v>
      </c>
      <c r="J20" s="112" t="s">
        <v>33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">
        <v>34</v>
      </c>
      <c r="F21" s="33"/>
      <c r="G21" s="33"/>
      <c r="H21" s="33"/>
      <c r="I21" s="111" t="s">
        <v>28</v>
      </c>
      <c r="J21" s="112" t="s">
        <v>35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36</v>
      </c>
      <c r="E23" s="33"/>
      <c r="F23" s="33"/>
      <c r="G23" s="33"/>
      <c r="H23" s="33"/>
      <c r="I23" s="111" t="s">
        <v>25</v>
      </c>
      <c r="J23" s="112" t="s">
        <v>33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34</v>
      </c>
      <c r="F24" s="33"/>
      <c r="G24" s="33"/>
      <c r="H24" s="33"/>
      <c r="I24" s="111" t="s">
        <v>28</v>
      </c>
      <c r="J24" s="112" t="s">
        <v>35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38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87" t="s">
        <v>1</v>
      </c>
      <c r="F27" s="287"/>
      <c r="G27" s="287"/>
      <c r="H27" s="287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39</v>
      </c>
      <c r="E30" s="33"/>
      <c r="F30" s="33"/>
      <c r="G30" s="33"/>
      <c r="H30" s="33"/>
      <c r="I30" s="33"/>
      <c r="J30" s="119">
        <f>ROUND(J129,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hidden="1" customHeight="1">
      <c r="A32" s="33"/>
      <c r="B32" s="38"/>
      <c r="C32" s="33"/>
      <c r="D32" s="33"/>
      <c r="E32" s="33"/>
      <c r="F32" s="120" t="s">
        <v>41</v>
      </c>
      <c r="G32" s="33"/>
      <c r="H32" s="33"/>
      <c r="I32" s="120" t="s">
        <v>40</v>
      </c>
      <c r="J32" s="120" t="s">
        <v>42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121" t="s">
        <v>43</v>
      </c>
      <c r="E33" s="111" t="s">
        <v>44</v>
      </c>
      <c r="F33" s="122">
        <f>ROUND((SUM(BE129:BE333)),  2)</f>
        <v>0</v>
      </c>
      <c r="G33" s="33"/>
      <c r="H33" s="33"/>
      <c r="I33" s="123">
        <v>0.21</v>
      </c>
      <c r="J33" s="122">
        <f>ROUND(((SUM(BE129:BE333))*I33),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11" t="s">
        <v>45</v>
      </c>
      <c r="F34" s="122">
        <f>ROUND((SUM(BF129:BF333)),  2)</f>
        <v>0</v>
      </c>
      <c r="G34" s="33"/>
      <c r="H34" s="33"/>
      <c r="I34" s="123">
        <v>0.12</v>
      </c>
      <c r="J34" s="122">
        <f>ROUND(((SUM(BF129:BF333))*I34),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46</v>
      </c>
      <c r="F35" s="122">
        <f>ROUND((SUM(BG129:BG333)),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47</v>
      </c>
      <c r="F36" s="122">
        <f>ROUND((SUM(BH129:BH333)),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48</v>
      </c>
      <c r="F37" s="122">
        <f>ROUND((SUM(BI129:BI333)),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49</v>
      </c>
      <c r="E39" s="126"/>
      <c r="F39" s="126"/>
      <c r="G39" s="127" t="s">
        <v>50</v>
      </c>
      <c r="H39" s="128" t="s">
        <v>51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hidden="1" customHeight="1">
      <c r="B41" s="19"/>
      <c r="L41" s="19"/>
    </row>
    <row r="42" spans="1:31" s="1" customFormat="1" ht="14.45" hidden="1" customHeight="1">
      <c r="B42" s="19"/>
      <c r="L42" s="19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50"/>
      <c r="D50" s="131" t="s">
        <v>52</v>
      </c>
      <c r="E50" s="132"/>
      <c r="F50" s="132"/>
      <c r="G50" s="131" t="s">
        <v>53</v>
      </c>
      <c r="H50" s="132"/>
      <c r="I50" s="132"/>
      <c r="J50" s="132"/>
      <c r="K50" s="132"/>
      <c r="L50" s="50"/>
    </row>
    <row r="51" spans="1:31" ht="11.25" hidden="1">
      <c r="B51" s="19"/>
      <c r="L51" s="19"/>
    </row>
    <row r="52" spans="1:31" ht="11.25" hidden="1">
      <c r="B52" s="19"/>
      <c r="L52" s="19"/>
    </row>
    <row r="53" spans="1:31" ht="11.25" hidden="1">
      <c r="B53" s="19"/>
      <c r="L53" s="19"/>
    </row>
    <row r="54" spans="1:31" ht="11.25" hidden="1">
      <c r="B54" s="19"/>
      <c r="L54" s="19"/>
    </row>
    <row r="55" spans="1:31" ht="11.25" hidden="1">
      <c r="B55" s="19"/>
      <c r="L55" s="19"/>
    </row>
    <row r="56" spans="1:31" ht="11.25" hidden="1">
      <c r="B56" s="19"/>
      <c r="L56" s="19"/>
    </row>
    <row r="57" spans="1:31" ht="11.25" hidden="1">
      <c r="B57" s="19"/>
      <c r="L57" s="19"/>
    </row>
    <row r="58" spans="1:31" ht="11.25" hidden="1">
      <c r="B58" s="19"/>
      <c r="L58" s="19"/>
    </row>
    <row r="59" spans="1:31" ht="11.25" hidden="1">
      <c r="B59" s="19"/>
      <c r="L59" s="19"/>
    </row>
    <row r="60" spans="1:31" ht="11.25" hidden="1">
      <c r="B60" s="19"/>
      <c r="L60" s="19"/>
    </row>
    <row r="61" spans="1:31" s="2" customFormat="1" ht="12.75" hidden="1">
      <c r="A61" s="33"/>
      <c r="B61" s="38"/>
      <c r="C61" s="33"/>
      <c r="D61" s="133" t="s">
        <v>54</v>
      </c>
      <c r="E61" s="134"/>
      <c r="F61" s="135" t="s">
        <v>55</v>
      </c>
      <c r="G61" s="133" t="s">
        <v>54</v>
      </c>
      <c r="H61" s="134"/>
      <c r="I61" s="134"/>
      <c r="J61" s="136" t="s">
        <v>55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 hidden="1">
      <c r="B62" s="19"/>
      <c r="L62" s="19"/>
    </row>
    <row r="63" spans="1:31" ht="11.25" hidden="1">
      <c r="B63" s="19"/>
      <c r="L63" s="19"/>
    </row>
    <row r="64" spans="1:31" ht="11.25" hidden="1">
      <c r="B64" s="19"/>
      <c r="L64" s="19"/>
    </row>
    <row r="65" spans="1:31" s="2" customFormat="1" ht="12.75" hidden="1">
      <c r="A65" s="33"/>
      <c r="B65" s="38"/>
      <c r="C65" s="33"/>
      <c r="D65" s="131" t="s">
        <v>56</v>
      </c>
      <c r="E65" s="137"/>
      <c r="F65" s="137"/>
      <c r="G65" s="131" t="s">
        <v>57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 hidden="1">
      <c r="B66" s="19"/>
      <c r="L66" s="19"/>
    </row>
    <row r="67" spans="1:31" ht="11.25" hidden="1">
      <c r="B67" s="19"/>
      <c r="L67" s="19"/>
    </row>
    <row r="68" spans="1:31" ht="11.25" hidden="1">
      <c r="B68" s="19"/>
      <c r="L68" s="19"/>
    </row>
    <row r="69" spans="1:31" ht="11.25" hidden="1">
      <c r="B69" s="19"/>
      <c r="L69" s="19"/>
    </row>
    <row r="70" spans="1:31" ht="11.25" hidden="1">
      <c r="B70" s="19"/>
      <c r="L70" s="19"/>
    </row>
    <row r="71" spans="1:31" ht="11.25" hidden="1">
      <c r="B71" s="19"/>
      <c r="L71" s="19"/>
    </row>
    <row r="72" spans="1:31" ht="11.25" hidden="1">
      <c r="B72" s="19"/>
      <c r="L72" s="19"/>
    </row>
    <row r="73" spans="1:31" ht="11.25" hidden="1">
      <c r="B73" s="19"/>
      <c r="L73" s="19"/>
    </row>
    <row r="74" spans="1:31" ht="11.25" hidden="1">
      <c r="B74" s="19"/>
      <c r="L74" s="19"/>
    </row>
    <row r="75" spans="1:31" ht="11.25" hidden="1">
      <c r="B75" s="19"/>
      <c r="L75" s="19"/>
    </row>
    <row r="76" spans="1:31" s="2" customFormat="1" ht="12.75" hidden="1">
      <c r="A76" s="33"/>
      <c r="B76" s="38"/>
      <c r="C76" s="33"/>
      <c r="D76" s="133" t="s">
        <v>54</v>
      </c>
      <c r="E76" s="134"/>
      <c r="F76" s="135" t="s">
        <v>55</v>
      </c>
      <c r="G76" s="133" t="s">
        <v>54</v>
      </c>
      <c r="H76" s="134"/>
      <c r="I76" s="134"/>
      <c r="J76" s="136" t="s">
        <v>55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hidden="1" customHeight="1">
      <c r="A82" s="33"/>
      <c r="B82" s="34"/>
      <c r="C82" s="22" t="s">
        <v>99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88" t="str">
        <f>E7</f>
        <v>Oprava chodníků v oblasti Tyršovy školy, Praha 5</v>
      </c>
      <c r="F85" s="289"/>
      <c r="G85" s="289"/>
      <c r="H85" s="289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97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59" t="str">
        <f>E9</f>
        <v>SO 103 - Chodník u hřiště</v>
      </c>
      <c r="F87" s="290"/>
      <c r="G87" s="290"/>
      <c r="H87" s="290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>v okolí Tyršovy základní a mateřské školy</v>
      </c>
      <c r="G89" s="35"/>
      <c r="H89" s="35"/>
      <c r="I89" s="28" t="s">
        <v>22</v>
      </c>
      <c r="J89" s="65" t="str">
        <f>IF(J12="","",J12)</f>
        <v>1. 7. 2025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hidden="1" customHeight="1">
      <c r="A91" s="33"/>
      <c r="B91" s="34"/>
      <c r="C91" s="28" t="s">
        <v>24</v>
      </c>
      <c r="D91" s="35"/>
      <c r="E91" s="35"/>
      <c r="F91" s="26" t="str">
        <f>E15</f>
        <v>Městská část Praha 5</v>
      </c>
      <c r="G91" s="35"/>
      <c r="H91" s="35"/>
      <c r="I91" s="28" t="s">
        <v>32</v>
      </c>
      <c r="J91" s="31" t="str">
        <f>E21</f>
        <v>Sinpps s.r.o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hidden="1" customHeight="1">
      <c r="A92" s="33"/>
      <c r="B92" s="34"/>
      <c r="C92" s="28" t="s">
        <v>30</v>
      </c>
      <c r="D92" s="35"/>
      <c r="E92" s="35"/>
      <c r="F92" s="26" t="str">
        <f>IF(E18="","",E18)</f>
        <v>Vyplň údaj</v>
      </c>
      <c r="G92" s="35"/>
      <c r="H92" s="35"/>
      <c r="I92" s="28" t="s">
        <v>36</v>
      </c>
      <c r="J92" s="31" t="str">
        <f>E24</f>
        <v>Sinpps s.r.o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100</v>
      </c>
      <c r="D94" s="143"/>
      <c r="E94" s="143"/>
      <c r="F94" s="143"/>
      <c r="G94" s="143"/>
      <c r="H94" s="143"/>
      <c r="I94" s="143"/>
      <c r="J94" s="144" t="s">
        <v>101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hidden="1" customHeight="1">
      <c r="A96" s="33"/>
      <c r="B96" s="34"/>
      <c r="C96" s="145" t="s">
        <v>102</v>
      </c>
      <c r="D96" s="35"/>
      <c r="E96" s="35"/>
      <c r="F96" s="35"/>
      <c r="G96" s="35"/>
      <c r="H96" s="35"/>
      <c r="I96" s="35"/>
      <c r="J96" s="83">
        <f>J129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103</v>
      </c>
    </row>
    <row r="97" spans="1:31" s="9" customFormat="1" ht="24.95" hidden="1" customHeight="1">
      <c r="B97" s="146"/>
      <c r="C97" s="147"/>
      <c r="D97" s="148" t="s">
        <v>104</v>
      </c>
      <c r="E97" s="149"/>
      <c r="F97" s="149"/>
      <c r="G97" s="149"/>
      <c r="H97" s="149"/>
      <c r="I97" s="149"/>
      <c r="J97" s="150">
        <f>J130</f>
        <v>0</v>
      </c>
      <c r="K97" s="147"/>
      <c r="L97" s="151"/>
    </row>
    <row r="98" spans="1:31" s="10" customFormat="1" ht="19.899999999999999" hidden="1" customHeight="1">
      <c r="B98" s="152"/>
      <c r="C98" s="153"/>
      <c r="D98" s="154" t="s">
        <v>105</v>
      </c>
      <c r="E98" s="155"/>
      <c r="F98" s="155"/>
      <c r="G98" s="155"/>
      <c r="H98" s="155"/>
      <c r="I98" s="155"/>
      <c r="J98" s="156">
        <f>J131</f>
        <v>0</v>
      </c>
      <c r="K98" s="153"/>
      <c r="L98" s="157"/>
    </row>
    <row r="99" spans="1:31" s="10" customFormat="1" ht="19.899999999999999" hidden="1" customHeight="1">
      <c r="B99" s="152"/>
      <c r="C99" s="153"/>
      <c r="D99" s="154" t="s">
        <v>106</v>
      </c>
      <c r="E99" s="155"/>
      <c r="F99" s="155"/>
      <c r="G99" s="155"/>
      <c r="H99" s="155"/>
      <c r="I99" s="155"/>
      <c r="J99" s="156">
        <f>J192</f>
        <v>0</v>
      </c>
      <c r="K99" s="153"/>
      <c r="L99" s="157"/>
    </row>
    <row r="100" spans="1:31" s="10" customFormat="1" ht="19.899999999999999" hidden="1" customHeight="1">
      <c r="B100" s="152"/>
      <c r="C100" s="153"/>
      <c r="D100" s="154" t="s">
        <v>107</v>
      </c>
      <c r="E100" s="155"/>
      <c r="F100" s="155"/>
      <c r="G100" s="155"/>
      <c r="H100" s="155"/>
      <c r="I100" s="155"/>
      <c r="J100" s="156">
        <f>J219</f>
        <v>0</v>
      </c>
      <c r="K100" s="153"/>
      <c r="L100" s="157"/>
    </row>
    <row r="101" spans="1:31" s="10" customFormat="1" ht="19.899999999999999" hidden="1" customHeight="1">
      <c r="B101" s="152"/>
      <c r="C101" s="153"/>
      <c r="D101" s="154" t="s">
        <v>108</v>
      </c>
      <c r="E101" s="155"/>
      <c r="F101" s="155"/>
      <c r="G101" s="155"/>
      <c r="H101" s="155"/>
      <c r="I101" s="155"/>
      <c r="J101" s="156">
        <f>J235</f>
        <v>0</v>
      </c>
      <c r="K101" s="153"/>
      <c r="L101" s="157"/>
    </row>
    <row r="102" spans="1:31" s="10" customFormat="1" ht="19.899999999999999" hidden="1" customHeight="1">
      <c r="B102" s="152"/>
      <c r="C102" s="153"/>
      <c r="D102" s="154" t="s">
        <v>109</v>
      </c>
      <c r="E102" s="155"/>
      <c r="F102" s="155"/>
      <c r="G102" s="155"/>
      <c r="H102" s="155"/>
      <c r="I102" s="155"/>
      <c r="J102" s="156">
        <f>J274</f>
        <v>0</v>
      </c>
      <c r="K102" s="153"/>
      <c r="L102" s="157"/>
    </row>
    <row r="103" spans="1:31" s="10" customFormat="1" ht="19.899999999999999" hidden="1" customHeight="1">
      <c r="B103" s="152"/>
      <c r="C103" s="153"/>
      <c r="D103" s="154" t="s">
        <v>110</v>
      </c>
      <c r="E103" s="155"/>
      <c r="F103" s="155"/>
      <c r="G103" s="155"/>
      <c r="H103" s="155"/>
      <c r="I103" s="155"/>
      <c r="J103" s="156">
        <f>J300</f>
        <v>0</v>
      </c>
      <c r="K103" s="153"/>
      <c r="L103" s="157"/>
    </row>
    <row r="104" spans="1:31" s="9" customFormat="1" ht="24.95" hidden="1" customHeight="1">
      <c r="B104" s="146"/>
      <c r="C104" s="147"/>
      <c r="D104" s="148" t="s">
        <v>111</v>
      </c>
      <c r="E104" s="149"/>
      <c r="F104" s="149"/>
      <c r="G104" s="149"/>
      <c r="H104" s="149"/>
      <c r="I104" s="149"/>
      <c r="J104" s="150">
        <f>J308</f>
        <v>0</v>
      </c>
      <c r="K104" s="147"/>
      <c r="L104" s="151"/>
    </row>
    <row r="105" spans="1:31" s="10" customFormat="1" ht="19.899999999999999" hidden="1" customHeight="1">
      <c r="B105" s="152"/>
      <c r="C105" s="153"/>
      <c r="D105" s="154" t="s">
        <v>112</v>
      </c>
      <c r="E105" s="155"/>
      <c r="F105" s="155"/>
      <c r="G105" s="155"/>
      <c r="H105" s="155"/>
      <c r="I105" s="155"/>
      <c r="J105" s="156">
        <f>J309</f>
        <v>0</v>
      </c>
      <c r="K105" s="153"/>
      <c r="L105" s="157"/>
    </row>
    <row r="106" spans="1:31" s="10" customFormat="1" ht="19.899999999999999" hidden="1" customHeight="1">
      <c r="B106" s="152"/>
      <c r="C106" s="153"/>
      <c r="D106" s="154" t="s">
        <v>113</v>
      </c>
      <c r="E106" s="155"/>
      <c r="F106" s="155"/>
      <c r="G106" s="155"/>
      <c r="H106" s="155"/>
      <c r="I106" s="155"/>
      <c r="J106" s="156">
        <f>J320</f>
        <v>0</v>
      </c>
      <c r="K106" s="153"/>
      <c r="L106" s="157"/>
    </row>
    <row r="107" spans="1:31" s="10" customFormat="1" ht="19.899999999999999" hidden="1" customHeight="1">
      <c r="B107" s="152"/>
      <c r="C107" s="153"/>
      <c r="D107" s="154" t="s">
        <v>114</v>
      </c>
      <c r="E107" s="155"/>
      <c r="F107" s="155"/>
      <c r="G107" s="155"/>
      <c r="H107" s="155"/>
      <c r="I107" s="155"/>
      <c r="J107" s="156">
        <f>J325</f>
        <v>0</v>
      </c>
      <c r="K107" s="153"/>
      <c r="L107" s="157"/>
    </row>
    <row r="108" spans="1:31" s="10" customFormat="1" ht="19.899999999999999" hidden="1" customHeight="1">
      <c r="B108" s="152"/>
      <c r="C108" s="153"/>
      <c r="D108" s="154" t="s">
        <v>115</v>
      </c>
      <c r="E108" s="155"/>
      <c r="F108" s="155"/>
      <c r="G108" s="155"/>
      <c r="H108" s="155"/>
      <c r="I108" s="155"/>
      <c r="J108" s="156">
        <f>J328</f>
        <v>0</v>
      </c>
      <c r="K108" s="153"/>
      <c r="L108" s="157"/>
    </row>
    <row r="109" spans="1:31" s="10" customFormat="1" ht="19.899999999999999" hidden="1" customHeight="1">
      <c r="B109" s="152"/>
      <c r="C109" s="153"/>
      <c r="D109" s="154" t="s">
        <v>116</v>
      </c>
      <c r="E109" s="155"/>
      <c r="F109" s="155"/>
      <c r="G109" s="155"/>
      <c r="H109" s="155"/>
      <c r="I109" s="155"/>
      <c r="J109" s="156">
        <f>J331</f>
        <v>0</v>
      </c>
      <c r="K109" s="153"/>
      <c r="L109" s="157"/>
    </row>
    <row r="110" spans="1:31" s="2" customFormat="1" ht="21.75" hidden="1" customHeight="1">
      <c r="A110" s="33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hidden="1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ht="11.25" hidden="1"/>
    <row r="113" spans="1:31" ht="11.25" hidden="1"/>
    <row r="114" spans="1:31" ht="11.25" hidden="1"/>
    <row r="115" spans="1:31" s="2" customFormat="1" ht="6.95" customHeight="1">
      <c r="A115" s="33"/>
      <c r="B115" s="55"/>
      <c r="C115" s="56"/>
      <c r="D115" s="56"/>
      <c r="E115" s="56"/>
      <c r="F115" s="56"/>
      <c r="G115" s="56"/>
      <c r="H115" s="56"/>
      <c r="I115" s="56"/>
      <c r="J115" s="56"/>
      <c r="K115" s="56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117</v>
      </c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16</v>
      </c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5"/>
      <c r="D119" s="35"/>
      <c r="E119" s="288" t="str">
        <f>E7</f>
        <v>Oprava chodníků v oblasti Tyršovy školy, Praha 5</v>
      </c>
      <c r="F119" s="289"/>
      <c r="G119" s="289"/>
      <c r="H119" s="289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97</v>
      </c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5"/>
      <c r="D121" s="35"/>
      <c r="E121" s="259" t="str">
        <f>E9</f>
        <v>SO 103 - Chodník u hřiště</v>
      </c>
      <c r="F121" s="290"/>
      <c r="G121" s="290"/>
      <c r="H121" s="290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20</v>
      </c>
      <c r="D123" s="35"/>
      <c r="E123" s="35"/>
      <c r="F123" s="26" t="str">
        <f>F12</f>
        <v>v okolí Tyršovy základní a mateřské školy</v>
      </c>
      <c r="G123" s="35"/>
      <c r="H123" s="35"/>
      <c r="I123" s="28" t="s">
        <v>22</v>
      </c>
      <c r="J123" s="65" t="str">
        <f>IF(J12="","",J12)</f>
        <v>1. 7. 2025</v>
      </c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5"/>
      <c r="D124" s="35"/>
      <c r="E124" s="35"/>
      <c r="F124" s="35"/>
      <c r="G124" s="35"/>
      <c r="H124" s="35"/>
      <c r="I124" s="35"/>
      <c r="J124" s="35"/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8" t="s">
        <v>24</v>
      </c>
      <c r="D125" s="35"/>
      <c r="E125" s="35"/>
      <c r="F125" s="26" t="str">
        <f>E15</f>
        <v>Městská část Praha 5</v>
      </c>
      <c r="G125" s="35"/>
      <c r="H125" s="35"/>
      <c r="I125" s="28" t="s">
        <v>32</v>
      </c>
      <c r="J125" s="31" t="str">
        <f>E21</f>
        <v>Sinpps s.r.o</v>
      </c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30</v>
      </c>
      <c r="D126" s="35"/>
      <c r="E126" s="35"/>
      <c r="F126" s="26" t="str">
        <f>IF(E18="","",E18)</f>
        <v>Vyplň údaj</v>
      </c>
      <c r="G126" s="35"/>
      <c r="H126" s="35"/>
      <c r="I126" s="28" t="s">
        <v>36</v>
      </c>
      <c r="J126" s="31" t="str">
        <f>E24</f>
        <v>Sinpps s.r.o</v>
      </c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5"/>
      <c r="D127" s="35"/>
      <c r="E127" s="35"/>
      <c r="F127" s="35"/>
      <c r="G127" s="35"/>
      <c r="H127" s="35"/>
      <c r="I127" s="35"/>
      <c r="J127" s="35"/>
      <c r="K127" s="35"/>
      <c r="L127" s="50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58"/>
      <c r="B128" s="159"/>
      <c r="C128" s="160" t="s">
        <v>118</v>
      </c>
      <c r="D128" s="161" t="s">
        <v>64</v>
      </c>
      <c r="E128" s="161" t="s">
        <v>60</v>
      </c>
      <c r="F128" s="161" t="s">
        <v>61</v>
      </c>
      <c r="G128" s="161" t="s">
        <v>119</v>
      </c>
      <c r="H128" s="161" t="s">
        <v>120</v>
      </c>
      <c r="I128" s="161" t="s">
        <v>121</v>
      </c>
      <c r="J128" s="161" t="s">
        <v>101</v>
      </c>
      <c r="K128" s="162" t="s">
        <v>122</v>
      </c>
      <c r="L128" s="163"/>
      <c r="M128" s="74" t="s">
        <v>1</v>
      </c>
      <c r="N128" s="75" t="s">
        <v>43</v>
      </c>
      <c r="O128" s="75" t="s">
        <v>123</v>
      </c>
      <c r="P128" s="75" t="s">
        <v>124</v>
      </c>
      <c r="Q128" s="75" t="s">
        <v>125</v>
      </c>
      <c r="R128" s="75" t="s">
        <v>126</v>
      </c>
      <c r="S128" s="75" t="s">
        <v>127</v>
      </c>
      <c r="T128" s="76" t="s">
        <v>128</v>
      </c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</row>
    <row r="129" spans="1:65" s="2" customFormat="1" ht="22.9" customHeight="1">
      <c r="A129" s="33"/>
      <c r="B129" s="34"/>
      <c r="C129" s="81" t="s">
        <v>129</v>
      </c>
      <c r="D129" s="35"/>
      <c r="E129" s="35"/>
      <c r="F129" s="35"/>
      <c r="G129" s="35"/>
      <c r="H129" s="35"/>
      <c r="I129" s="35"/>
      <c r="J129" s="164">
        <f>BK129</f>
        <v>0</v>
      </c>
      <c r="K129" s="35"/>
      <c r="L129" s="38"/>
      <c r="M129" s="77"/>
      <c r="N129" s="165"/>
      <c r="O129" s="78"/>
      <c r="P129" s="166">
        <f>P130+P308</f>
        <v>0</v>
      </c>
      <c r="Q129" s="78"/>
      <c r="R129" s="166">
        <f>R130+R308</f>
        <v>87.825740499999995</v>
      </c>
      <c r="S129" s="78"/>
      <c r="T129" s="167">
        <f>T130+T308</f>
        <v>156.08999999999997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78</v>
      </c>
      <c r="AU129" s="16" t="s">
        <v>103</v>
      </c>
      <c r="BK129" s="168">
        <f>BK130+BK308</f>
        <v>0</v>
      </c>
    </row>
    <row r="130" spans="1:65" s="12" customFormat="1" ht="25.9" customHeight="1">
      <c r="B130" s="169"/>
      <c r="C130" s="170"/>
      <c r="D130" s="171" t="s">
        <v>78</v>
      </c>
      <c r="E130" s="172" t="s">
        <v>130</v>
      </c>
      <c r="F130" s="172" t="s">
        <v>131</v>
      </c>
      <c r="G130" s="170"/>
      <c r="H130" s="170"/>
      <c r="I130" s="173"/>
      <c r="J130" s="174">
        <f>BK130</f>
        <v>0</v>
      </c>
      <c r="K130" s="170"/>
      <c r="L130" s="175"/>
      <c r="M130" s="176"/>
      <c r="N130" s="177"/>
      <c r="O130" s="177"/>
      <c r="P130" s="178">
        <f>P131+P192+P219+P235+P274+P300</f>
        <v>0</v>
      </c>
      <c r="Q130" s="177"/>
      <c r="R130" s="178">
        <f>R131+R192+R219+R235+R274+R300</f>
        <v>87.825740499999995</v>
      </c>
      <c r="S130" s="177"/>
      <c r="T130" s="179">
        <f>T131+T192+T219+T235+T274+T300</f>
        <v>156.08999999999997</v>
      </c>
      <c r="AR130" s="180" t="s">
        <v>87</v>
      </c>
      <c r="AT130" s="181" t="s">
        <v>78</v>
      </c>
      <c r="AU130" s="181" t="s">
        <v>79</v>
      </c>
      <c r="AY130" s="180" t="s">
        <v>132</v>
      </c>
      <c r="BK130" s="182">
        <f>BK131+BK192+BK219+BK235+BK274+BK300</f>
        <v>0</v>
      </c>
    </row>
    <row r="131" spans="1:65" s="12" customFormat="1" ht="22.9" customHeight="1">
      <c r="B131" s="169"/>
      <c r="C131" s="170"/>
      <c r="D131" s="171" t="s">
        <v>78</v>
      </c>
      <c r="E131" s="183" t="s">
        <v>87</v>
      </c>
      <c r="F131" s="183" t="s">
        <v>133</v>
      </c>
      <c r="G131" s="170"/>
      <c r="H131" s="170"/>
      <c r="I131" s="173"/>
      <c r="J131" s="184">
        <f>BK131</f>
        <v>0</v>
      </c>
      <c r="K131" s="170"/>
      <c r="L131" s="175"/>
      <c r="M131" s="176"/>
      <c r="N131" s="177"/>
      <c r="O131" s="177"/>
      <c r="P131" s="178">
        <f>SUM(P132:P191)</f>
        <v>0</v>
      </c>
      <c r="Q131" s="177"/>
      <c r="R131" s="178">
        <f>SUM(R132:R191)</f>
        <v>19.848675</v>
      </c>
      <c r="S131" s="177"/>
      <c r="T131" s="179">
        <f>SUM(T132:T191)</f>
        <v>155.18999999999997</v>
      </c>
      <c r="AR131" s="180" t="s">
        <v>87</v>
      </c>
      <c r="AT131" s="181" t="s">
        <v>78</v>
      </c>
      <c r="AU131" s="181" t="s">
        <v>87</v>
      </c>
      <c r="AY131" s="180" t="s">
        <v>132</v>
      </c>
      <c r="BK131" s="182">
        <f>SUM(BK132:BK191)</f>
        <v>0</v>
      </c>
    </row>
    <row r="132" spans="1:65" s="2" customFormat="1" ht="24.2" customHeight="1">
      <c r="A132" s="33"/>
      <c r="B132" s="34"/>
      <c r="C132" s="185" t="s">
        <v>87</v>
      </c>
      <c r="D132" s="185" t="s">
        <v>134</v>
      </c>
      <c r="E132" s="186" t="s">
        <v>135</v>
      </c>
      <c r="F132" s="187" t="s">
        <v>136</v>
      </c>
      <c r="G132" s="188" t="s">
        <v>137</v>
      </c>
      <c r="H132" s="189">
        <v>185</v>
      </c>
      <c r="I132" s="190"/>
      <c r="J132" s="191">
        <f>ROUND(I132*H132,2)</f>
        <v>0</v>
      </c>
      <c r="K132" s="187" t="s">
        <v>138</v>
      </c>
      <c r="L132" s="38"/>
      <c r="M132" s="192" t="s">
        <v>1</v>
      </c>
      <c r="N132" s="193" t="s">
        <v>44</v>
      </c>
      <c r="O132" s="70"/>
      <c r="P132" s="194">
        <f>O132*H132</f>
        <v>0</v>
      </c>
      <c r="Q132" s="194">
        <v>0</v>
      </c>
      <c r="R132" s="194">
        <f>Q132*H132</f>
        <v>0</v>
      </c>
      <c r="S132" s="194">
        <v>0.22</v>
      </c>
      <c r="T132" s="195">
        <f>S132*H132</f>
        <v>40.700000000000003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139</v>
      </c>
      <c r="AT132" s="196" t="s">
        <v>134</v>
      </c>
      <c r="AU132" s="196" t="s">
        <v>89</v>
      </c>
      <c r="AY132" s="16" t="s">
        <v>132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6" t="s">
        <v>87</v>
      </c>
      <c r="BK132" s="197">
        <f>ROUND(I132*H132,2)</f>
        <v>0</v>
      </c>
      <c r="BL132" s="16" t="s">
        <v>139</v>
      </c>
      <c r="BM132" s="196" t="s">
        <v>514</v>
      </c>
    </row>
    <row r="133" spans="1:65" s="2" customFormat="1" ht="11.25">
      <c r="A133" s="33"/>
      <c r="B133" s="34"/>
      <c r="C133" s="35"/>
      <c r="D133" s="198" t="s">
        <v>141</v>
      </c>
      <c r="E133" s="35"/>
      <c r="F133" s="199" t="s">
        <v>142</v>
      </c>
      <c r="G133" s="35"/>
      <c r="H133" s="35"/>
      <c r="I133" s="200"/>
      <c r="J133" s="35"/>
      <c r="K133" s="35"/>
      <c r="L133" s="38"/>
      <c r="M133" s="201"/>
      <c r="N133" s="202"/>
      <c r="O133" s="70"/>
      <c r="P133" s="70"/>
      <c r="Q133" s="70"/>
      <c r="R133" s="70"/>
      <c r="S133" s="70"/>
      <c r="T133" s="71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141</v>
      </c>
      <c r="AU133" s="16" t="s">
        <v>89</v>
      </c>
    </row>
    <row r="134" spans="1:65" s="13" customFormat="1" ht="11.25">
      <c r="B134" s="203"/>
      <c r="C134" s="204"/>
      <c r="D134" s="205" t="s">
        <v>143</v>
      </c>
      <c r="E134" s="206" t="s">
        <v>1</v>
      </c>
      <c r="F134" s="207" t="s">
        <v>515</v>
      </c>
      <c r="G134" s="204"/>
      <c r="H134" s="208">
        <v>185</v>
      </c>
      <c r="I134" s="209"/>
      <c r="J134" s="204"/>
      <c r="K134" s="204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143</v>
      </c>
      <c r="AU134" s="214" t="s">
        <v>89</v>
      </c>
      <c r="AV134" s="13" t="s">
        <v>89</v>
      </c>
      <c r="AW134" s="13" t="s">
        <v>37</v>
      </c>
      <c r="AX134" s="13" t="s">
        <v>87</v>
      </c>
      <c r="AY134" s="214" t="s">
        <v>132</v>
      </c>
    </row>
    <row r="135" spans="1:65" s="2" customFormat="1" ht="24.2" customHeight="1">
      <c r="A135" s="33"/>
      <c r="B135" s="34"/>
      <c r="C135" s="185" t="s">
        <v>89</v>
      </c>
      <c r="D135" s="185" t="s">
        <v>134</v>
      </c>
      <c r="E135" s="186" t="s">
        <v>145</v>
      </c>
      <c r="F135" s="187" t="s">
        <v>146</v>
      </c>
      <c r="G135" s="188" t="s">
        <v>137</v>
      </c>
      <c r="H135" s="189">
        <v>185</v>
      </c>
      <c r="I135" s="190"/>
      <c r="J135" s="191">
        <f>ROUND(I135*H135,2)</f>
        <v>0</v>
      </c>
      <c r="K135" s="187" t="s">
        <v>138</v>
      </c>
      <c r="L135" s="38"/>
      <c r="M135" s="192" t="s">
        <v>1</v>
      </c>
      <c r="N135" s="193" t="s">
        <v>44</v>
      </c>
      <c r="O135" s="70"/>
      <c r="P135" s="194">
        <f>O135*H135</f>
        <v>0</v>
      </c>
      <c r="Q135" s="194">
        <v>0</v>
      </c>
      <c r="R135" s="194">
        <f>Q135*H135</f>
        <v>0</v>
      </c>
      <c r="S135" s="194">
        <v>0.24</v>
      </c>
      <c r="T135" s="195">
        <f>S135*H135</f>
        <v>44.4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6" t="s">
        <v>139</v>
      </c>
      <c r="AT135" s="196" t="s">
        <v>134</v>
      </c>
      <c r="AU135" s="196" t="s">
        <v>89</v>
      </c>
      <c r="AY135" s="16" t="s">
        <v>132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6" t="s">
        <v>87</v>
      </c>
      <c r="BK135" s="197">
        <f>ROUND(I135*H135,2)</f>
        <v>0</v>
      </c>
      <c r="BL135" s="16" t="s">
        <v>139</v>
      </c>
      <c r="BM135" s="196" t="s">
        <v>516</v>
      </c>
    </row>
    <row r="136" spans="1:65" s="2" customFormat="1" ht="11.25">
      <c r="A136" s="33"/>
      <c r="B136" s="34"/>
      <c r="C136" s="35"/>
      <c r="D136" s="198" t="s">
        <v>141</v>
      </c>
      <c r="E136" s="35"/>
      <c r="F136" s="199" t="s">
        <v>148</v>
      </c>
      <c r="G136" s="35"/>
      <c r="H136" s="35"/>
      <c r="I136" s="200"/>
      <c r="J136" s="35"/>
      <c r="K136" s="35"/>
      <c r="L136" s="38"/>
      <c r="M136" s="201"/>
      <c r="N136" s="202"/>
      <c r="O136" s="70"/>
      <c r="P136" s="70"/>
      <c r="Q136" s="70"/>
      <c r="R136" s="70"/>
      <c r="S136" s="70"/>
      <c r="T136" s="71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141</v>
      </c>
      <c r="AU136" s="16" t="s">
        <v>89</v>
      </c>
    </row>
    <row r="137" spans="1:65" s="13" customFormat="1" ht="11.25">
      <c r="B137" s="203"/>
      <c r="C137" s="204"/>
      <c r="D137" s="205" t="s">
        <v>143</v>
      </c>
      <c r="E137" s="206" t="s">
        <v>1</v>
      </c>
      <c r="F137" s="207" t="s">
        <v>515</v>
      </c>
      <c r="G137" s="204"/>
      <c r="H137" s="208">
        <v>185</v>
      </c>
      <c r="I137" s="209"/>
      <c r="J137" s="204"/>
      <c r="K137" s="204"/>
      <c r="L137" s="210"/>
      <c r="M137" s="211"/>
      <c r="N137" s="212"/>
      <c r="O137" s="212"/>
      <c r="P137" s="212"/>
      <c r="Q137" s="212"/>
      <c r="R137" s="212"/>
      <c r="S137" s="212"/>
      <c r="T137" s="213"/>
      <c r="AT137" s="214" t="s">
        <v>143</v>
      </c>
      <c r="AU137" s="214" t="s">
        <v>89</v>
      </c>
      <c r="AV137" s="13" t="s">
        <v>89</v>
      </c>
      <c r="AW137" s="13" t="s">
        <v>37</v>
      </c>
      <c r="AX137" s="13" t="s">
        <v>87</v>
      </c>
      <c r="AY137" s="214" t="s">
        <v>132</v>
      </c>
    </row>
    <row r="138" spans="1:65" s="2" customFormat="1" ht="24.2" customHeight="1">
      <c r="A138" s="33"/>
      <c r="B138" s="34"/>
      <c r="C138" s="185" t="s">
        <v>149</v>
      </c>
      <c r="D138" s="185" t="s">
        <v>134</v>
      </c>
      <c r="E138" s="186" t="s">
        <v>150</v>
      </c>
      <c r="F138" s="187" t="s">
        <v>151</v>
      </c>
      <c r="G138" s="188" t="s">
        <v>137</v>
      </c>
      <c r="H138" s="189">
        <v>242</v>
      </c>
      <c r="I138" s="190"/>
      <c r="J138" s="191">
        <f>ROUND(I138*H138,2)</f>
        <v>0</v>
      </c>
      <c r="K138" s="187" t="s">
        <v>138</v>
      </c>
      <c r="L138" s="38"/>
      <c r="M138" s="192" t="s">
        <v>1</v>
      </c>
      <c r="N138" s="193" t="s">
        <v>44</v>
      </c>
      <c r="O138" s="70"/>
      <c r="P138" s="194">
        <f>O138*H138</f>
        <v>0</v>
      </c>
      <c r="Q138" s="194">
        <v>0</v>
      </c>
      <c r="R138" s="194">
        <f>Q138*H138</f>
        <v>0</v>
      </c>
      <c r="S138" s="194">
        <v>0.18</v>
      </c>
      <c r="T138" s="195">
        <f>S138*H138</f>
        <v>43.559999999999995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139</v>
      </c>
      <c r="AT138" s="196" t="s">
        <v>134</v>
      </c>
      <c r="AU138" s="196" t="s">
        <v>89</v>
      </c>
      <c r="AY138" s="16" t="s">
        <v>132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6" t="s">
        <v>87</v>
      </c>
      <c r="BK138" s="197">
        <f>ROUND(I138*H138,2)</f>
        <v>0</v>
      </c>
      <c r="BL138" s="16" t="s">
        <v>139</v>
      </c>
      <c r="BM138" s="196" t="s">
        <v>517</v>
      </c>
    </row>
    <row r="139" spans="1:65" s="2" customFormat="1" ht="11.25">
      <c r="A139" s="33"/>
      <c r="B139" s="34"/>
      <c r="C139" s="35"/>
      <c r="D139" s="198" t="s">
        <v>141</v>
      </c>
      <c r="E139" s="35"/>
      <c r="F139" s="199" t="s">
        <v>153</v>
      </c>
      <c r="G139" s="35"/>
      <c r="H139" s="35"/>
      <c r="I139" s="200"/>
      <c r="J139" s="35"/>
      <c r="K139" s="35"/>
      <c r="L139" s="38"/>
      <c r="M139" s="201"/>
      <c r="N139" s="202"/>
      <c r="O139" s="70"/>
      <c r="P139" s="70"/>
      <c r="Q139" s="70"/>
      <c r="R139" s="70"/>
      <c r="S139" s="70"/>
      <c r="T139" s="71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141</v>
      </c>
      <c r="AU139" s="16" t="s">
        <v>89</v>
      </c>
    </row>
    <row r="140" spans="1:65" s="13" customFormat="1" ht="11.25">
      <c r="B140" s="203"/>
      <c r="C140" s="204"/>
      <c r="D140" s="205" t="s">
        <v>143</v>
      </c>
      <c r="E140" s="206" t="s">
        <v>1</v>
      </c>
      <c r="F140" s="207" t="s">
        <v>515</v>
      </c>
      <c r="G140" s="204"/>
      <c r="H140" s="208">
        <v>185</v>
      </c>
      <c r="I140" s="209"/>
      <c r="J140" s="204"/>
      <c r="K140" s="204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143</v>
      </c>
      <c r="AU140" s="214" t="s">
        <v>89</v>
      </c>
      <c r="AV140" s="13" t="s">
        <v>89</v>
      </c>
      <c r="AW140" s="13" t="s">
        <v>37</v>
      </c>
      <c r="AX140" s="13" t="s">
        <v>79</v>
      </c>
      <c r="AY140" s="214" t="s">
        <v>132</v>
      </c>
    </row>
    <row r="141" spans="1:65" s="13" customFormat="1" ht="11.25">
      <c r="B141" s="203"/>
      <c r="C141" s="204"/>
      <c r="D141" s="205" t="s">
        <v>143</v>
      </c>
      <c r="E141" s="206" t="s">
        <v>1</v>
      </c>
      <c r="F141" s="207" t="s">
        <v>518</v>
      </c>
      <c r="G141" s="204"/>
      <c r="H141" s="208">
        <v>57</v>
      </c>
      <c r="I141" s="209"/>
      <c r="J141" s="204"/>
      <c r="K141" s="204"/>
      <c r="L141" s="210"/>
      <c r="M141" s="211"/>
      <c r="N141" s="212"/>
      <c r="O141" s="212"/>
      <c r="P141" s="212"/>
      <c r="Q141" s="212"/>
      <c r="R141" s="212"/>
      <c r="S141" s="212"/>
      <c r="T141" s="213"/>
      <c r="AT141" s="214" t="s">
        <v>143</v>
      </c>
      <c r="AU141" s="214" t="s">
        <v>89</v>
      </c>
      <c r="AV141" s="13" t="s">
        <v>89</v>
      </c>
      <c r="AW141" s="13" t="s">
        <v>37</v>
      </c>
      <c r="AX141" s="13" t="s">
        <v>79</v>
      </c>
      <c r="AY141" s="214" t="s">
        <v>132</v>
      </c>
    </row>
    <row r="142" spans="1:65" s="14" customFormat="1" ht="11.25">
      <c r="B142" s="215"/>
      <c r="C142" s="216"/>
      <c r="D142" s="205" t="s">
        <v>143</v>
      </c>
      <c r="E142" s="217" t="s">
        <v>1</v>
      </c>
      <c r="F142" s="218" t="s">
        <v>168</v>
      </c>
      <c r="G142" s="216"/>
      <c r="H142" s="219">
        <v>242</v>
      </c>
      <c r="I142" s="220"/>
      <c r="J142" s="216"/>
      <c r="K142" s="216"/>
      <c r="L142" s="221"/>
      <c r="M142" s="222"/>
      <c r="N142" s="223"/>
      <c r="O142" s="223"/>
      <c r="P142" s="223"/>
      <c r="Q142" s="223"/>
      <c r="R142" s="223"/>
      <c r="S142" s="223"/>
      <c r="T142" s="224"/>
      <c r="AT142" s="225" t="s">
        <v>143</v>
      </c>
      <c r="AU142" s="225" t="s">
        <v>89</v>
      </c>
      <c r="AV142" s="14" t="s">
        <v>139</v>
      </c>
      <c r="AW142" s="14" t="s">
        <v>37</v>
      </c>
      <c r="AX142" s="14" t="s">
        <v>87</v>
      </c>
      <c r="AY142" s="225" t="s">
        <v>132</v>
      </c>
    </row>
    <row r="143" spans="1:65" s="2" customFormat="1" ht="24.2" customHeight="1">
      <c r="A143" s="33"/>
      <c r="B143" s="34"/>
      <c r="C143" s="185" t="s">
        <v>139</v>
      </c>
      <c r="D143" s="185" t="s">
        <v>134</v>
      </c>
      <c r="E143" s="186" t="s">
        <v>519</v>
      </c>
      <c r="F143" s="187" t="s">
        <v>520</v>
      </c>
      <c r="G143" s="188" t="s">
        <v>137</v>
      </c>
      <c r="H143" s="189">
        <v>57</v>
      </c>
      <c r="I143" s="190"/>
      <c r="J143" s="191">
        <f>ROUND(I143*H143,2)</f>
        <v>0</v>
      </c>
      <c r="K143" s="187" t="s">
        <v>138</v>
      </c>
      <c r="L143" s="38"/>
      <c r="M143" s="192" t="s">
        <v>1</v>
      </c>
      <c r="N143" s="193" t="s">
        <v>44</v>
      </c>
      <c r="O143" s="70"/>
      <c r="P143" s="194">
        <f>O143*H143</f>
        <v>0</v>
      </c>
      <c r="Q143" s="194">
        <v>0</v>
      </c>
      <c r="R143" s="194">
        <f>Q143*H143</f>
        <v>0</v>
      </c>
      <c r="S143" s="194">
        <v>0.26</v>
      </c>
      <c r="T143" s="195">
        <f>S143*H143</f>
        <v>14.82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6" t="s">
        <v>139</v>
      </c>
      <c r="AT143" s="196" t="s">
        <v>134</v>
      </c>
      <c r="AU143" s="196" t="s">
        <v>89</v>
      </c>
      <c r="AY143" s="16" t="s">
        <v>132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6" t="s">
        <v>87</v>
      </c>
      <c r="BK143" s="197">
        <f>ROUND(I143*H143,2)</f>
        <v>0</v>
      </c>
      <c r="BL143" s="16" t="s">
        <v>139</v>
      </c>
      <c r="BM143" s="196" t="s">
        <v>521</v>
      </c>
    </row>
    <row r="144" spans="1:65" s="2" customFormat="1" ht="11.25">
      <c r="A144" s="33"/>
      <c r="B144" s="34"/>
      <c r="C144" s="35"/>
      <c r="D144" s="198" t="s">
        <v>141</v>
      </c>
      <c r="E144" s="35"/>
      <c r="F144" s="199" t="s">
        <v>522</v>
      </c>
      <c r="G144" s="35"/>
      <c r="H144" s="35"/>
      <c r="I144" s="200"/>
      <c r="J144" s="35"/>
      <c r="K144" s="35"/>
      <c r="L144" s="38"/>
      <c r="M144" s="201"/>
      <c r="N144" s="202"/>
      <c r="O144" s="70"/>
      <c r="P144" s="70"/>
      <c r="Q144" s="70"/>
      <c r="R144" s="70"/>
      <c r="S144" s="70"/>
      <c r="T144" s="71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6" t="s">
        <v>141</v>
      </c>
      <c r="AU144" s="16" t="s">
        <v>89</v>
      </c>
    </row>
    <row r="145" spans="1:65" s="13" customFormat="1" ht="11.25">
      <c r="B145" s="203"/>
      <c r="C145" s="204"/>
      <c r="D145" s="205" t="s">
        <v>143</v>
      </c>
      <c r="E145" s="206" t="s">
        <v>1</v>
      </c>
      <c r="F145" s="207" t="s">
        <v>523</v>
      </c>
      <c r="G145" s="204"/>
      <c r="H145" s="208">
        <v>57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143</v>
      </c>
      <c r="AU145" s="214" t="s">
        <v>89</v>
      </c>
      <c r="AV145" s="13" t="s">
        <v>89</v>
      </c>
      <c r="AW145" s="13" t="s">
        <v>37</v>
      </c>
      <c r="AX145" s="13" t="s">
        <v>87</v>
      </c>
      <c r="AY145" s="214" t="s">
        <v>132</v>
      </c>
    </row>
    <row r="146" spans="1:65" s="2" customFormat="1" ht="24.2" customHeight="1">
      <c r="A146" s="33"/>
      <c r="B146" s="34"/>
      <c r="C146" s="185" t="s">
        <v>160</v>
      </c>
      <c r="D146" s="185" t="s">
        <v>134</v>
      </c>
      <c r="E146" s="186" t="s">
        <v>524</v>
      </c>
      <c r="F146" s="187" t="s">
        <v>525</v>
      </c>
      <c r="G146" s="188" t="s">
        <v>137</v>
      </c>
      <c r="H146" s="189">
        <v>2</v>
      </c>
      <c r="I146" s="190"/>
      <c r="J146" s="191">
        <f>ROUND(I146*H146,2)</f>
        <v>0</v>
      </c>
      <c r="K146" s="187" t="s">
        <v>138</v>
      </c>
      <c r="L146" s="38"/>
      <c r="M146" s="192" t="s">
        <v>1</v>
      </c>
      <c r="N146" s="193" t="s">
        <v>44</v>
      </c>
      <c r="O146" s="70"/>
      <c r="P146" s="194">
        <f>O146*H146</f>
        <v>0</v>
      </c>
      <c r="Q146" s="194">
        <v>0</v>
      </c>
      <c r="R146" s="194">
        <f>Q146*H146</f>
        <v>0</v>
      </c>
      <c r="S146" s="194">
        <v>0.32</v>
      </c>
      <c r="T146" s="195">
        <f>S146*H146</f>
        <v>0.64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6" t="s">
        <v>139</v>
      </c>
      <c r="AT146" s="196" t="s">
        <v>134</v>
      </c>
      <c r="AU146" s="196" t="s">
        <v>89</v>
      </c>
      <c r="AY146" s="16" t="s">
        <v>132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6" t="s">
        <v>87</v>
      </c>
      <c r="BK146" s="197">
        <f>ROUND(I146*H146,2)</f>
        <v>0</v>
      </c>
      <c r="BL146" s="16" t="s">
        <v>139</v>
      </c>
      <c r="BM146" s="196" t="s">
        <v>526</v>
      </c>
    </row>
    <row r="147" spans="1:65" s="2" customFormat="1" ht="11.25">
      <c r="A147" s="33"/>
      <c r="B147" s="34"/>
      <c r="C147" s="35"/>
      <c r="D147" s="198" t="s">
        <v>141</v>
      </c>
      <c r="E147" s="35"/>
      <c r="F147" s="199" t="s">
        <v>527</v>
      </c>
      <c r="G147" s="35"/>
      <c r="H147" s="35"/>
      <c r="I147" s="200"/>
      <c r="J147" s="35"/>
      <c r="K147" s="35"/>
      <c r="L147" s="38"/>
      <c r="M147" s="201"/>
      <c r="N147" s="202"/>
      <c r="O147" s="70"/>
      <c r="P147" s="70"/>
      <c r="Q147" s="70"/>
      <c r="R147" s="70"/>
      <c r="S147" s="70"/>
      <c r="T147" s="7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141</v>
      </c>
      <c r="AU147" s="16" t="s">
        <v>89</v>
      </c>
    </row>
    <row r="148" spans="1:65" s="13" customFormat="1" ht="11.25">
      <c r="B148" s="203"/>
      <c r="C148" s="204"/>
      <c r="D148" s="205" t="s">
        <v>143</v>
      </c>
      <c r="E148" s="206" t="s">
        <v>1</v>
      </c>
      <c r="F148" s="207" t="s">
        <v>528</v>
      </c>
      <c r="G148" s="204"/>
      <c r="H148" s="208">
        <v>2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143</v>
      </c>
      <c r="AU148" s="214" t="s">
        <v>89</v>
      </c>
      <c r="AV148" s="13" t="s">
        <v>89</v>
      </c>
      <c r="AW148" s="13" t="s">
        <v>37</v>
      </c>
      <c r="AX148" s="13" t="s">
        <v>87</v>
      </c>
      <c r="AY148" s="214" t="s">
        <v>132</v>
      </c>
    </row>
    <row r="149" spans="1:65" s="2" customFormat="1" ht="16.5" customHeight="1">
      <c r="A149" s="33"/>
      <c r="B149" s="34"/>
      <c r="C149" s="185" t="s">
        <v>169</v>
      </c>
      <c r="D149" s="185" t="s">
        <v>134</v>
      </c>
      <c r="E149" s="186" t="s">
        <v>154</v>
      </c>
      <c r="F149" s="187" t="s">
        <v>155</v>
      </c>
      <c r="G149" s="188" t="s">
        <v>156</v>
      </c>
      <c r="H149" s="189">
        <v>54</v>
      </c>
      <c r="I149" s="190"/>
      <c r="J149" s="191">
        <f>ROUND(I149*H149,2)</f>
        <v>0</v>
      </c>
      <c r="K149" s="187" t="s">
        <v>138</v>
      </c>
      <c r="L149" s="38"/>
      <c r="M149" s="192" t="s">
        <v>1</v>
      </c>
      <c r="N149" s="193" t="s">
        <v>44</v>
      </c>
      <c r="O149" s="70"/>
      <c r="P149" s="194">
        <f>O149*H149</f>
        <v>0</v>
      </c>
      <c r="Q149" s="194">
        <v>0</v>
      </c>
      <c r="R149" s="194">
        <f>Q149*H149</f>
        <v>0</v>
      </c>
      <c r="S149" s="194">
        <v>0.20499999999999999</v>
      </c>
      <c r="T149" s="195">
        <f>S149*H149</f>
        <v>11.069999999999999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139</v>
      </c>
      <c r="AT149" s="196" t="s">
        <v>134</v>
      </c>
      <c r="AU149" s="196" t="s">
        <v>89</v>
      </c>
      <c r="AY149" s="16" t="s">
        <v>132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6" t="s">
        <v>87</v>
      </c>
      <c r="BK149" s="197">
        <f>ROUND(I149*H149,2)</f>
        <v>0</v>
      </c>
      <c r="BL149" s="16" t="s">
        <v>139</v>
      </c>
      <c r="BM149" s="196" t="s">
        <v>529</v>
      </c>
    </row>
    <row r="150" spans="1:65" s="2" customFormat="1" ht="11.25">
      <c r="A150" s="33"/>
      <c r="B150" s="34"/>
      <c r="C150" s="35"/>
      <c r="D150" s="198" t="s">
        <v>141</v>
      </c>
      <c r="E150" s="35"/>
      <c r="F150" s="199" t="s">
        <v>158</v>
      </c>
      <c r="G150" s="35"/>
      <c r="H150" s="35"/>
      <c r="I150" s="200"/>
      <c r="J150" s="35"/>
      <c r="K150" s="35"/>
      <c r="L150" s="38"/>
      <c r="M150" s="201"/>
      <c r="N150" s="202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141</v>
      </c>
      <c r="AU150" s="16" t="s">
        <v>89</v>
      </c>
    </row>
    <row r="151" spans="1:65" s="13" customFormat="1" ht="11.25">
      <c r="B151" s="203"/>
      <c r="C151" s="204"/>
      <c r="D151" s="205" t="s">
        <v>143</v>
      </c>
      <c r="E151" s="206" t="s">
        <v>1</v>
      </c>
      <c r="F151" s="207" t="s">
        <v>530</v>
      </c>
      <c r="G151" s="204"/>
      <c r="H151" s="208">
        <v>54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143</v>
      </c>
      <c r="AU151" s="214" t="s">
        <v>89</v>
      </c>
      <c r="AV151" s="13" t="s">
        <v>89</v>
      </c>
      <c r="AW151" s="13" t="s">
        <v>37</v>
      </c>
      <c r="AX151" s="13" t="s">
        <v>87</v>
      </c>
      <c r="AY151" s="214" t="s">
        <v>132</v>
      </c>
    </row>
    <row r="152" spans="1:65" s="2" customFormat="1" ht="33" customHeight="1">
      <c r="A152" s="33"/>
      <c r="B152" s="34"/>
      <c r="C152" s="185" t="s">
        <v>175</v>
      </c>
      <c r="D152" s="185" t="s">
        <v>134</v>
      </c>
      <c r="E152" s="186" t="s">
        <v>161</v>
      </c>
      <c r="F152" s="187" t="s">
        <v>162</v>
      </c>
      <c r="G152" s="188" t="s">
        <v>163</v>
      </c>
      <c r="H152" s="189">
        <v>45.174999999999997</v>
      </c>
      <c r="I152" s="190"/>
      <c r="J152" s="191">
        <f>ROUND(I152*H152,2)</f>
        <v>0</v>
      </c>
      <c r="K152" s="187" t="s">
        <v>138</v>
      </c>
      <c r="L152" s="38"/>
      <c r="M152" s="192" t="s">
        <v>1</v>
      </c>
      <c r="N152" s="193" t="s">
        <v>44</v>
      </c>
      <c r="O152" s="70"/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6" t="s">
        <v>139</v>
      </c>
      <c r="AT152" s="196" t="s">
        <v>134</v>
      </c>
      <c r="AU152" s="196" t="s">
        <v>89</v>
      </c>
      <c r="AY152" s="16" t="s">
        <v>132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6" t="s">
        <v>87</v>
      </c>
      <c r="BK152" s="197">
        <f>ROUND(I152*H152,2)</f>
        <v>0</v>
      </c>
      <c r="BL152" s="16" t="s">
        <v>139</v>
      </c>
      <c r="BM152" s="196" t="s">
        <v>531</v>
      </c>
    </row>
    <row r="153" spans="1:65" s="2" customFormat="1" ht="11.25">
      <c r="A153" s="33"/>
      <c r="B153" s="34"/>
      <c r="C153" s="35"/>
      <c r="D153" s="198" t="s">
        <v>141</v>
      </c>
      <c r="E153" s="35"/>
      <c r="F153" s="199" t="s">
        <v>165</v>
      </c>
      <c r="G153" s="35"/>
      <c r="H153" s="35"/>
      <c r="I153" s="200"/>
      <c r="J153" s="35"/>
      <c r="K153" s="35"/>
      <c r="L153" s="38"/>
      <c r="M153" s="201"/>
      <c r="N153" s="202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141</v>
      </c>
      <c r="AU153" s="16" t="s">
        <v>89</v>
      </c>
    </row>
    <row r="154" spans="1:65" s="13" customFormat="1" ht="22.5">
      <c r="B154" s="203"/>
      <c r="C154" s="204"/>
      <c r="D154" s="205" t="s">
        <v>143</v>
      </c>
      <c r="E154" s="206" t="s">
        <v>1</v>
      </c>
      <c r="F154" s="207" t="s">
        <v>532</v>
      </c>
      <c r="G154" s="204"/>
      <c r="H154" s="208">
        <v>22.05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143</v>
      </c>
      <c r="AU154" s="214" t="s">
        <v>89</v>
      </c>
      <c r="AV154" s="13" t="s">
        <v>89</v>
      </c>
      <c r="AW154" s="13" t="s">
        <v>37</v>
      </c>
      <c r="AX154" s="13" t="s">
        <v>79</v>
      </c>
      <c r="AY154" s="214" t="s">
        <v>132</v>
      </c>
    </row>
    <row r="155" spans="1:65" s="13" customFormat="1" ht="11.25">
      <c r="B155" s="203"/>
      <c r="C155" s="204"/>
      <c r="D155" s="205" t="s">
        <v>143</v>
      </c>
      <c r="E155" s="206" t="s">
        <v>1</v>
      </c>
      <c r="F155" s="207" t="s">
        <v>533</v>
      </c>
      <c r="G155" s="204"/>
      <c r="H155" s="208">
        <v>23.125</v>
      </c>
      <c r="I155" s="209"/>
      <c r="J155" s="204"/>
      <c r="K155" s="204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143</v>
      </c>
      <c r="AU155" s="214" t="s">
        <v>89</v>
      </c>
      <c r="AV155" s="13" t="s">
        <v>89</v>
      </c>
      <c r="AW155" s="13" t="s">
        <v>37</v>
      </c>
      <c r="AX155" s="13" t="s">
        <v>79</v>
      </c>
      <c r="AY155" s="214" t="s">
        <v>132</v>
      </c>
    </row>
    <row r="156" spans="1:65" s="14" customFormat="1" ht="11.25">
      <c r="B156" s="215"/>
      <c r="C156" s="216"/>
      <c r="D156" s="205" t="s">
        <v>143</v>
      </c>
      <c r="E156" s="217" t="s">
        <v>1</v>
      </c>
      <c r="F156" s="218" t="s">
        <v>168</v>
      </c>
      <c r="G156" s="216"/>
      <c r="H156" s="219">
        <v>45.174999999999997</v>
      </c>
      <c r="I156" s="220"/>
      <c r="J156" s="216"/>
      <c r="K156" s="216"/>
      <c r="L156" s="221"/>
      <c r="M156" s="222"/>
      <c r="N156" s="223"/>
      <c r="O156" s="223"/>
      <c r="P156" s="223"/>
      <c r="Q156" s="223"/>
      <c r="R156" s="223"/>
      <c r="S156" s="223"/>
      <c r="T156" s="224"/>
      <c r="AT156" s="225" t="s">
        <v>143</v>
      </c>
      <c r="AU156" s="225" t="s">
        <v>89</v>
      </c>
      <c r="AV156" s="14" t="s">
        <v>139</v>
      </c>
      <c r="AW156" s="14" t="s">
        <v>37</v>
      </c>
      <c r="AX156" s="14" t="s">
        <v>87</v>
      </c>
      <c r="AY156" s="225" t="s">
        <v>132</v>
      </c>
    </row>
    <row r="157" spans="1:65" s="2" customFormat="1" ht="33" customHeight="1">
      <c r="A157" s="33"/>
      <c r="B157" s="34"/>
      <c r="C157" s="185" t="s">
        <v>181</v>
      </c>
      <c r="D157" s="185" t="s">
        <v>134</v>
      </c>
      <c r="E157" s="186" t="s">
        <v>170</v>
      </c>
      <c r="F157" s="187" t="s">
        <v>171</v>
      </c>
      <c r="G157" s="188" t="s">
        <v>163</v>
      </c>
      <c r="H157" s="189">
        <v>10.324999999999999</v>
      </c>
      <c r="I157" s="190"/>
      <c r="J157" s="191">
        <f>ROUND(I157*H157,2)</f>
        <v>0</v>
      </c>
      <c r="K157" s="187" t="s">
        <v>138</v>
      </c>
      <c r="L157" s="38"/>
      <c r="M157" s="192" t="s">
        <v>1</v>
      </c>
      <c r="N157" s="193" t="s">
        <v>44</v>
      </c>
      <c r="O157" s="70"/>
      <c r="P157" s="194">
        <f>O157*H157</f>
        <v>0</v>
      </c>
      <c r="Q157" s="194">
        <v>0</v>
      </c>
      <c r="R157" s="194">
        <f>Q157*H157</f>
        <v>0</v>
      </c>
      <c r="S157" s="194">
        <v>0</v>
      </c>
      <c r="T157" s="19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6" t="s">
        <v>139</v>
      </c>
      <c r="AT157" s="196" t="s">
        <v>134</v>
      </c>
      <c r="AU157" s="196" t="s">
        <v>89</v>
      </c>
      <c r="AY157" s="16" t="s">
        <v>132</v>
      </c>
      <c r="BE157" s="197">
        <f>IF(N157="základní",J157,0)</f>
        <v>0</v>
      </c>
      <c r="BF157" s="197">
        <f>IF(N157="snížená",J157,0)</f>
        <v>0</v>
      </c>
      <c r="BG157" s="197">
        <f>IF(N157="zákl. přenesená",J157,0)</f>
        <v>0</v>
      </c>
      <c r="BH157" s="197">
        <f>IF(N157="sníž. přenesená",J157,0)</f>
        <v>0</v>
      </c>
      <c r="BI157" s="197">
        <f>IF(N157="nulová",J157,0)</f>
        <v>0</v>
      </c>
      <c r="BJ157" s="16" t="s">
        <v>87</v>
      </c>
      <c r="BK157" s="197">
        <f>ROUND(I157*H157,2)</f>
        <v>0</v>
      </c>
      <c r="BL157" s="16" t="s">
        <v>139</v>
      </c>
      <c r="BM157" s="196" t="s">
        <v>534</v>
      </c>
    </row>
    <row r="158" spans="1:65" s="2" customFormat="1" ht="11.25">
      <c r="A158" s="33"/>
      <c r="B158" s="34"/>
      <c r="C158" s="35"/>
      <c r="D158" s="198" t="s">
        <v>141</v>
      </c>
      <c r="E158" s="35"/>
      <c r="F158" s="199" t="s">
        <v>173</v>
      </c>
      <c r="G158" s="35"/>
      <c r="H158" s="35"/>
      <c r="I158" s="200"/>
      <c r="J158" s="35"/>
      <c r="K158" s="35"/>
      <c r="L158" s="38"/>
      <c r="M158" s="201"/>
      <c r="N158" s="202"/>
      <c r="O158" s="70"/>
      <c r="P158" s="70"/>
      <c r="Q158" s="70"/>
      <c r="R158" s="70"/>
      <c r="S158" s="70"/>
      <c r="T158" s="71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6" t="s">
        <v>141</v>
      </c>
      <c r="AU158" s="16" t="s">
        <v>89</v>
      </c>
    </row>
    <row r="159" spans="1:65" s="13" customFormat="1" ht="11.25">
      <c r="B159" s="203"/>
      <c r="C159" s="204"/>
      <c r="D159" s="205" t="s">
        <v>143</v>
      </c>
      <c r="E159" s="206" t="s">
        <v>1</v>
      </c>
      <c r="F159" s="207" t="s">
        <v>535</v>
      </c>
      <c r="G159" s="204"/>
      <c r="H159" s="208">
        <v>4.9249999999999998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143</v>
      </c>
      <c r="AU159" s="214" t="s">
        <v>89</v>
      </c>
      <c r="AV159" s="13" t="s">
        <v>89</v>
      </c>
      <c r="AW159" s="13" t="s">
        <v>37</v>
      </c>
      <c r="AX159" s="13" t="s">
        <v>79</v>
      </c>
      <c r="AY159" s="214" t="s">
        <v>132</v>
      </c>
    </row>
    <row r="160" spans="1:65" s="13" customFormat="1" ht="11.25">
      <c r="B160" s="203"/>
      <c r="C160" s="204"/>
      <c r="D160" s="205" t="s">
        <v>143</v>
      </c>
      <c r="E160" s="206" t="s">
        <v>1</v>
      </c>
      <c r="F160" s="207" t="s">
        <v>536</v>
      </c>
      <c r="G160" s="204"/>
      <c r="H160" s="208">
        <v>5.4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143</v>
      </c>
      <c r="AU160" s="214" t="s">
        <v>89</v>
      </c>
      <c r="AV160" s="13" t="s">
        <v>89</v>
      </c>
      <c r="AW160" s="13" t="s">
        <v>37</v>
      </c>
      <c r="AX160" s="13" t="s">
        <v>79</v>
      </c>
      <c r="AY160" s="214" t="s">
        <v>132</v>
      </c>
    </row>
    <row r="161" spans="1:65" s="14" customFormat="1" ht="11.25">
      <c r="B161" s="215"/>
      <c r="C161" s="216"/>
      <c r="D161" s="205" t="s">
        <v>143</v>
      </c>
      <c r="E161" s="217" t="s">
        <v>1</v>
      </c>
      <c r="F161" s="218" t="s">
        <v>168</v>
      </c>
      <c r="G161" s="216"/>
      <c r="H161" s="219">
        <v>10.324999999999999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143</v>
      </c>
      <c r="AU161" s="225" t="s">
        <v>89</v>
      </c>
      <c r="AV161" s="14" t="s">
        <v>139</v>
      </c>
      <c r="AW161" s="14" t="s">
        <v>37</v>
      </c>
      <c r="AX161" s="14" t="s">
        <v>87</v>
      </c>
      <c r="AY161" s="225" t="s">
        <v>132</v>
      </c>
    </row>
    <row r="162" spans="1:65" s="2" customFormat="1" ht="37.9" customHeight="1">
      <c r="A162" s="33"/>
      <c r="B162" s="34"/>
      <c r="C162" s="185" t="s">
        <v>187</v>
      </c>
      <c r="D162" s="185" t="s">
        <v>134</v>
      </c>
      <c r="E162" s="186" t="s">
        <v>176</v>
      </c>
      <c r="F162" s="187" t="s">
        <v>177</v>
      </c>
      <c r="G162" s="188" t="s">
        <v>163</v>
      </c>
      <c r="H162" s="189">
        <v>44.475000000000001</v>
      </c>
      <c r="I162" s="190"/>
      <c r="J162" s="191">
        <f>ROUND(I162*H162,2)</f>
        <v>0</v>
      </c>
      <c r="K162" s="187" t="s">
        <v>138</v>
      </c>
      <c r="L162" s="38"/>
      <c r="M162" s="192" t="s">
        <v>1</v>
      </c>
      <c r="N162" s="193" t="s">
        <v>44</v>
      </c>
      <c r="O162" s="70"/>
      <c r="P162" s="194">
        <f>O162*H162</f>
        <v>0</v>
      </c>
      <c r="Q162" s="194">
        <v>0</v>
      </c>
      <c r="R162" s="194">
        <f>Q162*H162</f>
        <v>0</v>
      </c>
      <c r="S162" s="194">
        <v>0</v>
      </c>
      <c r="T162" s="195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6" t="s">
        <v>139</v>
      </c>
      <c r="AT162" s="196" t="s">
        <v>134</v>
      </c>
      <c r="AU162" s="196" t="s">
        <v>89</v>
      </c>
      <c r="AY162" s="16" t="s">
        <v>132</v>
      </c>
      <c r="BE162" s="197">
        <f>IF(N162="základní",J162,0)</f>
        <v>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6" t="s">
        <v>87</v>
      </c>
      <c r="BK162" s="197">
        <f>ROUND(I162*H162,2)</f>
        <v>0</v>
      </c>
      <c r="BL162" s="16" t="s">
        <v>139</v>
      </c>
      <c r="BM162" s="196" t="s">
        <v>537</v>
      </c>
    </row>
    <row r="163" spans="1:65" s="2" customFormat="1" ht="11.25">
      <c r="A163" s="33"/>
      <c r="B163" s="34"/>
      <c r="C163" s="35"/>
      <c r="D163" s="198" t="s">
        <v>141</v>
      </c>
      <c r="E163" s="35"/>
      <c r="F163" s="199" t="s">
        <v>179</v>
      </c>
      <c r="G163" s="35"/>
      <c r="H163" s="35"/>
      <c r="I163" s="200"/>
      <c r="J163" s="35"/>
      <c r="K163" s="35"/>
      <c r="L163" s="38"/>
      <c r="M163" s="201"/>
      <c r="N163" s="202"/>
      <c r="O163" s="70"/>
      <c r="P163" s="70"/>
      <c r="Q163" s="70"/>
      <c r="R163" s="70"/>
      <c r="S163" s="70"/>
      <c r="T163" s="71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141</v>
      </c>
      <c r="AU163" s="16" t="s">
        <v>89</v>
      </c>
    </row>
    <row r="164" spans="1:65" s="13" customFormat="1" ht="11.25">
      <c r="B164" s="203"/>
      <c r="C164" s="204"/>
      <c r="D164" s="205" t="s">
        <v>143</v>
      </c>
      <c r="E164" s="206" t="s">
        <v>1</v>
      </c>
      <c r="F164" s="207" t="s">
        <v>535</v>
      </c>
      <c r="G164" s="204"/>
      <c r="H164" s="208">
        <v>4.9249999999999998</v>
      </c>
      <c r="I164" s="209"/>
      <c r="J164" s="204"/>
      <c r="K164" s="204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143</v>
      </c>
      <c r="AU164" s="214" t="s">
        <v>89</v>
      </c>
      <c r="AV164" s="13" t="s">
        <v>89</v>
      </c>
      <c r="AW164" s="13" t="s">
        <v>37</v>
      </c>
      <c r="AX164" s="13" t="s">
        <v>79</v>
      </c>
      <c r="AY164" s="214" t="s">
        <v>132</v>
      </c>
    </row>
    <row r="165" spans="1:65" s="13" customFormat="1" ht="11.25">
      <c r="B165" s="203"/>
      <c r="C165" s="204"/>
      <c r="D165" s="205" t="s">
        <v>143</v>
      </c>
      <c r="E165" s="206" t="s">
        <v>1</v>
      </c>
      <c r="F165" s="207" t="s">
        <v>536</v>
      </c>
      <c r="G165" s="204"/>
      <c r="H165" s="208">
        <v>5.4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143</v>
      </c>
      <c r="AU165" s="214" t="s">
        <v>89</v>
      </c>
      <c r="AV165" s="13" t="s">
        <v>89</v>
      </c>
      <c r="AW165" s="13" t="s">
        <v>37</v>
      </c>
      <c r="AX165" s="13" t="s">
        <v>79</v>
      </c>
      <c r="AY165" s="214" t="s">
        <v>132</v>
      </c>
    </row>
    <row r="166" spans="1:65" s="13" customFormat="1" ht="22.5">
      <c r="B166" s="203"/>
      <c r="C166" s="204"/>
      <c r="D166" s="205" t="s">
        <v>143</v>
      </c>
      <c r="E166" s="206" t="s">
        <v>1</v>
      </c>
      <c r="F166" s="207" t="s">
        <v>538</v>
      </c>
      <c r="G166" s="204"/>
      <c r="H166" s="208">
        <v>11.025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143</v>
      </c>
      <c r="AU166" s="214" t="s">
        <v>89</v>
      </c>
      <c r="AV166" s="13" t="s">
        <v>89</v>
      </c>
      <c r="AW166" s="13" t="s">
        <v>37</v>
      </c>
      <c r="AX166" s="13" t="s">
        <v>79</v>
      </c>
      <c r="AY166" s="214" t="s">
        <v>132</v>
      </c>
    </row>
    <row r="167" spans="1:65" s="13" customFormat="1" ht="11.25">
      <c r="B167" s="203"/>
      <c r="C167" s="204"/>
      <c r="D167" s="205" t="s">
        <v>143</v>
      </c>
      <c r="E167" s="206" t="s">
        <v>1</v>
      </c>
      <c r="F167" s="207" t="s">
        <v>533</v>
      </c>
      <c r="G167" s="204"/>
      <c r="H167" s="208">
        <v>23.125</v>
      </c>
      <c r="I167" s="209"/>
      <c r="J167" s="204"/>
      <c r="K167" s="204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143</v>
      </c>
      <c r="AU167" s="214" t="s">
        <v>89</v>
      </c>
      <c r="AV167" s="13" t="s">
        <v>89</v>
      </c>
      <c r="AW167" s="13" t="s">
        <v>37</v>
      </c>
      <c r="AX167" s="13" t="s">
        <v>79</v>
      </c>
      <c r="AY167" s="214" t="s">
        <v>132</v>
      </c>
    </row>
    <row r="168" spans="1:65" s="14" customFormat="1" ht="11.25">
      <c r="B168" s="215"/>
      <c r="C168" s="216"/>
      <c r="D168" s="205" t="s">
        <v>143</v>
      </c>
      <c r="E168" s="217" t="s">
        <v>1</v>
      </c>
      <c r="F168" s="218" t="s">
        <v>168</v>
      </c>
      <c r="G168" s="216"/>
      <c r="H168" s="219">
        <v>44.475000000000001</v>
      </c>
      <c r="I168" s="220"/>
      <c r="J168" s="216"/>
      <c r="K168" s="216"/>
      <c r="L168" s="221"/>
      <c r="M168" s="222"/>
      <c r="N168" s="223"/>
      <c r="O168" s="223"/>
      <c r="P168" s="223"/>
      <c r="Q168" s="223"/>
      <c r="R168" s="223"/>
      <c r="S168" s="223"/>
      <c r="T168" s="224"/>
      <c r="AT168" s="225" t="s">
        <v>143</v>
      </c>
      <c r="AU168" s="225" t="s">
        <v>89</v>
      </c>
      <c r="AV168" s="14" t="s">
        <v>139</v>
      </c>
      <c r="AW168" s="14" t="s">
        <v>37</v>
      </c>
      <c r="AX168" s="14" t="s">
        <v>87</v>
      </c>
      <c r="AY168" s="225" t="s">
        <v>132</v>
      </c>
    </row>
    <row r="169" spans="1:65" s="2" customFormat="1" ht="37.9" customHeight="1">
      <c r="A169" s="33"/>
      <c r="B169" s="34"/>
      <c r="C169" s="185" t="s">
        <v>193</v>
      </c>
      <c r="D169" s="185" t="s">
        <v>134</v>
      </c>
      <c r="E169" s="186" t="s">
        <v>182</v>
      </c>
      <c r="F169" s="187" t="s">
        <v>183</v>
      </c>
      <c r="G169" s="188" t="s">
        <v>163</v>
      </c>
      <c r="H169" s="189">
        <v>1289.7750000000001</v>
      </c>
      <c r="I169" s="190"/>
      <c r="J169" s="191">
        <f>ROUND(I169*H169,2)</f>
        <v>0</v>
      </c>
      <c r="K169" s="187" t="s">
        <v>138</v>
      </c>
      <c r="L169" s="38"/>
      <c r="M169" s="192" t="s">
        <v>1</v>
      </c>
      <c r="N169" s="193" t="s">
        <v>44</v>
      </c>
      <c r="O169" s="70"/>
      <c r="P169" s="194">
        <f>O169*H169</f>
        <v>0</v>
      </c>
      <c r="Q169" s="194">
        <v>0</v>
      </c>
      <c r="R169" s="194">
        <f>Q169*H169</f>
        <v>0</v>
      </c>
      <c r="S169" s="194">
        <v>0</v>
      </c>
      <c r="T169" s="19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6" t="s">
        <v>139</v>
      </c>
      <c r="AT169" s="196" t="s">
        <v>134</v>
      </c>
      <c r="AU169" s="196" t="s">
        <v>89</v>
      </c>
      <c r="AY169" s="16" t="s">
        <v>132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6" t="s">
        <v>87</v>
      </c>
      <c r="BK169" s="197">
        <f>ROUND(I169*H169,2)</f>
        <v>0</v>
      </c>
      <c r="BL169" s="16" t="s">
        <v>139</v>
      </c>
      <c r="BM169" s="196" t="s">
        <v>539</v>
      </c>
    </row>
    <row r="170" spans="1:65" s="2" customFormat="1" ht="11.25">
      <c r="A170" s="33"/>
      <c r="B170" s="34"/>
      <c r="C170" s="35"/>
      <c r="D170" s="198" t="s">
        <v>141</v>
      </c>
      <c r="E170" s="35"/>
      <c r="F170" s="199" t="s">
        <v>185</v>
      </c>
      <c r="G170" s="35"/>
      <c r="H170" s="35"/>
      <c r="I170" s="200"/>
      <c r="J170" s="35"/>
      <c r="K170" s="35"/>
      <c r="L170" s="38"/>
      <c r="M170" s="201"/>
      <c r="N170" s="202"/>
      <c r="O170" s="70"/>
      <c r="P170" s="70"/>
      <c r="Q170" s="70"/>
      <c r="R170" s="70"/>
      <c r="S170" s="70"/>
      <c r="T170" s="71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6" t="s">
        <v>141</v>
      </c>
      <c r="AU170" s="16" t="s">
        <v>89</v>
      </c>
    </row>
    <row r="171" spans="1:65" s="13" customFormat="1" ht="11.25">
      <c r="B171" s="203"/>
      <c r="C171" s="204"/>
      <c r="D171" s="205" t="s">
        <v>143</v>
      </c>
      <c r="E171" s="206" t="s">
        <v>1</v>
      </c>
      <c r="F171" s="207" t="s">
        <v>535</v>
      </c>
      <c r="G171" s="204"/>
      <c r="H171" s="208">
        <v>4.9249999999999998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143</v>
      </c>
      <c r="AU171" s="214" t="s">
        <v>89</v>
      </c>
      <c r="AV171" s="13" t="s">
        <v>89</v>
      </c>
      <c r="AW171" s="13" t="s">
        <v>37</v>
      </c>
      <c r="AX171" s="13" t="s">
        <v>79</v>
      </c>
      <c r="AY171" s="214" t="s">
        <v>132</v>
      </c>
    </row>
    <row r="172" spans="1:65" s="13" customFormat="1" ht="11.25">
      <c r="B172" s="203"/>
      <c r="C172" s="204"/>
      <c r="D172" s="205" t="s">
        <v>143</v>
      </c>
      <c r="E172" s="206" t="s">
        <v>1</v>
      </c>
      <c r="F172" s="207" t="s">
        <v>536</v>
      </c>
      <c r="G172" s="204"/>
      <c r="H172" s="208">
        <v>5.4</v>
      </c>
      <c r="I172" s="209"/>
      <c r="J172" s="204"/>
      <c r="K172" s="204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143</v>
      </c>
      <c r="AU172" s="214" t="s">
        <v>89</v>
      </c>
      <c r="AV172" s="13" t="s">
        <v>89</v>
      </c>
      <c r="AW172" s="13" t="s">
        <v>37</v>
      </c>
      <c r="AX172" s="13" t="s">
        <v>79</v>
      </c>
      <c r="AY172" s="214" t="s">
        <v>132</v>
      </c>
    </row>
    <row r="173" spans="1:65" s="13" customFormat="1" ht="22.5">
      <c r="B173" s="203"/>
      <c r="C173" s="204"/>
      <c r="D173" s="205" t="s">
        <v>143</v>
      </c>
      <c r="E173" s="206" t="s">
        <v>1</v>
      </c>
      <c r="F173" s="207" t="s">
        <v>538</v>
      </c>
      <c r="G173" s="204"/>
      <c r="H173" s="208">
        <v>11.025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143</v>
      </c>
      <c r="AU173" s="214" t="s">
        <v>89</v>
      </c>
      <c r="AV173" s="13" t="s">
        <v>89</v>
      </c>
      <c r="AW173" s="13" t="s">
        <v>37</v>
      </c>
      <c r="AX173" s="13" t="s">
        <v>79</v>
      </c>
      <c r="AY173" s="214" t="s">
        <v>132</v>
      </c>
    </row>
    <row r="174" spans="1:65" s="13" customFormat="1" ht="11.25">
      <c r="B174" s="203"/>
      <c r="C174" s="204"/>
      <c r="D174" s="205" t="s">
        <v>143</v>
      </c>
      <c r="E174" s="206" t="s">
        <v>1</v>
      </c>
      <c r="F174" s="207" t="s">
        <v>533</v>
      </c>
      <c r="G174" s="204"/>
      <c r="H174" s="208">
        <v>23.125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143</v>
      </c>
      <c r="AU174" s="214" t="s">
        <v>89</v>
      </c>
      <c r="AV174" s="13" t="s">
        <v>89</v>
      </c>
      <c r="AW174" s="13" t="s">
        <v>37</v>
      </c>
      <c r="AX174" s="13" t="s">
        <v>79</v>
      </c>
      <c r="AY174" s="214" t="s">
        <v>132</v>
      </c>
    </row>
    <row r="175" spans="1:65" s="14" customFormat="1" ht="11.25">
      <c r="B175" s="215"/>
      <c r="C175" s="216"/>
      <c r="D175" s="205" t="s">
        <v>143</v>
      </c>
      <c r="E175" s="217" t="s">
        <v>1</v>
      </c>
      <c r="F175" s="218" t="s">
        <v>168</v>
      </c>
      <c r="G175" s="216"/>
      <c r="H175" s="219">
        <v>44.475000000000001</v>
      </c>
      <c r="I175" s="220"/>
      <c r="J175" s="216"/>
      <c r="K175" s="216"/>
      <c r="L175" s="221"/>
      <c r="M175" s="222"/>
      <c r="N175" s="223"/>
      <c r="O175" s="223"/>
      <c r="P175" s="223"/>
      <c r="Q175" s="223"/>
      <c r="R175" s="223"/>
      <c r="S175" s="223"/>
      <c r="T175" s="224"/>
      <c r="AT175" s="225" t="s">
        <v>143</v>
      </c>
      <c r="AU175" s="225" t="s">
        <v>89</v>
      </c>
      <c r="AV175" s="14" t="s">
        <v>139</v>
      </c>
      <c r="AW175" s="14" t="s">
        <v>37</v>
      </c>
      <c r="AX175" s="14" t="s">
        <v>87</v>
      </c>
      <c r="AY175" s="225" t="s">
        <v>132</v>
      </c>
    </row>
    <row r="176" spans="1:65" s="13" customFormat="1" ht="11.25">
      <c r="B176" s="203"/>
      <c r="C176" s="204"/>
      <c r="D176" s="205" t="s">
        <v>143</v>
      </c>
      <c r="E176" s="204"/>
      <c r="F176" s="207" t="s">
        <v>540</v>
      </c>
      <c r="G176" s="204"/>
      <c r="H176" s="208">
        <v>1289.7750000000001</v>
      </c>
      <c r="I176" s="209"/>
      <c r="J176" s="204"/>
      <c r="K176" s="204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143</v>
      </c>
      <c r="AU176" s="214" t="s">
        <v>89</v>
      </c>
      <c r="AV176" s="13" t="s">
        <v>89</v>
      </c>
      <c r="AW176" s="13" t="s">
        <v>4</v>
      </c>
      <c r="AX176" s="13" t="s">
        <v>87</v>
      </c>
      <c r="AY176" s="214" t="s">
        <v>132</v>
      </c>
    </row>
    <row r="177" spans="1:65" s="2" customFormat="1" ht="24.2" customHeight="1">
      <c r="A177" s="33"/>
      <c r="B177" s="34"/>
      <c r="C177" s="185" t="s">
        <v>199</v>
      </c>
      <c r="D177" s="185" t="s">
        <v>134</v>
      </c>
      <c r="E177" s="186" t="s">
        <v>188</v>
      </c>
      <c r="F177" s="187" t="s">
        <v>189</v>
      </c>
      <c r="G177" s="188" t="s">
        <v>137</v>
      </c>
      <c r="H177" s="189">
        <v>231.25</v>
      </c>
      <c r="I177" s="190"/>
      <c r="J177" s="191">
        <f>ROUND(I177*H177,2)</f>
        <v>0</v>
      </c>
      <c r="K177" s="187" t="s">
        <v>138</v>
      </c>
      <c r="L177" s="38"/>
      <c r="M177" s="192" t="s">
        <v>1</v>
      </c>
      <c r="N177" s="193" t="s">
        <v>44</v>
      </c>
      <c r="O177" s="70"/>
      <c r="P177" s="194">
        <f>O177*H177</f>
        <v>0</v>
      </c>
      <c r="Q177" s="194">
        <v>0</v>
      </c>
      <c r="R177" s="194">
        <f>Q177*H177</f>
        <v>0</v>
      </c>
      <c r="S177" s="194">
        <v>0</v>
      </c>
      <c r="T177" s="195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6" t="s">
        <v>139</v>
      </c>
      <c r="AT177" s="196" t="s">
        <v>134</v>
      </c>
      <c r="AU177" s="196" t="s">
        <v>89</v>
      </c>
      <c r="AY177" s="16" t="s">
        <v>132</v>
      </c>
      <c r="BE177" s="197">
        <f>IF(N177="základní",J177,0)</f>
        <v>0</v>
      </c>
      <c r="BF177" s="197">
        <f>IF(N177="snížená",J177,0)</f>
        <v>0</v>
      </c>
      <c r="BG177" s="197">
        <f>IF(N177="zákl. přenesená",J177,0)</f>
        <v>0</v>
      </c>
      <c r="BH177" s="197">
        <f>IF(N177="sníž. přenesená",J177,0)</f>
        <v>0</v>
      </c>
      <c r="BI177" s="197">
        <f>IF(N177="nulová",J177,0)</f>
        <v>0</v>
      </c>
      <c r="BJ177" s="16" t="s">
        <v>87</v>
      </c>
      <c r="BK177" s="197">
        <f>ROUND(I177*H177,2)</f>
        <v>0</v>
      </c>
      <c r="BL177" s="16" t="s">
        <v>139</v>
      </c>
      <c r="BM177" s="196" t="s">
        <v>541</v>
      </c>
    </row>
    <row r="178" spans="1:65" s="2" customFormat="1" ht="11.25">
      <c r="A178" s="33"/>
      <c r="B178" s="34"/>
      <c r="C178" s="35"/>
      <c r="D178" s="198" t="s">
        <v>141</v>
      </c>
      <c r="E178" s="35"/>
      <c r="F178" s="199" t="s">
        <v>191</v>
      </c>
      <c r="G178" s="35"/>
      <c r="H178" s="35"/>
      <c r="I178" s="200"/>
      <c r="J178" s="35"/>
      <c r="K178" s="35"/>
      <c r="L178" s="38"/>
      <c r="M178" s="201"/>
      <c r="N178" s="202"/>
      <c r="O178" s="70"/>
      <c r="P178" s="70"/>
      <c r="Q178" s="70"/>
      <c r="R178" s="70"/>
      <c r="S178" s="70"/>
      <c r="T178" s="71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T178" s="16" t="s">
        <v>141</v>
      </c>
      <c r="AU178" s="16" t="s">
        <v>89</v>
      </c>
    </row>
    <row r="179" spans="1:65" s="13" customFormat="1" ht="11.25">
      <c r="B179" s="203"/>
      <c r="C179" s="204"/>
      <c r="D179" s="205" t="s">
        <v>143</v>
      </c>
      <c r="E179" s="206" t="s">
        <v>1</v>
      </c>
      <c r="F179" s="207" t="s">
        <v>515</v>
      </c>
      <c r="G179" s="204"/>
      <c r="H179" s="208">
        <v>185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143</v>
      </c>
      <c r="AU179" s="214" t="s">
        <v>89</v>
      </c>
      <c r="AV179" s="13" t="s">
        <v>89</v>
      </c>
      <c r="AW179" s="13" t="s">
        <v>37</v>
      </c>
      <c r="AX179" s="13" t="s">
        <v>79</v>
      </c>
      <c r="AY179" s="214" t="s">
        <v>132</v>
      </c>
    </row>
    <row r="180" spans="1:65" s="13" customFormat="1" ht="11.25">
      <c r="B180" s="203"/>
      <c r="C180" s="204"/>
      <c r="D180" s="205" t="s">
        <v>143</v>
      </c>
      <c r="E180" s="206" t="s">
        <v>1</v>
      </c>
      <c r="F180" s="207" t="s">
        <v>542</v>
      </c>
      <c r="G180" s="204"/>
      <c r="H180" s="208">
        <v>46.25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143</v>
      </c>
      <c r="AU180" s="214" t="s">
        <v>89</v>
      </c>
      <c r="AV180" s="13" t="s">
        <v>89</v>
      </c>
      <c r="AW180" s="13" t="s">
        <v>37</v>
      </c>
      <c r="AX180" s="13" t="s">
        <v>79</v>
      </c>
      <c r="AY180" s="214" t="s">
        <v>132</v>
      </c>
    </row>
    <row r="181" spans="1:65" s="14" customFormat="1" ht="11.25">
      <c r="B181" s="215"/>
      <c r="C181" s="216"/>
      <c r="D181" s="205" t="s">
        <v>143</v>
      </c>
      <c r="E181" s="217" t="s">
        <v>1</v>
      </c>
      <c r="F181" s="218" t="s">
        <v>168</v>
      </c>
      <c r="G181" s="216"/>
      <c r="H181" s="219">
        <v>231.25</v>
      </c>
      <c r="I181" s="220"/>
      <c r="J181" s="216"/>
      <c r="K181" s="216"/>
      <c r="L181" s="221"/>
      <c r="M181" s="222"/>
      <c r="N181" s="223"/>
      <c r="O181" s="223"/>
      <c r="P181" s="223"/>
      <c r="Q181" s="223"/>
      <c r="R181" s="223"/>
      <c r="S181" s="223"/>
      <c r="T181" s="224"/>
      <c r="AT181" s="225" t="s">
        <v>143</v>
      </c>
      <c r="AU181" s="225" t="s">
        <v>89</v>
      </c>
      <c r="AV181" s="14" t="s">
        <v>139</v>
      </c>
      <c r="AW181" s="14" t="s">
        <v>37</v>
      </c>
      <c r="AX181" s="14" t="s">
        <v>87</v>
      </c>
      <c r="AY181" s="225" t="s">
        <v>132</v>
      </c>
    </row>
    <row r="182" spans="1:65" s="2" customFormat="1" ht="24.2" customHeight="1">
      <c r="A182" s="33"/>
      <c r="B182" s="34"/>
      <c r="C182" s="185" t="s">
        <v>8</v>
      </c>
      <c r="D182" s="185" t="s">
        <v>134</v>
      </c>
      <c r="E182" s="186" t="s">
        <v>194</v>
      </c>
      <c r="F182" s="187" t="s">
        <v>195</v>
      </c>
      <c r="G182" s="188" t="s">
        <v>137</v>
      </c>
      <c r="H182" s="189">
        <v>147</v>
      </c>
      <c r="I182" s="190"/>
      <c r="J182" s="191">
        <f>ROUND(I182*H182,2)</f>
        <v>0</v>
      </c>
      <c r="K182" s="187" t="s">
        <v>138</v>
      </c>
      <c r="L182" s="38"/>
      <c r="M182" s="192" t="s">
        <v>1</v>
      </c>
      <c r="N182" s="193" t="s">
        <v>44</v>
      </c>
      <c r="O182" s="70"/>
      <c r="P182" s="194">
        <f>O182*H182</f>
        <v>0</v>
      </c>
      <c r="Q182" s="194">
        <v>0</v>
      </c>
      <c r="R182" s="194">
        <f>Q182*H182</f>
        <v>0</v>
      </c>
      <c r="S182" s="194">
        <v>0</v>
      </c>
      <c r="T182" s="195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6" t="s">
        <v>139</v>
      </c>
      <c r="AT182" s="196" t="s">
        <v>134</v>
      </c>
      <c r="AU182" s="196" t="s">
        <v>89</v>
      </c>
      <c r="AY182" s="16" t="s">
        <v>132</v>
      </c>
      <c r="BE182" s="197">
        <f>IF(N182="základní",J182,0)</f>
        <v>0</v>
      </c>
      <c r="BF182" s="197">
        <f>IF(N182="snížená",J182,0)</f>
        <v>0</v>
      </c>
      <c r="BG182" s="197">
        <f>IF(N182="zákl. přenesená",J182,0)</f>
        <v>0</v>
      </c>
      <c r="BH182" s="197">
        <f>IF(N182="sníž. přenesená",J182,0)</f>
        <v>0</v>
      </c>
      <c r="BI182" s="197">
        <f>IF(N182="nulová",J182,0)</f>
        <v>0</v>
      </c>
      <c r="BJ182" s="16" t="s">
        <v>87</v>
      </c>
      <c r="BK182" s="197">
        <f>ROUND(I182*H182,2)</f>
        <v>0</v>
      </c>
      <c r="BL182" s="16" t="s">
        <v>139</v>
      </c>
      <c r="BM182" s="196" t="s">
        <v>543</v>
      </c>
    </row>
    <row r="183" spans="1:65" s="2" customFormat="1" ht="11.25">
      <c r="A183" s="33"/>
      <c r="B183" s="34"/>
      <c r="C183" s="35"/>
      <c r="D183" s="198" t="s">
        <v>141</v>
      </c>
      <c r="E183" s="35"/>
      <c r="F183" s="199" t="s">
        <v>197</v>
      </c>
      <c r="G183" s="35"/>
      <c r="H183" s="35"/>
      <c r="I183" s="200"/>
      <c r="J183" s="35"/>
      <c r="K183" s="35"/>
      <c r="L183" s="38"/>
      <c r="M183" s="201"/>
      <c r="N183" s="202"/>
      <c r="O183" s="70"/>
      <c r="P183" s="70"/>
      <c r="Q183" s="70"/>
      <c r="R183" s="70"/>
      <c r="S183" s="70"/>
      <c r="T183" s="71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T183" s="16" t="s">
        <v>141</v>
      </c>
      <c r="AU183" s="16" t="s">
        <v>89</v>
      </c>
    </row>
    <row r="184" spans="1:65" s="13" customFormat="1" ht="11.25">
      <c r="B184" s="203"/>
      <c r="C184" s="204"/>
      <c r="D184" s="205" t="s">
        <v>143</v>
      </c>
      <c r="E184" s="206" t="s">
        <v>1</v>
      </c>
      <c r="F184" s="207" t="s">
        <v>544</v>
      </c>
      <c r="G184" s="204"/>
      <c r="H184" s="208">
        <v>147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143</v>
      </c>
      <c r="AU184" s="214" t="s">
        <v>89</v>
      </c>
      <c r="AV184" s="13" t="s">
        <v>89</v>
      </c>
      <c r="AW184" s="13" t="s">
        <v>37</v>
      </c>
      <c r="AX184" s="13" t="s">
        <v>87</v>
      </c>
      <c r="AY184" s="214" t="s">
        <v>132</v>
      </c>
    </row>
    <row r="185" spans="1:65" s="2" customFormat="1" ht="16.5" customHeight="1">
      <c r="A185" s="33"/>
      <c r="B185" s="34"/>
      <c r="C185" s="226" t="s">
        <v>210</v>
      </c>
      <c r="D185" s="226" t="s">
        <v>200</v>
      </c>
      <c r="E185" s="227" t="s">
        <v>201</v>
      </c>
      <c r="F185" s="228" t="s">
        <v>202</v>
      </c>
      <c r="G185" s="229" t="s">
        <v>203</v>
      </c>
      <c r="H185" s="230">
        <v>19.844999999999999</v>
      </c>
      <c r="I185" s="231"/>
      <c r="J185" s="232">
        <f>ROUND(I185*H185,2)</f>
        <v>0</v>
      </c>
      <c r="K185" s="228" t="s">
        <v>138</v>
      </c>
      <c r="L185" s="233"/>
      <c r="M185" s="234" t="s">
        <v>1</v>
      </c>
      <c r="N185" s="235" t="s">
        <v>44</v>
      </c>
      <c r="O185" s="70"/>
      <c r="P185" s="194">
        <f>O185*H185</f>
        <v>0</v>
      </c>
      <c r="Q185" s="194">
        <v>1</v>
      </c>
      <c r="R185" s="194">
        <f>Q185*H185</f>
        <v>19.844999999999999</v>
      </c>
      <c r="S185" s="194">
        <v>0</v>
      </c>
      <c r="T185" s="195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6" t="s">
        <v>181</v>
      </c>
      <c r="AT185" s="196" t="s">
        <v>200</v>
      </c>
      <c r="AU185" s="196" t="s">
        <v>89</v>
      </c>
      <c r="AY185" s="16" t="s">
        <v>132</v>
      </c>
      <c r="BE185" s="197">
        <f>IF(N185="základní",J185,0)</f>
        <v>0</v>
      </c>
      <c r="BF185" s="197">
        <f>IF(N185="snížená",J185,0)</f>
        <v>0</v>
      </c>
      <c r="BG185" s="197">
        <f>IF(N185="zákl. přenesená",J185,0)</f>
        <v>0</v>
      </c>
      <c r="BH185" s="197">
        <f>IF(N185="sníž. přenesená",J185,0)</f>
        <v>0</v>
      </c>
      <c r="BI185" s="197">
        <f>IF(N185="nulová",J185,0)</f>
        <v>0</v>
      </c>
      <c r="BJ185" s="16" t="s">
        <v>87</v>
      </c>
      <c r="BK185" s="197">
        <f>ROUND(I185*H185,2)</f>
        <v>0</v>
      </c>
      <c r="BL185" s="16" t="s">
        <v>139</v>
      </c>
      <c r="BM185" s="196" t="s">
        <v>545</v>
      </c>
    </row>
    <row r="186" spans="1:65" s="13" customFormat="1" ht="11.25">
      <c r="B186" s="203"/>
      <c r="C186" s="204"/>
      <c r="D186" s="205" t="s">
        <v>143</v>
      </c>
      <c r="E186" s="206" t="s">
        <v>1</v>
      </c>
      <c r="F186" s="207" t="s">
        <v>546</v>
      </c>
      <c r="G186" s="204"/>
      <c r="H186" s="208">
        <v>19.844999999999999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143</v>
      </c>
      <c r="AU186" s="214" t="s">
        <v>89</v>
      </c>
      <c r="AV186" s="13" t="s">
        <v>89</v>
      </c>
      <c r="AW186" s="13" t="s">
        <v>37</v>
      </c>
      <c r="AX186" s="13" t="s">
        <v>87</v>
      </c>
      <c r="AY186" s="214" t="s">
        <v>132</v>
      </c>
    </row>
    <row r="187" spans="1:65" s="2" customFormat="1" ht="24.2" customHeight="1">
      <c r="A187" s="33"/>
      <c r="B187" s="34"/>
      <c r="C187" s="185" t="s">
        <v>217</v>
      </c>
      <c r="D187" s="185" t="s">
        <v>134</v>
      </c>
      <c r="E187" s="186" t="s">
        <v>448</v>
      </c>
      <c r="F187" s="187" t="s">
        <v>449</v>
      </c>
      <c r="G187" s="188" t="s">
        <v>137</v>
      </c>
      <c r="H187" s="189">
        <v>147</v>
      </c>
      <c r="I187" s="190"/>
      <c r="J187" s="191">
        <f>ROUND(I187*H187,2)</f>
        <v>0</v>
      </c>
      <c r="K187" s="187" t="s">
        <v>138</v>
      </c>
      <c r="L187" s="38"/>
      <c r="M187" s="192" t="s">
        <v>1</v>
      </c>
      <c r="N187" s="193" t="s">
        <v>44</v>
      </c>
      <c r="O187" s="70"/>
      <c r="P187" s="194">
        <f>O187*H187</f>
        <v>0</v>
      </c>
      <c r="Q187" s="194">
        <v>0</v>
      </c>
      <c r="R187" s="194">
        <f>Q187*H187</f>
        <v>0</v>
      </c>
      <c r="S187" s="194">
        <v>0</v>
      </c>
      <c r="T187" s="195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6" t="s">
        <v>139</v>
      </c>
      <c r="AT187" s="196" t="s">
        <v>134</v>
      </c>
      <c r="AU187" s="196" t="s">
        <v>89</v>
      </c>
      <c r="AY187" s="16" t="s">
        <v>132</v>
      </c>
      <c r="BE187" s="197">
        <f>IF(N187="základní",J187,0)</f>
        <v>0</v>
      </c>
      <c r="BF187" s="197">
        <f>IF(N187="snížená",J187,0)</f>
        <v>0</v>
      </c>
      <c r="BG187" s="197">
        <f>IF(N187="zákl. přenesená",J187,0)</f>
        <v>0</v>
      </c>
      <c r="BH187" s="197">
        <f>IF(N187="sníž. přenesená",J187,0)</f>
        <v>0</v>
      </c>
      <c r="BI187" s="197">
        <f>IF(N187="nulová",J187,0)</f>
        <v>0</v>
      </c>
      <c r="BJ187" s="16" t="s">
        <v>87</v>
      </c>
      <c r="BK187" s="197">
        <f>ROUND(I187*H187,2)</f>
        <v>0</v>
      </c>
      <c r="BL187" s="16" t="s">
        <v>139</v>
      </c>
      <c r="BM187" s="196" t="s">
        <v>547</v>
      </c>
    </row>
    <row r="188" spans="1:65" s="2" customFormat="1" ht="11.25">
      <c r="A188" s="33"/>
      <c r="B188" s="34"/>
      <c r="C188" s="35"/>
      <c r="D188" s="198" t="s">
        <v>141</v>
      </c>
      <c r="E188" s="35"/>
      <c r="F188" s="199" t="s">
        <v>451</v>
      </c>
      <c r="G188" s="35"/>
      <c r="H188" s="35"/>
      <c r="I188" s="200"/>
      <c r="J188" s="35"/>
      <c r="K188" s="35"/>
      <c r="L188" s="38"/>
      <c r="M188" s="201"/>
      <c r="N188" s="202"/>
      <c r="O188" s="70"/>
      <c r="P188" s="70"/>
      <c r="Q188" s="70"/>
      <c r="R188" s="70"/>
      <c r="S188" s="70"/>
      <c r="T188" s="71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6" t="s">
        <v>141</v>
      </c>
      <c r="AU188" s="16" t="s">
        <v>89</v>
      </c>
    </row>
    <row r="189" spans="1:65" s="13" customFormat="1" ht="11.25">
      <c r="B189" s="203"/>
      <c r="C189" s="204"/>
      <c r="D189" s="205" t="s">
        <v>143</v>
      </c>
      <c r="E189" s="206" t="s">
        <v>1</v>
      </c>
      <c r="F189" s="207" t="s">
        <v>548</v>
      </c>
      <c r="G189" s="204"/>
      <c r="H189" s="208">
        <v>147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143</v>
      </c>
      <c r="AU189" s="214" t="s">
        <v>89</v>
      </c>
      <c r="AV189" s="13" t="s">
        <v>89</v>
      </c>
      <c r="AW189" s="13" t="s">
        <v>37</v>
      </c>
      <c r="AX189" s="13" t="s">
        <v>87</v>
      </c>
      <c r="AY189" s="214" t="s">
        <v>132</v>
      </c>
    </row>
    <row r="190" spans="1:65" s="2" customFormat="1" ht="16.5" customHeight="1">
      <c r="A190" s="33"/>
      <c r="B190" s="34"/>
      <c r="C190" s="226" t="s">
        <v>223</v>
      </c>
      <c r="D190" s="226" t="s">
        <v>200</v>
      </c>
      <c r="E190" s="227" t="s">
        <v>211</v>
      </c>
      <c r="F190" s="228" t="s">
        <v>212</v>
      </c>
      <c r="G190" s="229" t="s">
        <v>213</v>
      </c>
      <c r="H190" s="230">
        <v>3.6749999999999998</v>
      </c>
      <c r="I190" s="231"/>
      <c r="J190" s="232">
        <f>ROUND(I190*H190,2)</f>
        <v>0</v>
      </c>
      <c r="K190" s="228" t="s">
        <v>138</v>
      </c>
      <c r="L190" s="233"/>
      <c r="M190" s="234" t="s">
        <v>1</v>
      </c>
      <c r="N190" s="235" t="s">
        <v>44</v>
      </c>
      <c r="O190" s="70"/>
      <c r="P190" s="194">
        <f>O190*H190</f>
        <v>0</v>
      </c>
      <c r="Q190" s="194">
        <v>1E-3</v>
      </c>
      <c r="R190" s="194">
        <f>Q190*H190</f>
        <v>3.6749999999999999E-3</v>
      </c>
      <c r="S190" s="194">
        <v>0</v>
      </c>
      <c r="T190" s="19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181</v>
      </c>
      <c r="AT190" s="196" t="s">
        <v>200</v>
      </c>
      <c r="AU190" s="196" t="s">
        <v>89</v>
      </c>
      <c r="AY190" s="16" t="s">
        <v>132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6" t="s">
        <v>87</v>
      </c>
      <c r="BK190" s="197">
        <f>ROUND(I190*H190,2)</f>
        <v>0</v>
      </c>
      <c r="BL190" s="16" t="s">
        <v>139</v>
      </c>
      <c r="BM190" s="196" t="s">
        <v>549</v>
      </c>
    </row>
    <row r="191" spans="1:65" s="13" customFormat="1" ht="11.25">
      <c r="B191" s="203"/>
      <c r="C191" s="204"/>
      <c r="D191" s="205" t="s">
        <v>143</v>
      </c>
      <c r="E191" s="206" t="s">
        <v>1</v>
      </c>
      <c r="F191" s="207" t="s">
        <v>550</v>
      </c>
      <c r="G191" s="204"/>
      <c r="H191" s="208">
        <v>3.6749999999999998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143</v>
      </c>
      <c r="AU191" s="214" t="s">
        <v>89</v>
      </c>
      <c r="AV191" s="13" t="s">
        <v>89</v>
      </c>
      <c r="AW191" s="13" t="s">
        <v>37</v>
      </c>
      <c r="AX191" s="13" t="s">
        <v>87</v>
      </c>
      <c r="AY191" s="214" t="s">
        <v>132</v>
      </c>
    </row>
    <row r="192" spans="1:65" s="12" customFormat="1" ht="22.9" customHeight="1">
      <c r="B192" s="169"/>
      <c r="C192" s="170"/>
      <c r="D192" s="171" t="s">
        <v>78</v>
      </c>
      <c r="E192" s="183" t="s">
        <v>160</v>
      </c>
      <c r="F192" s="183" t="s">
        <v>216</v>
      </c>
      <c r="G192" s="170"/>
      <c r="H192" s="170"/>
      <c r="I192" s="173"/>
      <c r="J192" s="184">
        <f>BK192</f>
        <v>0</v>
      </c>
      <c r="K192" s="170"/>
      <c r="L192" s="175"/>
      <c r="M192" s="176"/>
      <c r="N192" s="177"/>
      <c r="O192" s="177"/>
      <c r="P192" s="178">
        <f>SUM(P193:P218)</f>
        <v>0</v>
      </c>
      <c r="Q192" s="177"/>
      <c r="R192" s="178">
        <f>SUM(R193:R218)</f>
        <v>6.5168759999999999</v>
      </c>
      <c r="S192" s="177"/>
      <c r="T192" s="179">
        <f>SUM(T193:T218)</f>
        <v>0</v>
      </c>
      <c r="AR192" s="180" t="s">
        <v>87</v>
      </c>
      <c r="AT192" s="181" t="s">
        <v>78</v>
      </c>
      <c r="AU192" s="181" t="s">
        <v>87</v>
      </c>
      <c r="AY192" s="180" t="s">
        <v>132</v>
      </c>
      <c r="BK192" s="182">
        <f>SUM(BK193:BK218)</f>
        <v>0</v>
      </c>
    </row>
    <row r="193" spans="1:65" s="2" customFormat="1" ht="16.5" customHeight="1">
      <c r="A193" s="33"/>
      <c r="B193" s="34"/>
      <c r="C193" s="185" t="s">
        <v>229</v>
      </c>
      <c r="D193" s="185" t="s">
        <v>134</v>
      </c>
      <c r="E193" s="186" t="s">
        <v>218</v>
      </c>
      <c r="F193" s="187" t="s">
        <v>219</v>
      </c>
      <c r="G193" s="188" t="s">
        <v>137</v>
      </c>
      <c r="H193" s="189">
        <v>92.5</v>
      </c>
      <c r="I193" s="190"/>
      <c r="J193" s="191">
        <f>ROUND(I193*H193,2)</f>
        <v>0</v>
      </c>
      <c r="K193" s="187" t="s">
        <v>138</v>
      </c>
      <c r="L193" s="38"/>
      <c r="M193" s="192" t="s">
        <v>1</v>
      </c>
      <c r="N193" s="193" t="s">
        <v>44</v>
      </c>
      <c r="O193" s="70"/>
      <c r="P193" s="194">
        <f>O193*H193</f>
        <v>0</v>
      </c>
      <c r="Q193" s="194">
        <v>0</v>
      </c>
      <c r="R193" s="194">
        <f>Q193*H193</f>
        <v>0</v>
      </c>
      <c r="S193" s="194">
        <v>0</v>
      </c>
      <c r="T193" s="195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6" t="s">
        <v>139</v>
      </c>
      <c r="AT193" s="196" t="s">
        <v>134</v>
      </c>
      <c r="AU193" s="196" t="s">
        <v>89</v>
      </c>
      <c r="AY193" s="16" t="s">
        <v>132</v>
      </c>
      <c r="BE193" s="197">
        <f>IF(N193="základní",J193,0)</f>
        <v>0</v>
      </c>
      <c r="BF193" s="197">
        <f>IF(N193="snížená",J193,0)</f>
        <v>0</v>
      </c>
      <c r="BG193" s="197">
        <f>IF(N193="zákl. přenesená",J193,0)</f>
        <v>0</v>
      </c>
      <c r="BH193" s="197">
        <f>IF(N193="sníž. přenesená",J193,0)</f>
        <v>0</v>
      </c>
      <c r="BI193" s="197">
        <f>IF(N193="nulová",J193,0)</f>
        <v>0</v>
      </c>
      <c r="BJ193" s="16" t="s">
        <v>87</v>
      </c>
      <c r="BK193" s="197">
        <f>ROUND(I193*H193,2)</f>
        <v>0</v>
      </c>
      <c r="BL193" s="16" t="s">
        <v>139</v>
      </c>
      <c r="BM193" s="196" t="s">
        <v>551</v>
      </c>
    </row>
    <row r="194" spans="1:65" s="2" customFormat="1" ht="11.25">
      <c r="A194" s="33"/>
      <c r="B194" s="34"/>
      <c r="C194" s="35"/>
      <c r="D194" s="198" t="s">
        <v>141</v>
      </c>
      <c r="E194" s="35"/>
      <c r="F194" s="199" t="s">
        <v>221</v>
      </c>
      <c r="G194" s="35"/>
      <c r="H194" s="35"/>
      <c r="I194" s="200"/>
      <c r="J194" s="35"/>
      <c r="K194" s="35"/>
      <c r="L194" s="38"/>
      <c r="M194" s="201"/>
      <c r="N194" s="202"/>
      <c r="O194" s="70"/>
      <c r="P194" s="70"/>
      <c r="Q194" s="70"/>
      <c r="R194" s="70"/>
      <c r="S194" s="70"/>
      <c r="T194" s="71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6" t="s">
        <v>141</v>
      </c>
      <c r="AU194" s="16" t="s">
        <v>89</v>
      </c>
    </row>
    <row r="195" spans="1:65" s="13" customFormat="1" ht="11.25">
      <c r="B195" s="203"/>
      <c r="C195" s="204"/>
      <c r="D195" s="205" t="s">
        <v>143</v>
      </c>
      <c r="E195" s="206" t="s">
        <v>1</v>
      </c>
      <c r="F195" s="207" t="s">
        <v>552</v>
      </c>
      <c r="G195" s="204"/>
      <c r="H195" s="208">
        <v>92.5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143</v>
      </c>
      <c r="AU195" s="214" t="s">
        <v>89</v>
      </c>
      <c r="AV195" s="13" t="s">
        <v>89</v>
      </c>
      <c r="AW195" s="13" t="s">
        <v>37</v>
      </c>
      <c r="AX195" s="13" t="s">
        <v>87</v>
      </c>
      <c r="AY195" s="214" t="s">
        <v>132</v>
      </c>
    </row>
    <row r="196" spans="1:65" s="2" customFormat="1" ht="21.75" customHeight="1">
      <c r="A196" s="33"/>
      <c r="B196" s="34"/>
      <c r="C196" s="185" t="s">
        <v>234</v>
      </c>
      <c r="D196" s="185" t="s">
        <v>134</v>
      </c>
      <c r="E196" s="186" t="s">
        <v>224</v>
      </c>
      <c r="F196" s="187" t="s">
        <v>225</v>
      </c>
      <c r="G196" s="188" t="s">
        <v>137</v>
      </c>
      <c r="H196" s="189">
        <v>185</v>
      </c>
      <c r="I196" s="190"/>
      <c r="J196" s="191">
        <f>ROUND(I196*H196,2)</f>
        <v>0</v>
      </c>
      <c r="K196" s="187" t="s">
        <v>138</v>
      </c>
      <c r="L196" s="38"/>
      <c r="M196" s="192" t="s">
        <v>1</v>
      </c>
      <c r="N196" s="193" t="s">
        <v>44</v>
      </c>
      <c r="O196" s="70"/>
      <c r="P196" s="194">
        <f>O196*H196</f>
        <v>0</v>
      </c>
      <c r="Q196" s="194">
        <v>0</v>
      </c>
      <c r="R196" s="194">
        <f>Q196*H196</f>
        <v>0</v>
      </c>
      <c r="S196" s="194">
        <v>0</v>
      </c>
      <c r="T196" s="19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6" t="s">
        <v>139</v>
      </c>
      <c r="AT196" s="196" t="s">
        <v>134</v>
      </c>
      <c r="AU196" s="196" t="s">
        <v>89</v>
      </c>
      <c r="AY196" s="16" t="s">
        <v>132</v>
      </c>
      <c r="BE196" s="197">
        <f>IF(N196="základní",J196,0)</f>
        <v>0</v>
      </c>
      <c r="BF196" s="197">
        <f>IF(N196="snížená",J196,0)</f>
        <v>0</v>
      </c>
      <c r="BG196" s="197">
        <f>IF(N196="zákl. přenesená",J196,0)</f>
        <v>0</v>
      </c>
      <c r="BH196" s="197">
        <f>IF(N196="sníž. přenesená",J196,0)</f>
        <v>0</v>
      </c>
      <c r="BI196" s="197">
        <f>IF(N196="nulová",J196,0)</f>
        <v>0</v>
      </c>
      <c r="BJ196" s="16" t="s">
        <v>87</v>
      </c>
      <c r="BK196" s="197">
        <f>ROUND(I196*H196,2)</f>
        <v>0</v>
      </c>
      <c r="BL196" s="16" t="s">
        <v>139</v>
      </c>
      <c r="BM196" s="196" t="s">
        <v>553</v>
      </c>
    </row>
    <row r="197" spans="1:65" s="2" customFormat="1" ht="11.25">
      <c r="A197" s="33"/>
      <c r="B197" s="34"/>
      <c r="C197" s="35"/>
      <c r="D197" s="198" t="s">
        <v>141</v>
      </c>
      <c r="E197" s="35"/>
      <c r="F197" s="199" t="s">
        <v>227</v>
      </c>
      <c r="G197" s="35"/>
      <c r="H197" s="35"/>
      <c r="I197" s="200"/>
      <c r="J197" s="35"/>
      <c r="K197" s="35"/>
      <c r="L197" s="38"/>
      <c r="M197" s="201"/>
      <c r="N197" s="202"/>
      <c r="O197" s="70"/>
      <c r="P197" s="70"/>
      <c r="Q197" s="70"/>
      <c r="R197" s="70"/>
      <c r="S197" s="70"/>
      <c r="T197" s="71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141</v>
      </c>
      <c r="AU197" s="16" t="s">
        <v>89</v>
      </c>
    </row>
    <row r="198" spans="1:65" s="13" customFormat="1" ht="11.25">
      <c r="B198" s="203"/>
      <c r="C198" s="204"/>
      <c r="D198" s="205" t="s">
        <v>143</v>
      </c>
      <c r="E198" s="206" t="s">
        <v>1</v>
      </c>
      <c r="F198" s="207" t="s">
        <v>554</v>
      </c>
      <c r="G198" s="204"/>
      <c r="H198" s="208">
        <v>185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143</v>
      </c>
      <c r="AU198" s="214" t="s">
        <v>89</v>
      </c>
      <c r="AV198" s="13" t="s">
        <v>89</v>
      </c>
      <c r="AW198" s="13" t="s">
        <v>37</v>
      </c>
      <c r="AX198" s="13" t="s">
        <v>87</v>
      </c>
      <c r="AY198" s="214" t="s">
        <v>132</v>
      </c>
    </row>
    <row r="199" spans="1:65" s="2" customFormat="1" ht="33" customHeight="1">
      <c r="A199" s="33"/>
      <c r="B199" s="34"/>
      <c r="C199" s="185" t="s">
        <v>239</v>
      </c>
      <c r="D199" s="185" t="s">
        <v>134</v>
      </c>
      <c r="E199" s="186" t="s">
        <v>235</v>
      </c>
      <c r="F199" s="187" t="s">
        <v>236</v>
      </c>
      <c r="G199" s="188" t="s">
        <v>137</v>
      </c>
      <c r="H199" s="189">
        <v>185</v>
      </c>
      <c r="I199" s="190"/>
      <c r="J199" s="191">
        <f>ROUND(I199*H199,2)</f>
        <v>0</v>
      </c>
      <c r="K199" s="187" t="s">
        <v>138</v>
      </c>
      <c r="L199" s="38"/>
      <c r="M199" s="192" t="s">
        <v>1</v>
      </c>
      <c r="N199" s="193" t="s">
        <v>44</v>
      </c>
      <c r="O199" s="70"/>
      <c r="P199" s="194">
        <f>O199*H199</f>
        <v>0</v>
      </c>
      <c r="Q199" s="194">
        <v>0</v>
      </c>
      <c r="R199" s="194">
        <f>Q199*H199</f>
        <v>0</v>
      </c>
      <c r="S199" s="194">
        <v>0</v>
      </c>
      <c r="T199" s="195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6" t="s">
        <v>139</v>
      </c>
      <c r="AT199" s="196" t="s">
        <v>134</v>
      </c>
      <c r="AU199" s="196" t="s">
        <v>89</v>
      </c>
      <c r="AY199" s="16" t="s">
        <v>132</v>
      </c>
      <c r="BE199" s="197">
        <f>IF(N199="základní",J199,0)</f>
        <v>0</v>
      </c>
      <c r="BF199" s="197">
        <f>IF(N199="snížená",J199,0)</f>
        <v>0</v>
      </c>
      <c r="BG199" s="197">
        <f>IF(N199="zákl. přenesená",J199,0)</f>
        <v>0</v>
      </c>
      <c r="BH199" s="197">
        <f>IF(N199="sníž. přenesená",J199,0)</f>
        <v>0</v>
      </c>
      <c r="BI199" s="197">
        <f>IF(N199="nulová",J199,0)</f>
        <v>0</v>
      </c>
      <c r="BJ199" s="16" t="s">
        <v>87</v>
      </c>
      <c r="BK199" s="197">
        <f>ROUND(I199*H199,2)</f>
        <v>0</v>
      </c>
      <c r="BL199" s="16" t="s">
        <v>139</v>
      </c>
      <c r="BM199" s="196" t="s">
        <v>555</v>
      </c>
    </row>
    <row r="200" spans="1:65" s="2" customFormat="1" ht="11.25">
      <c r="A200" s="33"/>
      <c r="B200" s="34"/>
      <c r="C200" s="35"/>
      <c r="D200" s="198" t="s">
        <v>141</v>
      </c>
      <c r="E200" s="35"/>
      <c r="F200" s="199" t="s">
        <v>238</v>
      </c>
      <c r="G200" s="35"/>
      <c r="H200" s="35"/>
      <c r="I200" s="200"/>
      <c r="J200" s="35"/>
      <c r="K200" s="35"/>
      <c r="L200" s="38"/>
      <c r="M200" s="201"/>
      <c r="N200" s="202"/>
      <c r="O200" s="70"/>
      <c r="P200" s="70"/>
      <c r="Q200" s="70"/>
      <c r="R200" s="70"/>
      <c r="S200" s="70"/>
      <c r="T200" s="71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T200" s="16" t="s">
        <v>141</v>
      </c>
      <c r="AU200" s="16" t="s">
        <v>89</v>
      </c>
    </row>
    <row r="201" spans="1:65" s="13" customFormat="1" ht="11.25">
      <c r="B201" s="203"/>
      <c r="C201" s="204"/>
      <c r="D201" s="205" t="s">
        <v>143</v>
      </c>
      <c r="E201" s="206" t="s">
        <v>1</v>
      </c>
      <c r="F201" s="207" t="s">
        <v>554</v>
      </c>
      <c r="G201" s="204"/>
      <c r="H201" s="208">
        <v>185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143</v>
      </c>
      <c r="AU201" s="214" t="s">
        <v>89</v>
      </c>
      <c r="AV201" s="13" t="s">
        <v>89</v>
      </c>
      <c r="AW201" s="13" t="s">
        <v>37</v>
      </c>
      <c r="AX201" s="13" t="s">
        <v>87</v>
      </c>
      <c r="AY201" s="214" t="s">
        <v>132</v>
      </c>
    </row>
    <row r="202" spans="1:65" s="2" customFormat="1" ht="24.2" customHeight="1">
      <c r="A202" s="33"/>
      <c r="B202" s="34"/>
      <c r="C202" s="185" t="s">
        <v>244</v>
      </c>
      <c r="D202" s="185" t="s">
        <v>134</v>
      </c>
      <c r="E202" s="186" t="s">
        <v>230</v>
      </c>
      <c r="F202" s="187" t="s">
        <v>231</v>
      </c>
      <c r="G202" s="188" t="s">
        <v>137</v>
      </c>
      <c r="H202" s="189">
        <v>185</v>
      </c>
      <c r="I202" s="190"/>
      <c r="J202" s="191">
        <f>ROUND(I202*H202,2)</f>
        <v>0</v>
      </c>
      <c r="K202" s="187" t="s">
        <v>138</v>
      </c>
      <c r="L202" s="38"/>
      <c r="M202" s="192" t="s">
        <v>1</v>
      </c>
      <c r="N202" s="193" t="s">
        <v>44</v>
      </c>
      <c r="O202" s="70"/>
      <c r="P202" s="194">
        <f>O202*H202</f>
        <v>0</v>
      </c>
      <c r="Q202" s="194">
        <v>0</v>
      </c>
      <c r="R202" s="194">
        <f>Q202*H202</f>
        <v>0</v>
      </c>
      <c r="S202" s="194">
        <v>0</v>
      </c>
      <c r="T202" s="195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6" t="s">
        <v>139</v>
      </c>
      <c r="AT202" s="196" t="s">
        <v>134</v>
      </c>
      <c r="AU202" s="196" t="s">
        <v>89</v>
      </c>
      <c r="AY202" s="16" t="s">
        <v>132</v>
      </c>
      <c r="BE202" s="197">
        <f>IF(N202="základní",J202,0)</f>
        <v>0</v>
      </c>
      <c r="BF202" s="197">
        <f>IF(N202="snížená",J202,0)</f>
        <v>0</v>
      </c>
      <c r="BG202" s="197">
        <f>IF(N202="zákl. přenesená",J202,0)</f>
        <v>0</v>
      </c>
      <c r="BH202" s="197">
        <f>IF(N202="sníž. přenesená",J202,0)</f>
        <v>0</v>
      </c>
      <c r="BI202" s="197">
        <f>IF(N202="nulová",J202,0)</f>
        <v>0</v>
      </c>
      <c r="BJ202" s="16" t="s">
        <v>87</v>
      </c>
      <c r="BK202" s="197">
        <f>ROUND(I202*H202,2)</f>
        <v>0</v>
      </c>
      <c r="BL202" s="16" t="s">
        <v>139</v>
      </c>
      <c r="BM202" s="196" t="s">
        <v>556</v>
      </c>
    </row>
    <row r="203" spans="1:65" s="2" customFormat="1" ht="11.25">
      <c r="A203" s="33"/>
      <c r="B203" s="34"/>
      <c r="C203" s="35"/>
      <c r="D203" s="198" t="s">
        <v>141</v>
      </c>
      <c r="E203" s="35"/>
      <c r="F203" s="199" t="s">
        <v>233</v>
      </c>
      <c r="G203" s="35"/>
      <c r="H203" s="35"/>
      <c r="I203" s="200"/>
      <c r="J203" s="35"/>
      <c r="K203" s="35"/>
      <c r="L203" s="38"/>
      <c r="M203" s="201"/>
      <c r="N203" s="202"/>
      <c r="O203" s="70"/>
      <c r="P203" s="70"/>
      <c r="Q203" s="70"/>
      <c r="R203" s="70"/>
      <c r="S203" s="70"/>
      <c r="T203" s="71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6" t="s">
        <v>141</v>
      </c>
      <c r="AU203" s="16" t="s">
        <v>89</v>
      </c>
    </row>
    <row r="204" spans="1:65" s="13" customFormat="1" ht="11.25">
      <c r="B204" s="203"/>
      <c r="C204" s="204"/>
      <c r="D204" s="205" t="s">
        <v>143</v>
      </c>
      <c r="E204" s="206" t="s">
        <v>1</v>
      </c>
      <c r="F204" s="207" t="s">
        <v>554</v>
      </c>
      <c r="G204" s="204"/>
      <c r="H204" s="208">
        <v>185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143</v>
      </c>
      <c r="AU204" s="214" t="s">
        <v>89</v>
      </c>
      <c r="AV204" s="13" t="s">
        <v>89</v>
      </c>
      <c r="AW204" s="13" t="s">
        <v>37</v>
      </c>
      <c r="AX204" s="13" t="s">
        <v>87</v>
      </c>
      <c r="AY204" s="214" t="s">
        <v>132</v>
      </c>
    </row>
    <row r="205" spans="1:65" s="2" customFormat="1" ht="24.2" customHeight="1">
      <c r="A205" s="33"/>
      <c r="B205" s="34"/>
      <c r="C205" s="185" t="s">
        <v>250</v>
      </c>
      <c r="D205" s="185" t="s">
        <v>134</v>
      </c>
      <c r="E205" s="186" t="s">
        <v>240</v>
      </c>
      <c r="F205" s="187" t="s">
        <v>241</v>
      </c>
      <c r="G205" s="188" t="s">
        <v>137</v>
      </c>
      <c r="H205" s="189">
        <v>185</v>
      </c>
      <c r="I205" s="190"/>
      <c r="J205" s="191">
        <f>ROUND(I205*H205,2)</f>
        <v>0</v>
      </c>
      <c r="K205" s="187" t="s">
        <v>138</v>
      </c>
      <c r="L205" s="38"/>
      <c r="M205" s="192" t="s">
        <v>1</v>
      </c>
      <c r="N205" s="193" t="s">
        <v>44</v>
      </c>
      <c r="O205" s="70"/>
      <c r="P205" s="194">
        <f>O205*H205</f>
        <v>0</v>
      </c>
      <c r="Q205" s="194">
        <v>0</v>
      </c>
      <c r="R205" s="194">
        <f>Q205*H205</f>
        <v>0</v>
      </c>
      <c r="S205" s="194">
        <v>0</v>
      </c>
      <c r="T205" s="195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6" t="s">
        <v>139</v>
      </c>
      <c r="AT205" s="196" t="s">
        <v>134</v>
      </c>
      <c r="AU205" s="196" t="s">
        <v>89</v>
      </c>
      <c r="AY205" s="16" t="s">
        <v>132</v>
      </c>
      <c r="BE205" s="197">
        <f>IF(N205="základní",J205,0)</f>
        <v>0</v>
      </c>
      <c r="BF205" s="197">
        <f>IF(N205="snížená",J205,0)</f>
        <v>0</v>
      </c>
      <c r="BG205" s="197">
        <f>IF(N205="zákl. přenesená",J205,0)</f>
        <v>0</v>
      </c>
      <c r="BH205" s="197">
        <f>IF(N205="sníž. přenesená",J205,0)</f>
        <v>0</v>
      </c>
      <c r="BI205" s="197">
        <f>IF(N205="nulová",J205,0)</f>
        <v>0</v>
      </c>
      <c r="BJ205" s="16" t="s">
        <v>87</v>
      </c>
      <c r="BK205" s="197">
        <f>ROUND(I205*H205,2)</f>
        <v>0</v>
      </c>
      <c r="BL205" s="16" t="s">
        <v>139</v>
      </c>
      <c r="BM205" s="196" t="s">
        <v>557</v>
      </c>
    </row>
    <row r="206" spans="1:65" s="2" customFormat="1" ht="11.25">
      <c r="A206" s="33"/>
      <c r="B206" s="34"/>
      <c r="C206" s="35"/>
      <c r="D206" s="198" t="s">
        <v>141</v>
      </c>
      <c r="E206" s="35"/>
      <c r="F206" s="199" t="s">
        <v>243</v>
      </c>
      <c r="G206" s="35"/>
      <c r="H206" s="35"/>
      <c r="I206" s="200"/>
      <c r="J206" s="35"/>
      <c r="K206" s="35"/>
      <c r="L206" s="38"/>
      <c r="M206" s="201"/>
      <c r="N206" s="202"/>
      <c r="O206" s="70"/>
      <c r="P206" s="70"/>
      <c r="Q206" s="70"/>
      <c r="R206" s="70"/>
      <c r="S206" s="70"/>
      <c r="T206" s="71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6" t="s">
        <v>141</v>
      </c>
      <c r="AU206" s="16" t="s">
        <v>89</v>
      </c>
    </row>
    <row r="207" spans="1:65" s="13" customFormat="1" ht="11.25">
      <c r="B207" s="203"/>
      <c r="C207" s="204"/>
      <c r="D207" s="205" t="s">
        <v>143</v>
      </c>
      <c r="E207" s="206" t="s">
        <v>1</v>
      </c>
      <c r="F207" s="207" t="s">
        <v>554</v>
      </c>
      <c r="G207" s="204"/>
      <c r="H207" s="208">
        <v>185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143</v>
      </c>
      <c r="AU207" s="214" t="s">
        <v>89</v>
      </c>
      <c r="AV207" s="13" t="s">
        <v>89</v>
      </c>
      <c r="AW207" s="13" t="s">
        <v>37</v>
      </c>
      <c r="AX207" s="13" t="s">
        <v>87</v>
      </c>
      <c r="AY207" s="214" t="s">
        <v>132</v>
      </c>
    </row>
    <row r="208" spans="1:65" s="2" customFormat="1" ht="24.2" customHeight="1">
      <c r="A208" s="33"/>
      <c r="B208" s="34"/>
      <c r="C208" s="185" t="s">
        <v>7</v>
      </c>
      <c r="D208" s="185" t="s">
        <v>134</v>
      </c>
      <c r="E208" s="186" t="s">
        <v>245</v>
      </c>
      <c r="F208" s="187" t="s">
        <v>246</v>
      </c>
      <c r="G208" s="188" t="s">
        <v>137</v>
      </c>
      <c r="H208" s="189">
        <v>185</v>
      </c>
      <c r="I208" s="190"/>
      <c r="J208" s="191">
        <f>ROUND(I208*H208,2)</f>
        <v>0</v>
      </c>
      <c r="K208" s="187" t="s">
        <v>138</v>
      </c>
      <c r="L208" s="38"/>
      <c r="M208" s="192" t="s">
        <v>1</v>
      </c>
      <c r="N208" s="193" t="s">
        <v>44</v>
      </c>
      <c r="O208" s="70"/>
      <c r="P208" s="194">
        <f>O208*H208</f>
        <v>0</v>
      </c>
      <c r="Q208" s="194">
        <v>0</v>
      </c>
      <c r="R208" s="194">
        <f>Q208*H208</f>
        <v>0</v>
      </c>
      <c r="S208" s="194">
        <v>0</v>
      </c>
      <c r="T208" s="195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6" t="s">
        <v>139</v>
      </c>
      <c r="AT208" s="196" t="s">
        <v>134</v>
      </c>
      <c r="AU208" s="196" t="s">
        <v>89</v>
      </c>
      <c r="AY208" s="16" t="s">
        <v>132</v>
      </c>
      <c r="BE208" s="197">
        <f>IF(N208="základní",J208,0)</f>
        <v>0</v>
      </c>
      <c r="BF208" s="197">
        <f>IF(N208="snížená",J208,0)</f>
        <v>0</v>
      </c>
      <c r="BG208" s="197">
        <f>IF(N208="zákl. přenesená",J208,0)</f>
        <v>0</v>
      </c>
      <c r="BH208" s="197">
        <f>IF(N208="sníž. přenesená",J208,0)</f>
        <v>0</v>
      </c>
      <c r="BI208" s="197">
        <f>IF(N208="nulová",J208,0)</f>
        <v>0</v>
      </c>
      <c r="BJ208" s="16" t="s">
        <v>87</v>
      </c>
      <c r="BK208" s="197">
        <f>ROUND(I208*H208,2)</f>
        <v>0</v>
      </c>
      <c r="BL208" s="16" t="s">
        <v>139</v>
      </c>
      <c r="BM208" s="196" t="s">
        <v>558</v>
      </c>
    </row>
    <row r="209" spans="1:65" s="2" customFormat="1" ht="11.25">
      <c r="A209" s="33"/>
      <c r="B209" s="34"/>
      <c r="C209" s="35"/>
      <c r="D209" s="198" t="s">
        <v>141</v>
      </c>
      <c r="E209" s="35"/>
      <c r="F209" s="199" t="s">
        <v>248</v>
      </c>
      <c r="G209" s="35"/>
      <c r="H209" s="35"/>
      <c r="I209" s="200"/>
      <c r="J209" s="35"/>
      <c r="K209" s="35"/>
      <c r="L209" s="38"/>
      <c r="M209" s="201"/>
      <c r="N209" s="202"/>
      <c r="O209" s="70"/>
      <c r="P209" s="70"/>
      <c r="Q209" s="70"/>
      <c r="R209" s="70"/>
      <c r="S209" s="70"/>
      <c r="T209" s="71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141</v>
      </c>
      <c r="AU209" s="16" t="s">
        <v>89</v>
      </c>
    </row>
    <row r="210" spans="1:65" s="13" customFormat="1" ht="11.25">
      <c r="B210" s="203"/>
      <c r="C210" s="204"/>
      <c r="D210" s="205" t="s">
        <v>143</v>
      </c>
      <c r="E210" s="206" t="s">
        <v>1</v>
      </c>
      <c r="F210" s="207" t="s">
        <v>554</v>
      </c>
      <c r="G210" s="204"/>
      <c r="H210" s="208">
        <v>185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143</v>
      </c>
      <c r="AU210" s="214" t="s">
        <v>89</v>
      </c>
      <c r="AV210" s="13" t="s">
        <v>89</v>
      </c>
      <c r="AW210" s="13" t="s">
        <v>37</v>
      </c>
      <c r="AX210" s="13" t="s">
        <v>87</v>
      </c>
      <c r="AY210" s="214" t="s">
        <v>132</v>
      </c>
    </row>
    <row r="211" spans="1:65" s="2" customFormat="1" ht="33" customHeight="1">
      <c r="A211" s="33"/>
      <c r="B211" s="34"/>
      <c r="C211" s="185" t="s">
        <v>261</v>
      </c>
      <c r="D211" s="185" t="s">
        <v>134</v>
      </c>
      <c r="E211" s="186" t="s">
        <v>559</v>
      </c>
      <c r="F211" s="187" t="s">
        <v>560</v>
      </c>
      <c r="G211" s="188" t="s">
        <v>137</v>
      </c>
      <c r="H211" s="189">
        <v>57</v>
      </c>
      <c r="I211" s="190"/>
      <c r="J211" s="191">
        <f>ROUND(I211*H211,2)</f>
        <v>0</v>
      </c>
      <c r="K211" s="187" t="s">
        <v>138</v>
      </c>
      <c r="L211" s="38"/>
      <c r="M211" s="192" t="s">
        <v>1</v>
      </c>
      <c r="N211" s="193" t="s">
        <v>44</v>
      </c>
      <c r="O211" s="70"/>
      <c r="P211" s="194">
        <f>O211*H211</f>
        <v>0</v>
      </c>
      <c r="Q211" s="194">
        <v>8.9219999999999994E-2</v>
      </c>
      <c r="R211" s="194">
        <f>Q211*H211</f>
        <v>5.0855399999999999</v>
      </c>
      <c r="S211" s="194">
        <v>0</v>
      </c>
      <c r="T211" s="195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6" t="s">
        <v>139</v>
      </c>
      <c r="AT211" s="196" t="s">
        <v>134</v>
      </c>
      <c r="AU211" s="196" t="s">
        <v>89</v>
      </c>
      <c r="AY211" s="16" t="s">
        <v>132</v>
      </c>
      <c r="BE211" s="197">
        <f>IF(N211="základní",J211,0)</f>
        <v>0</v>
      </c>
      <c r="BF211" s="197">
        <f>IF(N211="snížená",J211,0)</f>
        <v>0</v>
      </c>
      <c r="BG211" s="197">
        <f>IF(N211="zákl. přenesená",J211,0)</f>
        <v>0</v>
      </c>
      <c r="BH211" s="197">
        <f>IF(N211="sníž. přenesená",J211,0)</f>
        <v>0</v>
      </c>
      <c r="BI211" s="197">
        <f>IF(N211="nulová",J211,0)</f>
        <v>0</v>
      </c>
      <c r="BJ211" s="16" t="s">
        <v>87</v>
      </c>
      <c r="BK211" s="197">
        <f>ROUND(I211*H211,2)</f>
        <v>0</v>
      </c>
      <c r="BL211" s="16" t="s">
        <v>139</v>
      </c>
      <c r="BM211" s="196" t="s">
        <v>561</v>
      </c>
    </row>
    <row r="212" spans="1:65" s="2" customFormat="1" ht="11.25">
      <c r="A212" s="33"/>
      <c r="B212" s="34"/>
      <c r="C212" s="35"/>
      <c r="D212" s="198" t="s">
        <v>141</v>
      </c>
      <c r="E212" s="35"/>
      <c r="F212" s="199" t="s">
        <v>562</v>
      </c>
      <c r="G212" s="35"/>
      <c r="H212" s="35"/>
      <c r="I212" s="200"/>
      <c r="J212" s="35"/>
      <c r="K212" s="35"/>
      <c r="L212" s="38"/>
      <c r="M212" s="201"/>
      <c r="N212" s="202"/>
      <c r="O212" s="70"/>
      <c r="P212" s="70"/>
      <c r="Q212" s="70"/>
      <c r="R212" s="70"/>
      <c r="S212" s="70"/>
      <c r="T212" s="71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T212" s="16" t="s">
        <v>141</v>
      </c>
      <c r="AU212" s="16" t="s">
        <v>89</v>
      </c>
    </row>
    <row r="213" spans="1:65" s="13" customFormat="1" ht="22.5">
      <c r="B213" s="203"/>
      <c r="C213" s="204"/>
      <c r="D213" s="205" t="s">
        <v>143</v>
      </c>
      <c r="E213" s="206" t="s">
        <v>1</v>
      </c>
      <c r="F213" s="207" t="s">
        <v>563</v>
      </c>
      <c r="G213" s="204"/>
      <c r="H213" s="208">
        <v>57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143</v>
      </c>
      <c r="AU213" s="214" t="s">
        <v>89</v>
      </c>
      <c r="AV213" s="13" t="s">
        <v>89</v>
      </c>
      <c r="AW213" s="13" t="s">
        <v>37</v>
      </c>
      <c r="AX213" s="13" t="s">
        <v>87</v>
      </c>
      <c r="AY213" s="214" t="s">
        <v>132</v>
      </c>
    </row>
    <row r="214" spans="1:65" s="2" customFormat="1" ht="16.5" customHeight="1">
      <c r="A214" s="33"/>
      <c r="B214" s="34"/>
      <c r="C214" s="226" t="s">
        <v>267</v>
      </c>
      <c r="D214" s="226" t="s">
        <v>200</v>
      </c>
      <c r="E214" s="227" t="s">
        <v>564</v>
      </c>
      <c r="F214" s="228" t="s">
        <v>565</v>
      </c>
      <c r="G214" s="229" t="s">
        <v>137</v>
      </c>
      <c r="H214" s="230">
        <v>9</v>
      </c>
      <c r="I214" s="231"/>
      <c r="J214" s="232">
        <f>ROUND(I214*H214,2)</f>
        <v>0</v>
      </c>
      <c r="K214" s="228" t="s">
        <v>1</v>
      </c>
      <c r="L214" s="233"/>
      <c r="M214" s="234" t="s">
        <v>1</v>
      </c>
      <c r="N214" s="235" t="s">
        <v>44</v>
      </c>
      <c r="O214" s="70"/>
      <c r="P214" s="194">
        <f>O214*H214</f>
        <v>0</v>
      </c>
      <c r="Q214" s="194">
        <v>0.128</v>
      </c>
      <c r="R214" s="194">
        <f>Q214*H214</f>
        <v>1.1520000000000001</v>
      </c>
      <c r="S214" s="194">
        <v>0</v>
      </c>
      <c r="T214" s="195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6" t="s">
        <v>181</v>
      </c>
      <c r="AT214" s="196" t="s">
        <v>200</v>
      </c>
      <c r="AU214" s="196" t="s">
        <v>89</v>
      </c>
      <c r="AY214" s="16" t="s">
        <v>132</v>
      </c>
      <c r="BE214" s="197">
        <f>IF(N214="základní",J214,0)</f>
        <v>0</v>
      </c>
      <c r="BF214" s="197">
        <f>IF(N214="snížená",J214,0)</f>
        <v>0</v>
      </c>
      <c r="BG214" s="197">
        <f>IF(N214="zákl. přenesená",J214,0)</f>
        <v>0</v>
      </c>
      <c r="BH214" s="197">
        <f>IF(N214="sníž. přenesená",J214,0)</f>
        <v>0</v>
      </c>
      <c r="BI214" s="197">
        <f>IF(N214="nulová",J214,0)</f>
        <v>0</v>
      </c>
      <c r="BJ214" s="16" t="s">
        <v>87</v>
      </c>
      <c r="BK214" s="197">
        <f>ROUND(I214*H214,2)</f>
        <v>0</v>
      </c>
      <c r="BL214" s="16" t="s">
        <v>139</v>
      </c>
      <c r="BM214" s="196" t="s">
        <v>566</v>
      </c>
    </row>
    <row r="215" spans="1:65" s="13" customFormat="1" ht="11.25">
      <c r="B215" s="203"/>
      <c r="C215" s="204"/>
      <c r="D215" s="205" t="s">
        <v>143</v>
      </c>
      <c r="E215" s="206" t="s">
        <v>1</v>
      </c>
      <c r="F215" s="207" t="s">
        <v>567</v>
      </c>
      <c r="G215" s="204"/>
      <c r="H215" s="208">
        <v>9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143</v>
      </c>
      <c r="AU215" s="214" t="s">
        <v>89</v>
      </c>
      <c r="AV215" s="13" t="s">
        <v>89</v>
      </c>
      <c r="AW215" s="13" t="s">
        <v>37</v>
      </c>
      <c r="AX215" s="13" t="s">
        <v>87</v>
      </c>
      <c r="AY215" s="214" t="s">
        <v>132</v>
      </c>
    </row>
    <row r="216" spans="1:65" s="2" customFormat="1" ht="24.2" customHeight="1">
      <c r="A216" s="33"/>
      <c r="B216" s="34"/>
      <c r="C216" s="226" t="s">
        <v>273</v>
      </c>
      <c r="D216" s="226" t="s">
        <v>200</v>
      </c>
      <c r="E216" s="227" t="s">
        <v>568</v>
      </c>
      <c r="F216" s="228" t="s">
        <v>569</v>
      </c>
      <c r="G216" s="229" t="s">
        <v>137</v>
      </c>
      <c r="H216" s="230">
        <v>2.472</v>
      </c>
      <c r="I216" s="231"/>
      <c r="J216" s="232">
        <f>ROUND(I216*H216,2)</f>
        <v>0</v>
      </c>
      <c r="K216" s="228" t="s">
        <v>138</v>
      </c>
      <c r="L216" s="233"/>
      <c r="M216" s="234" t="s">
        <v>1</v>
      </c>
      <c r="N216" s="235" t="s">
        <v>44</v>
      </c>
      <c r="O216" s="70"/>
      <c r="P216" s="194">
        <f>O216*H216</f>
        <v>0</v>
      </c>
      <c r="Q216" s="194">
        <v>0.113</v>
      </c>
      <c r="R216" s="194">
        <f>Q216*H216</f>
        <v>0.27933600000000003</v>
      </c>
      <c r="S216" s="194">
        <v>0</v>
      </c>
      <c r="T216" s="195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6" t="s">
        <v>181</v>
      </c>
      <c r="AT216" s="196" t="s">
        <v>200</v>
      </c>
      <c r="AU216" s="196" t="s">
        <v>89</v>
      </c>
      <c r="AY216" s="16" t="s">
        <v>132</v>
      </c>
      <c r="BE216" s="197">
        <f>IF(N216="základní",J216,0)</f>
        <v>0</v>
      </c>
      <c r="BF216" s="197">
        <f>IF(N216="snížená",J216,0)</f>
        <v>0</v>
      </c>
      <c r="BG216" s="197">
        <f>IF(N216="zákl. přenesená",J216,0)</f>
        <v>0</v>
      </c>
      <c r="BH216" s="197">
        <f>IF(N216="sníž. přenesená",J216,0)</f>
        <v>0</v>
      </c>
      <c r="BI216" s="197">
        <f>IF(N216="nulová",J216,0)</f>
        <v>0</v>
      </c>
      <c r="BJ216" s="16" t="s">
        <v>87</v>
      </c>
      <c r="BK216" s="197">
        <f>ROUND(I216*H216,2)</f>
        <v>0</v>
      </c>
      <c r="BL216" s="16" t="s">
        <v>139</v>
      </c>
      <c r="BM216" s="196" t="s">
        <v>570</v>
      </c>
    </row>
    <row r="217" spans="1:65" s="13" customFormat="1" ht="11.25">
      <c r="B217" s="203"/>
      <c r="C217" s="204"/>
      <c r="D217" s="205" t="s">
        <v>143</v>
      </c>
      <c r="E217" s="206" t="s">
        <v>1</v>
      </c>
      <c r="F217" s="207" t="s">
        <v>571</v>
      </c>
      <c r="G217" s="204"/>
      <c r="H217" s="208">
        <v>2.4</v>
      </c>
      <c r="I217" s="209"/>
      <c r="J217" s="204"/>
      <c r="K217" s="204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143</v>
      </c>
      <c r="AU217" s="214" t="s">
        <v>89</v>
      </c>
      <c r="AV217" s="13" t="s">
        <v>89</v>
      </c>
      <c r="AW217" s="13" t="s">
        <v>37</v>
      </c>
      <c r="AX217" s="13" t="s">
        <v>87</v>
      </c>
      <c r="AY217" s="214" t="s">
        <v>132</v>
      </c>
    </row>
    <row r="218" spans="1:65" s="13" customFormat="1" ht="11.25">
      <c r="B218" s="203"/>
      <c r="C218" s="204"/>
      <c r="D218" s="205" t="s">
        <v>143</v>
      </c>
      <c r="E218" s="204"/>
      <c r="F218" s="207" t="s">
        <v>572</v>
      </c>
      <c r="G218" s="204"/>
      <c r="H218" s="208">
        <v>2.472</v>
      </c>
      <c r="I218" s="209"/>
      <c r="J218" s="204"/>
      <c r="K218" s="204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143</v>
      </c>
      <c r="AU218" s="214" t="s">
        <v>89</v>
      </c>
      <c r="AV218" s="13" t="s">
        <v>89</v>
      </c>
      <c r="AW218" s="13" t="s">
        <v>4</v>
      </c>
      <c r="AX218" s="13" t="s">
        <v>87</v>
      </c>
      <c r="AY218" s="214" t="s">
        <v>132</v>
      </c>
    </row>
    <row r="219" spans="1:65" s="12" customFormat="1" ht="22.9" customHeight="1">
      <c r="B219" s="169"/>
      <c r="C219" s="170"/>
      <c r="D219" s="171" t="s">
        <v>78</v>
      </c>
      <c r="E219" s="183" t="s">
        <v>181</v>
      </c>
      <c r="F219" s="183" t="s">
        <v>249</v>
      </c>
      <c r="G219" s="170"/>
      <c r="H219" s="170"/>
      <c r="I219" s="173"/>
      <c r="J219" s="184">
        <f>BK219</f>
        <v>0</v>
      </c>
      <c r="K219" s="170"/>
      <c r="L219" s="175"/>
      <c r="M219" s="176"/>
      <c r="N219" s="177"/>
      <c r="O219" s="177"/>
      <c r="P219" s="178">
        <f>SUM(P220:P234)</f>
        <v>0</v>
      </c>
      <c r="Q219" s="177"/>
      <c r="R219" s="178">
        <f>SUM(R220:R234)</f>
        <v>0.61325999999999992</v>
      </c>
      <c r="S219" s="177"/>
      <c r="T219" s="179">
        <f>SUM(T220:T234)</f>
        <v>0.9</v>
      </c>
      <c r="AR219" s="180" t="s">
        <v>87</v>
      </c>
      <c r="AT219" s="181" t="s">
        <v>78</v>
      </c>
      <c r="AU219" s="181" t="s">
        <v>87</v>
      </c>
      <c r="AY219" s="180" t="s">
        <v>132</v>
      </c>
      <c r="BK219" s="182">
        <f>SUM(BK220:BK234)</f>
        <v>0</v>
      </c>
    </row>
    <row r="220" spans="1:65" s="2" customFormat="1" ht="24.2" customHeight="1">
      <c r="A220" s="33"/>
      <c r="B220" s="34"/>
      <c r="C220" s="185" t="s">
        <v>277</v>
      </c>
      <c r="D220" s="185" t="s">
        <v>134</v>
      </c>
      <c r="E220" s="186" t="s">
        <v>573</v>
      </c>
      <c r="F220" s="187" t="s">
        <v>574</v>
      </c>
      <c r="G220" s="188" t="s">
        <v>253</v>
      </c>
      <c r="H220" s="189">
        <v>1</v>
      </c>
      <c r="I220" s="190"/>
      <c r="J220" s="191">
        <f>ROUND(I220*H220,2)</f>
        <v>0</v>
      </c>
      <c r="K220" s="187" t="s">
        <v>138</v>
      </c>
      <c r="L220" s="38"/>
      <c r="M220" s="192" t="s">
        <v>1</v>
      </c>
      <c r="N220" s="193" t="s">
        <v>44</v>
      </c>
      <c r="O220" s="70"/>
      <c r="P220" s="194">
        <f>O220*H220</f>
        <v>0</v>
      </c>
      <c r="Q220" s="194">
        <v>0.53325999999999996</v>
      </c>
      <c r="R220" s="194">
        <f>Q220*H220</f>
        <v>0.53325999999999996</v>
      </c>
      <c r="S220" s="194">
        <v>0.3</v>
      </c>
      <c r="T220" s="195">
        <f>S220*H220</f>
        <v>0.3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6" t="s">
        <v>139</v>
      </c>
      <c r="AT220" s="196" t="s">
        <v>134</v>
      </c>
      <c r="AU220" s="196" t="s">
        <v>89</v>
      </c>
      <c r="AY220" s="16" t="s">
        <v>132</v>
      </c>
      <c r="BE220" s="197">
        <f>IF(N220="základní",J220,0)</f>
        <v>0</v>
      </c>
      <c r="BF220" s="197">
        <f>IF(N220="snížená",J220,0)</f>
        <v>0</v>
      </c>
      <c r="BG220" s="197">
        <f>IF(N220="zákl. přenesená",J220,0)</f>
        <v>0</v>
      </c>
      <c r="BH220" s="197">
        <f>IF(N220="sníž. přenesená",J220,0)</f>
        <v>0</v>
      </c>
      <c r="BI220" s="197">
        <f>IF(N220="nulová",J220,0)</f>
        <v>0</v>
      </c>
      <c r="BJ220" s="16" t="s">
        <v>87</v>
      </c>
      <c r="BK220" s="197">
        <f>ROUND(I220*H220,2)</f>
        <v>0</v>
      </c>
      <c r="BL220" s="16" t="s">
        <v>139</v>
      </c>
      <c r="BM220" s="196" t="s">
        <v>575</v>
      </c>
    </row>
    <row r="221" spans="1:65" s="2" customFormat="1" ht="11.25">
      <c r="A221" s="33"/>
      <c r="B221" s="34"/>
      <c r="C221" s="35"/>
      <c r="D221" s="198" t="s">
        <v>141</v>
      </c>
      <c r="E221" s="35"/>
      <c r="F221" s="199" t="s">
        <v>576</v>
      </c>
      <c r="G221" s="35"/>
      <c r="H221" s="35"/>
      <c r="I221" s="200"/>
      <c r="J221" s="35"/>
      <c r="K221" s="35"/>
      <c r="L221" s="38"/>
      <c r="M221" s="201"/>
      <c r="N221" s="202"/>
      <c r="O221" s="70"/>
      <c r="P221" s="70"/>
      <c r="Q221" s="70"/>
      <c r="R221" s="70"/>
      <c r="S221" s="70"/>
      <c r="T221" s="71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T221" s="16" t="s">
        <v>141</v>
      </c>
      <c r="AU221" s="16" t="s">
        <v>89</v>
      </c>
    </row>
    <row r="222" spans="1:65" s="13" customFormat="1" ht="11.25">
      <c r="B222" s="203"/>
      <c r="C222" s="204"/>
      <c r="D222" s="205" t="s">
        <v>143</v>
      </c>
      <c r="E222" s="206" t="s">
        <v>1</v>
      </c>
      <c r="F222" s="207" t="s">
        <v>577</v>
      </c>
      <c r="G222" s="204"/>
      <c r="H222" s="208">
        <v>1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143</v>
      </c>
      <c r="AU222" s="214" t="s">
        <v>89</v>
      </c>
      <c r="AV222" s="13" t="s">
        <v>89</v>
      </c>
      <c r="AW222" s="13" t="s">
        <v>37</v>
      </c>
      <c r="AX222" s="13" t="s">
        <v>87</v>
      </c>
      <c r="AY222" s="214" t="s">
        <v>132</v>
      </c>
    </row>
    <row r="223" spans="1:65" s="2" customFormat="1" ht="24.2" customHeight="1">
      <c r="A223" s="33"/>
      <c r="B223" s="34"/>
      <c r="C223" s="185" t="s">
        <v>283</v>
      </c>
      <c r="D223" s="185" t="s">
        <v>134</v>
      </c>
      <c r="E223" s="186" t="s">
        <v>578</v>
      </c>
      <c r="F223" s="187" t="s">
        <v>579</v>
      </c>
      <c r="G223" s="188" t="s">
        <v>253</v>
      </c>
      <c r="H223" s="189">
        <v>2</v>
      </c>
      <c r="I223" s="190"/>
      <c r="J223" s="191">
        <f>ROUND(I223*H223,2)</f>
        <v>0</v>
      </c>
      <c r="K223" s="187" t="s">
        <v>138</v>
      </c>
      <c r="L223" s="38"/>
      <c r="M223" s="192" t="s">
        <v>1</v>
      </c>
      <c r="N223" s="193" t="s">
        <v>44</v>
      </c>
      <c r="O223" s="70"/>
      <c r="P223" s="194">
        <f>O223*H223</f>
        <v>0</v>
      </c>
      <c r="Q223" s="194">
        <v>0</v>
      </c>
      <c r="R223" s="194">
        <f>Q223*H223</f>
        <v>0</v>
      </c>
      <c r="S223" s="194">
        <v>0.05</v>
      </c>
      <c r="T223" s="195">
        <f>S223*H223</f>
        <v>0.1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6" t="s">
        <v>139</v>
      </c>
      <c r="AT223" s="196" t="s">
        <v>134</v>
      </c>
      <c r="AU223" s="196" t="s">
        <v>89</v>
      </c>
      <c r="AY223" s="16" t="s">
        <v>132</v>
      </c>
      <c r="BE223" s="197">
        <f>IF(N223="základní",J223,0)</f>
        <v>0</v>
      </c>
      <c r="BF223" s="197">
        <f>IF(N223="snížená",J223,0)</f>
        <v>0</v>
      </c>
      <c r="BG223" s="197">
        <f>IF(N223="zákl. přenesená",J223,0)</f>
        <v>0</v>
      </c>
      <c r="BH223" s="197">
        <f>IF(N223="sníž. přenesená",J223,0)</f>
        <v>0</v>
      </c>
      <c r="BI223" s="197">
        <f>IF(N223="nulová",J223,0)</f>
        <v>0</v>
      </c>
      <c r="BJ223" s="16" t="s">
        <v>87</v>
      </c>
      <c r="BK223" s="197">
        <f>ROUND(I223*H223,2)</f>
        <v>0</v>
      </c>
      <c r="BL223" s="16" t="s">
        <v>139</v>
      </c>
      <c r="BM223" s="196" t="s">
        <v>580</v>
      </c>
    </row>
    <row r="224" spans="1:65" s="2" customFormat="1" ht="11.25">
      <c r="A224" s="33"/>
      <c r="B224" s="34"/>
      <c r="C224" s="35"/>
      <c r="D224" s="198" t="s">
        <v>141</v>
      </c>
      <c r="E224" s="35"/>
      <c r="F224" s="199" t="s">
        <v>581</v>
      </c>
      <c r="G224" s="35"/>
      <c r="H224" s="35"/>
      <c r="I224" s="200"/>
      <c r="J224" s="35"/>
      <c r="K224" s="35"/>
      <c r="L224" s="38"/>
      <c r="M224" s="201"/>
      <c r="N224" s="202"/>
      <c r="O224" s="70"/>
      <c r="P224" s="70"/>
      <c r="Q224" s="70"/>
      <c r="R224" s="70"/>
      <c r="S224" s="70"/>
      <c r="T224" s="71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T224" s="16" t="s">
        <v>141</v>
      </c>
      <c r="AU224" s="16" t="s">
        <v>89</v>
      </c>
    </row>
    <row r="225" spans="1:65" s="13" customFormat="1" ht="11.25">
      <c r="B225" s="203"/>
      <c r="C225" s="204"/>
      <c r="D225" s="205" t="s">
        <v>143</v>
      </c>
      <c r="E225" s="206" t="s">
        <v>1</v>
      </c>
      <c r="F225" s="207" t="s">
        <v>89</v>
      </c>
      <c r="G225" s="204"/>
      <c r="H225" s="208">
        <v>2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143</v>
      </c>
      <c r="AU225" s="214" t="s">
        <v>89</v>
      </c>
      <c r="AV225" s="13" t="s">
        <v>89</v>
      </c>
      <c r="AW225" s="13" t="s">
        <v>37</v>
      </c>
      <c r="AX225" s="13" t="s">
        <v>87</v>
      </c>
      <c r="AY225" s="214" t="s">
        <v>132</v>
      </c>
    </row>
    <row r="226" spans="1:65" s="2" customFormat="1" ht="16.5" customHeight="1">
      <c r="A226" s="33"/>
      <c r="B226" s="34"/>
      <c r="C226" s="185" t="s">
        <v>289</v>
      </c>
      <c r="D226" s="185" t="s">
        <v>134</v>
      </c>
      <c r="E226" s="186" t="s">
        <v>582</v>
      </c>
      <c r="F226" s="187" t="s">
        <v>583</v>
      </c>
      <c r="G226" s="188" t="s">
        <v>253</v>
      </c>
      <c r="H226" s="189">
        <v>2</v>
      </c>
      <c r="I226" s="190"/>
      <c r="J226" s="191">
        <f>ROUND(I226*H226,2)</f>
        <v>0</v>
      </c>
      <c r="K226" s="187" t="s">
        <v>138</v>
      </c>
      <c r="L226" s="38"/>
      <c r="M226" s="192" t="s">
        <v>1</v>
      </c>
      <c r="N226" s="193" t="s">
        <v>44</v>
      </c>
      <c r="O226" s="70"/>
      <c r="P226" s="194">
        <f>O226*H226</f>
        <v>0</v>
      </c>
      <c r="Q226" s="194">
        <v>0.04</v>
      </c>
      <c r="R226" s="194">
        <f>Q226*H226</f>
        <v>0.08</v>
      </c>
      <c r="S226" s="194">
        <v>0</v>
      </c>
      <c r="T226" s="195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6" t="s">
        <v>139</v>
      </c>
      <c r="AT226" s="196" t="s">
        <v>134</v>
      </c>
      <c r="AU226" s="196" t="s">
        <v>89</v>
      </c>
      <c r="AY226" s="16" t="s">
        <v>132</v>
      </c>
      <c r="BE226" s="197">
        <f>IF(N226="základní",J226,0)</f>
        <v>0</v>
      </c>
      <c r="BF226" s="197">
        <f>IF(N226="snížená",J226,0)</f>
        <v>0</v>
      </c>
      <c r="BG226" s="197">
        <f>IF(N226="zákl. přenesená",J226,0)</f>
        <v>0</v>
      </c>
      <c r="BH226" s="197">
        <f>IF(N226="sníž. přenesená",J226,0)</f>
        <v>0</v>
      </c>
      <c r="BI226" s="197">
        <f>IF(N226="nulová",J226,0)</f>
        <v>0</v>
      </c>
      <c r="BJ226" s="16" t="s">
        <v>87</v>
      </c>
      <c r="BK226" s="197">
        <f>ROUND(I226*H226,2)</f>
        <v>0</v>
      </c>
      <c r="BL226" s="16" t="s">
        <v>139</v>
      </c>
      <c r="BM226" s="196" t="s">
        <v>584</v>
      </c>
    </row>
    <row r="227" spans="1:65" s="2" customFormat="1" ht="11.25">
      <c r="A227" s="33"/>
      <c r="B227" s="34"/>
      <c r="C227" s="35"/>
      <c r="D227" s="198" t="s">
        <v>141</v>
      </c>
      <c r="E227" s="35"/>
      <c r="F227" s="199" t="s">
        <v>585</v>
      </c>
      <c r="G227" s="35"/>
      <c r="H227" s="35"/>
      <c r="I227" s="200"/>
      <c r="J227" s="35"/>
      <c r="K227" s="35"/>
      <c r="L227" s="38"/>
      <c r="M227" s="201"/>
      <c r="N227" s="202"/>
      <c r="O227" s="70"/>
      <c r="P227" s="70"/>
      <c r="Q227" s="70"/>
      <c r="R227" s="70"/>
      <c r="S227" s="70"/>
      <c r="T227" s="71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T227" s="16" t="s">
        <v>141</v>
      </c>
      <c r="AU227" s="16" t="s">
        <v>89</v>
      </c>
    </row>
    <row r="228" spans="1:65" s="13" customFormat="1" ht="11.25">
      <c r="B228" s="203"/>
      <c r="C228" s="204"/>
      <c r="D228" s="205" t="s">
        <v>143</v>
      </c>
      <c r="E228" s="206" t="s">
        <v>1</v>
      </c>
      <c r="F228" s="207" t="s">
        <v>89</v>
      </c>
      <c r="G228" s="204"/>
      <c r="H228" s="208">
        <v>2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143</v>
      </c>
      <c r="AU228" s="214" t="s">
        <v>89</v>
      </c>
      <c r="AV228" s="13" t="s">
        <v>89</v>
      </c>
      <c r="AW228" s="13" t="s">
        <v>37</v>
      </c>
      <c r="AX228" s="13" t="s">
        <v>87</v>
      </c>
      <c r="AY228" s="214" t="s">
        <v>132</v>
      </c>
    </row>
    <row r="229" spans="1:65" s="2" customFormat="1" ht="24.2" customHeight="1">
      <c r="A229" s="33"/>
      <c r="B229" s="34"/>
      <c r="C229" s="185" t="s">
        <v>295</v>
      </c>
      <c r="D229" s="185" t="s">
        <v>134</v>
      </c>
      <c r="E229" s="186" t="s">
        <v>251</v>
      </c>
      <c r="F229" s="187" t="s">
        <v>252</v>
      </c>
      <c r="G229" s="188" t="s">
        <v>253</v>
      </c>
      <c r="H229" s="189">
        <v>5</v>
      </c>
      <c r="I229" s="190"/>
      <c r="J229" s="191">
        <f>ROUND(I229*H229,2)</f>
        <v>0</v>
      </c>
      <c r="K229" s="187" t="s">
        <v>138</v>
      </c>
      <c r="L229" s="38"/>
      <c r="M229" s="192" t="s">
        <v>1</v>
      </c>
      <c r="N229" s="193" t="s">
        <v>44</v>
      </c>
      <c r="O229" s="70"/>
      <c r="P229" s="194">
        <f>O229*H229</f>
        <v>0</v>
      </c>
      <c r="Q229" s="194">
        <v>0</v>
      </c>
      <c r="R229" s="194">
        <f>Q229*H229</f>
        <v>0</v>
      </c>
      <c r="S229" s="194">
        <v>0.1</v>
      </c>
      <c r="T229" s="195">
        <f>S229*H229</f>
        <v>0.5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6" t="s">
        <v>139</v>
      </c>
      <c r="AT229" s="196" t="s">
        <v>134</v>
      </c>
      <c r="AU229" s="196" t="s">
        <v>89</v>
      </c>
      <c r="AY229" s="16" t="s">
        <v>132</v>
      </c>
      <c r="BE229" s="197">
        <f>IF(N229="základní",J229,0)</f>
        <v>0</v>
      </c>
      <c r="BF229" s="197">
        <f>IF(N229="snížená",J229,0)</f>
        <v>0</v>
      </c>
      <c r="BG229" s="197">
        <f>IF(N229="zákl. přenesená",J229,0)</f>
        <v>0</v>
      </c>
      <c r="BH229" s="197">
        <f>IF(N229="sníž. přenesená",J229,0)</f>
        <v>0</v>
      </c>
      <c r="BI229" s="197">
        <f>IF(N229="nulová",J229,0)</f>
        <v>0</v>
      </c>
      <c r="BJ229" s="16" t="s">
        <v>87</v>
      </c>
      <c r="BK229" s="197">
        <f>ROUND(I229*H229,2)</f>
        <v>0</v>
      </c>
      <c r="BL229" s="16" t="s">
        <v>139</v>
      </c>
      <c r="BM229" s="196" t="s">
        <v>586</v>
      </c>
    </row>
    <row r="230" spans="1:65" s="2" customFormat="1" ht="11.25">
      <c r="A230" s="33"/>
      <c r="B230" s="34"/>
      <c r="C230" s="35"/>
      <c r="D230" s="198" t="s">
        <v>141</v>
      </c>
      <c r="E230" s="35"/>
      <c r="F230" s="199" t="s">
        <v>255</v>
      </c>
      <c r="G230" s="35"/>
      <c r="H230" s="35"/>
      <c r="I230" s="200"/>
      <c r="J230" s="35"/>
      <c r="K230" s="35"/>
      <c r="L230" s="38"/>
      <c r="M230" s="201"/>
      <c r="N230" s="202"/>
      <c r="O230" s="70"/>
      <c r="P230" s="70"/>
      <c r="Q230" s="70"/>
      <c r="R230" s="70"/>
      <c r="S230" s="70"/>
      <c r="T230" s="71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141</v>
      </c>
      <c r="AU230" s="16" t="s">
        <v>89</v>
      </c>
    </row>
    <row r="231" spans="1:65" s="13" customFormat="1" ht="11.25">
      <c r="B231" s="203"/>
      <c r="C231" s="204"/>
      <c r="D231" s="205" t="s">
        <v>143</v>
      </c>
      <c r="E231" s="206" t="s">
        <v>1</v>
      </c>
      <c r="F231" s="207" t="s">
        <v>160</v>
      </c>
      <c r="G231" s="204"/>
      <c r="H231" s="208">
        <v>5</v>
      </c>
      <c r="I231" s="209"/>
      <c r="J231" s="204"/>
      <c r="K231" s="204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143</v>
      </c>
      <c r="AU231" s="214" t="s">
        <v>89</v>
      </c>
      <c r="AV231" s="13" t="s">
        <v>89</v>
      </c>
      <c r="AW231" s="13" t="s">
        <v>37</v>
      </c>
      <c r="AX231" s="13" t="s">
        <v>87</v>
      </c>
      <c r="AY231" s="214" t="s">
        <v>132</v>
      </c>
    </row>
    <row r="232" spans="1:65" s="2" customFormat="1" ht="33" customHeight="1">
      <c r="A232" s="33"/>
      <c r="B232" s="34"/>
      <c r="C232" s="185" t="s">
        <v>301</v>
      </c>
      <c r="D232" s="185" t="s">
        <v>134</v>
      </c>
      <c r="E232" s="186" t="s">
        <v>256</v>
      </c>
      <c r="F232" s="187" t="s">
        <v>257</v>
      </c>
      <c r="G232" s="188" t="s">
        <v>253</v>
      </c>
      <c r="H232" s="189">
        <v>5</v>
      </c>
      <c r="I232" s="190"/>
      <c r="J232" s="191">
        <f>ROUND(I232*H232,2)</f>
        <v>0</v>
      </c>
      <c r="K232" s="187" t="s">
        <v>138</v>
      </c>
      <c r="L232" s="38"/>
      <c r="M232" s="192" t="s">
        <v>1</v>
      </c>
      <c r="N232" s="193" t="s">
        <v>44</v>
      </c>
      <c r="O232" s="70"/>
      <c r="P232" s="194">
        <f>O232*H232</f>
        <v>0</v>
      </c>
      <c r="Q232" s="194">
        <v>0</v>
      </c>
      <c r="R232" s="194">
        <f>Q232*H232</f>
        <v>0</v>
      </c>
      <c r="S232" s="194">
        <v>0</v>
      </c>
      <c r="T232" s="195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6" t="s">
        <v>139</v>
      </c>
      <c r="AT232" s="196" t="s">
        <v>134</v>
      </c>
      <c r="AU232" s="196" t="s">
        <v>89</v>
      </c>
      <c r="AY232" s="16" t="s">
        <v>132</v>
      </c>
      <c r="BE232" s="197">
        <f>IF(N232="základní",J232,0)</f>
        <v>0</v>
      </c>
      <c r="BF232" s="197">
        <f>IF(N232="snížená",J232,0)</f>
        <v>0</v>
      </c>
      <c r="BG232" s="197">
        <f>IF(N232="zákl. přenesená",J232,0)</f>
        <v>0</v>
      </c>
      <c r="BH232" s="197">
        <f>IF(N232="sníž. přenesená",J232,0)</f>
        <v>0</v>
      </c>
      <c r="BI232" s="197">
        <f>IF(N232="nulová",J232,0)</f>
        <v>0</v>
      </c>
      <c r="BJ232" s="16" t="s">
        <v>87</v>
      </c>
      <c r="BK232" s="197">
        <f>ROUND(I232*H232,2)</f>
        <v>0</v>
      </c>
      <c r="BL232" s="16" t="s">
        <v>139</v>
      </c>
      <c r="BM232" s="196" t="s">
        <v>587</v>
      </c>
    </row>
    <row r="233" spans="1:65" s="2" customFormat="1" ht="11.25">
      <c r="A233" s="33"/>
      <c r="B233" s="34"/>
      <c r="C233" s="35"/>
      <c r="D233" s="198" t="s">
        <v>141</v>
      </c>
      <c r="E233" s="35"/>
      <c r="F233" s="199" t="s">
        <v>259</v>
      </c>
      <c r="G233" s="35"/>
      <c r="H233" s="35"/>
      <c r="I233" s="200"/>
      <c r="J233" s="35"/>
      <c r="K233" s="35"/>
      <c r="L233" s="38"/>
      <c r="M233" s="201"/>
      <c r="N233" s="202"/>
      <c r="O233" s="70"/>
      <c r="P233" s="70"/>
      <c r="Q233" s="70"/>
      <c r="R233" s="70"/>
      <c r="S233" s="70"/>
      <c r="T233" s="71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6" t="s">
        <v>141</v>
      </c>
      <c r="AU233" s="16" t="s">
        <v>89</v>
      </c>
    </row>
    <row r="234" spans="1:65" s="13" customFormat="1" ht="11.25">
      <c r="B234" s="203"/>
      <c r="C234" s="204"/>
      <c r="D234" s="205" t="s">
        <v>143</v>
      </c>
      <c r="E234" s="206" t="s">
        <v>1</v>
      </c>
      <c r="F234" s="207" t="s">
        <v>160</v>
      </c>
      <c r="G234" s="204"/>
      <c r="H234" s="208">
        <v>5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143</v>
      </c>
      <c r="AU234" s="214" t="s">
        <v>89</v>
      </c>
      <c r="AV234" s="13" t="s">
        <v>89</v>
      </c>
      <c r="AW234" s="13" t="s">
        <v>37</v>
      </c>
      <c r="AX234" s="13" t="s">
        <v>87</v>
      </c>
      <c r="AY234" s="214" t="s">
        <v>132</v>
      </c>
    </row>
    <row r="235" spans="1:65" s="12" customFormat="1" ht="22.9" customHeight="1">
      <c r="B235" s="169"/>
      <c r="C235" s="170"/>
      <c r="D235" s="171" t="s">
        <v>78</v>
      </c>
      <c r="E235" s="183" t="s">
        <v>187</v>
      </c>
      <c r="F235" s="183" t="s">
        <v>260</v>
      </c>
      <c r="G235" s="170"/>
      <c r="H235" s="170"/>
      <c r="I235" s="173"/>
      <c r="J235" s="184">
        <f>BK235</f>
        <v>0</v>
      </c>
      <c r="K235" s="170"/>
      <c r="L235" s="175"/>
      <c r="M235" s="176"/>
      <c r="N235" s="177"/>
      <c r="O235" s="177"/>
      <c r="P235" s="178">
        <f>SUM(P236:P273)</f>
        <v>0</v>
      </c>
      <c r="Q235" s="177"/>
      <c r="R235" s="178">
        <f>SUM(R236:R273)</f>
        <v>60.846929499999995</v>
      </c>
      <c r="S235" s="177"/>
      <c r="T235" s="179">
        <f>SUM(T236:T273)</f>
        <v>0</v>
      </c>
      <c r="AR235" s="180" t="s">
        <v>87</v>
      </c>
      <c r="AT235" s="181" t="s">
        <v>78</v>
      </c>
      <c r="AU235" s="181" t="s">
        <v>87</v>
      </c>
      <c r="AY235" s="180" t="s">
        <v>132</v>
      </c>
      <c r="BK235" s="182">
        <f>SUM(BK236:BK273)</f>
        <v>0</v>
      </c>
    </row>
    <row r="236" spans="1:65" s="2" customFormat="1" ht="24.2" customHeight="1">
      <c r="A236" s="33"/>
      <c r="B236" s="34"/>
      <c r="C236" s="185" t="s">
        <v>307</v>
      </c>
      <c r="D236" s="185" t="s">
        <v>134</v>
      </c>
      <c r="E236" s="186" t="s">
        <v>262</v>
      </c>
      <c r="F236" s="187" t="s">
        <v>263</v>
      </c>
      <c r="G236" s="188" t="s">
        <v>137</v>
      </c>
      <c r="H236" s="189">
        <v>92.5</v>
      </c>
      <c r="I236" s="190"/>
      <c r="J236" s="191">
        <f>ROUND(I236*H236,2)</f>
        <v>0</v>
      </c>
      <c r="K236" s="187" t="s">
        <v>138</v>
      </c>
      <c r="L236" s="38"/>
      <c r="M236" s="192" t="s">
        <v>1</v>
      </c>
      <c r="N236" s="193" t="s">
        <v>44</v>
      </c>
      <c r="O236" s="70"/>
      <c r="P236" s="194">
        <f>O236*H236</f>
        <v>0</v>
      </c>
      <c r="Q236" s="194">
        <v>3.6000000000000002E-4</v>
      </c>
      <c r="R236" s="194">
        <f>Q236*H236</f>
        <v>3.3300000000000003E-2</v>
      </c>
      <c r="S236" s="194">
        <v>0</v>
      </c>
      <c r="T236" s="195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6" t="s">
        <v>139</v>
      </c>
      <c r="AT236" s="196" t="s">
        <v>134</v>
      </c>
      <c r="AU236" s="196" t="s">
        <v>89</v>
      </c>
      <c r="AY236" s="16" t="s">
        <v>132</v>
      </c>
      <c r="BE236" s="197">
        <f>IF(N236="základní",J236,0)</f>
        <v>0</v>
      </c>
      <c r="BF236" s="197">
        <f>IF(N236="snížená",J236,0)</f>
        <v>0</v>
      </c>
      <c r="BG236" s="197">
        <f>IF(N236="zákl. přenesená",J236,0)</f>
        <v>0</v>
      </c>
      <c r="BH236" s="197">
        <f>IF(N236="sníž. přenesená",J236,0)</f>
        <v>0</v>
      </c>
      <c r="BI236" s="197">
        <f>IF(N236="nulová",J236,0)</f>
        <v>0</v>
      </c>
      <c r="BJ236" s="16" t="s">
        <v>87</v>
      </c>
      <c r="BK236" s="197">
        <f>ROUND(I236*H236,2)</f>
        <v>0</v>
      </c>
      <c r="BL236" s="16" t="s">
        <v>139</v>
      </c>
      <c r="BM236" s="196" t="s">
        <v>588</v>
      </c>
    </row>
    <row r="237" spans="1:65" s="2" customFormat="1" ht="11.25">
      <c r="A237" s="33"/>
      <c r="B237" s="34"/>
      <c r="C237" s="35"/>
      <c r="D237" s="198" t="s">
        <v>141</v>
      </c>
      <c r="E237" s="35"/>
      <c r="F237" s="199" t="s">
        <v>265</v>
      </c>
      <c r="G237" s="35"/>
      <c r="H237" s="35"/>
      <c r="I237" s="200"/>
      <c r="J237" s="35"/>
      <c r="K237" s="35"/>
      <c r="L237" s="38"/>
      <c r="M237" s="201"/>
      <c r="N237" s="202"/>
      <c r="O237" s="70"/>
      <c r="P237" s="70"/>
      <c r="Q237" s="70"/>
      <c r="R237" s="70"/>
      <c r="S237" s="70"/>
      <c r="T237" s="71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6" t="s">
        <v>141</v>
      </c>
      <c r="AU237" s="16" t="s">
        <v>89</v>
      </c>
    </row>
    <row r="238" spans="1:65" s="13" customFormat="1" ht="11.25">
      <c r="B238" s="203"/>
      <c r="C238" s="204"/>
      <c r="D238" s="205" t="s">
        <v>143</v>
      </c>
      <c r="E238" s="206" t="s">
        <v>1</v>
      </c>
      <c r="F238" s="207" t="s">
        <v>589</v>
      </c>
      <c r="G238" s="204"/>
      <c r="H238" s="208">
        <v>92.5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143</v>
      </c>
      <c r="AU238" s="214" t="s">
        <v>89</v>
      </c>
      <c r="AV238" s="13" t="s">
        <v>89</v>
      </c>
      <c r="AW238" s="13" t="s">
        <v>37</v>
      </c>
      <c r="AX238" s="13" t="s">
        <v>87</v>
      </c>
      <c r="AY238" s="214" t="s">
        <v>132</v>
      </c>
    </row>
    <row r="239" spans="1:65" s="2" customFormat="1" ht="24.2" customHeight="1">
      <c r="A239" s="33"/>
      <c r="B239" s="34"/>
      <c r="C239" s="185" t="s">
        <v>314</v>
      </c>
      <c r="D239" s="185" t="s">
        <v>134</v>
      </c>
      <c r="E239" s="186" t="s">
        <v>590</v>
      </c>
      <c r="F239" s="187" t="s">
        <v>591</v>
      </c>
      <c r="G239" s="188" t="s">
        <v>137</v>
      </c>
      <c r="H239" s="189">
        <v>57</v>
      </c>
      <c r="I239" s="190"/>
      <c r="J239" s="191">
        <f>ROUND(I239*H239,2)</f>
        <v>0</v>
      </c>
      <c r="K239" s="187" t="s">
        <v>138</v>
      </c>
      <c r="L239" s="38"/>
      <c r="M239" s="192" t="s">
        <v>1</v>
      </c>
      <c r="N239" s="193" t="s">
        <v>44</v>
      </c>
      <c r="O239" s="70"/>
      <c r="P239" s="194">
        <f>O239*H239</f>
        <v>0</v>
      </c>
      <c r="Q239" s="194">
        <v>0</v>
      </c>
      <c r="R239" s="194">
        <f>Q239*H239</f>
        <v>0</v>
      </c>
      <c r="S239" s="194">
        <v>0</v>
      </c>
      <c r="T239" s="195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6" t="s">
        <v>139</v>
      </c>
      <c r="AT239" s="196" t="s">
        <v>134</v>
      </c>
      <c r="AU239" s="196" t="s">
        <v>89</v>
      </c>
      <c r="AY239" s="16" t="s">
        <v>132</v>
      </c>
      <c r="BE239" s="197">
        <f>IF(N239="základní",J239,0)</f>
        <v>0</v>
      </c>
      <c r="BF239" s="197">
        <f>IF(N239="snížená",J239,0)</f>
        <v>0</v>
      </c>
      <c r="BG239" s="197">
        <f>IF(N239="zákl. přenesená",J239,0)</f>
        <v>0</v>
      </c>
      <c r="BH239" s="197">
        <f>IF(N239="sníž. přenesená",J239,0)</f>
        <v>0</v>
      </c>
      <c r="BI239" s="197">
        <f>IF(N239="nulová",J239,0)</f>
        <v>0</v>
      </c>
      <c r="BJ239" s="16" t="s">
        <v>87</v>
      </c>
      <c r="BK239" s="197">
        <f>ROUND(I239*H239,2)</f>
        <v>0</v>
      </c>
      <c r="BL239" s="16" t="s">
        <v>139</v>
      </c>
      <c r="BM239" s="196" t="s">
        <v>592</v>
      </c>
    </row>
    <row r="240" spans="1:65" s="2" customFormat="1" ht="11.25">
      <c r="A240" s="33"/>
      <c r="B240" s="34"/>
      <c r="C240" s="35"/>
      <c r="D240" s="198" t="s">
        <v>141</v>
      </c>
      <c r="E240" s="35"/>
      <c r="F240" s="199" t="s">
        <v>593</v>
      </c>
      <c r="G240" s="35"/>
      <c r="H240" s="35"/>
      <c r="I240" s="200"/>
      <c r="J240" s="35"/>
      <c r="K240" s="35"/>
      <c r="L240" s="38"/>
      <c r="M240" s="201"/>
      <c r="N240" s="202"/>
      <c r="O240" s="70"/>
      <c r="P240" s="70"/>
      <c r="Q240" s="70"/>
      <c r="R240" s="70"/>
      <c r="S240" s="70"/>
      <c r="T240" s="71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6" t="s">
        <v>141</v>
      </c>
      <c r="AU240" s="16" t="s">
        <v>89</v>
      </c>
    </row>
    <row r="241" spans="1:65" s="13" customFormat="1" ht="11.25">
      <c r="B241" s="203"/>
      <c r="C241" s="204"/>
      <c r="D241" s="205" t="s">
        <v>143</v>
      </c>
      <c r="E241" s="206" t="s">
        <v>1</v>
      </c>
      <c r="F241" s="207" t="s">
        <v>594</v>
      </c>
      <c r="G241" s="204"/>
      <c r="H241" s="208">
        <v>57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143</v>
      </c>
      <c r="AU241" s="214" t="s">
        <v>89</v>
      </c>
      <c r="AV241" s="13" t="s">
        <v>89</v>
      </c>
      <c r="AW241" s="13" t="s">
        <v>37</v>
      </c>
      <c r="AX241" s="13" t="s">
        <v>87</v>
      </c>
      <c r="AY241" s="214" t="s">
        <v>132</v>
      </c>
    </row>
    <row r="242" spans="1:65" s="2" customFormat="1" ht="33" customHeight="1">
      <c r="A242" s="33"/>
      <c r="B242" s="34"/>
      <c r="C242" s="185" t="s">
        <v>322</v>
      </c>
      <c r="D242" s="185" t="s">
        <v>134</v>
      </c>
      <c r="E242" s="186" t="s">
        <v>268</v>
      </c>
      <c r="F242" s="187" t="s">
        <v>269</v>
      </c>
      <c r="G242" s="188" t="s">
        <v>156</v>
      </c>
      <c r="H242" s="189">
        <v>206.5</v>
      </c>
      <c r="I242" s="190"/>
      <c r="J242" s="191">
        <f>ROUND(I242*H242,2)</f>
        <v>0</v>
      </c>
      <c r="K242" s="187" t="s">
        <v>138</v>
      </c>
      <c r="L242" s="38"/>
      <c r="M242" s="192" t="s">
        <v>1</v>
      </c>
      <c r="N242" s="193" t="s">
        <v>44</v>
      </c>
      <c r="O242" s="70"/>
      <c r="P242" s="194">
        <f>O242*H242</f>
        <v>0</v>
      </c>
      <c r="Q242" s="194">
        <v>0.14041999999999999</v>
      </c>
      <c r="R242" s="194">
        <f>Q242*H242</f>
        <v>28.996729999999999</v>
      </c>
      <c r="S242" s="194">
        <v>0</v>
      </c>
      <c r="T242" s="195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6" t="s">
        <v>139</v>
      </c>
      <c r="AT242" s="196" t="s">
        <v>134</v>
      </c>
      <c r="AU242" s="196" t="s">
        <v>89</v>
      </c>
      <c r="AY242" s="16" t="s">
        <v>132</v>
      </c>
      <c r="BE242" s="197">
        <f>IF(N242="základní",J242,0)</f>
        <v>0</v>
      </c>
      <c r="BF242" s="197">
        <f>IF(N242="snížená",J242,0)</f>
        <v>0</v>
      </c>
      <c r="BG242" s="197">
        <f>IF(N242="zákl. přenesená",J242,0)</f>
        <v>0</v>
      </c>
      <c r="BH242" s="197">
        <f>IF(N242="sníž. přenesená",J242,0)</f>
        <v>0</v>
      </c>
      <c r="BI242" s="197">
        <f>IF(N242="nulová",J242,0)</f>
        <v>0</v>
      </c>
      <c r="BJ242" s="16" t="s">
        <v>87</v>
      </c>
      <c r="BK242" s="197">
        <f>ROUND(I242*H242,2)</f>
        <v>0</v>
      </c>
      <c r="BL242" s="16" t="s">
        <v>139</v>
      </c>
      <c r="BM242" s="196" t="s">
        <v>595</v>
      </c>
    </row>
    <row r="243" spans="1:65" s="2" customFormat="1" ht="11.25">
      <c r="A243" s="33"/>
      <c r="B243" s="34"/>
      <c r="C243" s="35"/>
      <c r="D243" s="198" t="s">
        <v>141</v>
      </c>
      <c r="E243" s="35"/>
      <c r="F243" s="199" t="s">
        <v>271</v>
      </c>
      <c r="G243" s="35"/>
      <c r="H243" s="35"/>
      <c r="I243" s="200"/>
      <c r="J243" s="35"/>
      <c r="K243" s="35"/>
      <c r="L243" s="38"/>
      <c r="M243" s="201"/>
      <c r="N243" s="202"/>
      <c r="O243" s="70"/>
      <c r="P243" s="70"/>
      <c r="Q243" s="70"/>
      <c r="R243" s="70"/>
      <c r="S243" s="70"/>
      <c r="T243" s="71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T243" s="16" t="s">
        <v>141</v>
      </c>
      <c r="AU243" s="16" t="s">
        <v>89</v>
      </c>
    </row>
    <row r="244" spans="1:65" s="13" customFormat="1" ht="11.25">
      <c r="B244" s="203"/>
      <c r="C244" s="204"/>
      <c r="D244" s="205" t="s">
        <v>143</v>
      </c>
      <c r="E244" s="206" t="s">
        <v>1</v>
      </c>
      <c r="F244" s="207" t="s">
        <v>596</v>
      </c>
      <c r="G244" s="204"/>
      <c r="H244" s="208">
        <v>98.5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143</v>
      </c>
      <c r="AU244" s="214" t="s">
        <v>89</v>
      </c>
      <c r="AV244" s="13" t="s">
        <v>89</v>
      </c>
      <c r="AW244" s="13" t="s">
        <v>37</v>
      </c>
      <c r="AX244" s="13" t="s">
        <v>79</v>
      </c>
      <c r="AY244" s="214" t="s">
        <v>132</v>
      </c>
    </row>
    <row r="245" spans="1:65" s="13" customFormat="1" ht="11.25">
      <c r="B245" s="203"/>
      <c r="C245" s="204"/>
      <c r="D245" s="205" t="s">
        <v>143</v>
      </c>
      <c r="E245" s="206" t="s">
        <v>1</v>
      </c>
      <c r="F245" s="207" t="s">
        <v>597</v>
      </c>
      <c r="G245" s="204"/>
      <c r="H245" s="208">
        <v>108</v>
      </c>
      <c r="I245" s="209"/>
      <c r="J245" s="204"/>
      <c r="K245" s="204"/>
      <c r="L245" s="210"/>
      <c r="M245" s="211"/>
      <c r="N245" s="212"/>
      <c r="O245" s="212"/>
      <c r="P245" s="212"/>
      <c r="Q245" s="212"/>
      <c r="R245" s="212"/>
      <c r="S245" s="212"/>
      <c r="T245" s="213"/>
      <c r="AT245" s="214" t="s">
        <v>143</v>
      </c>
      <c r="AU245" s="214" t="s">
        <v>89</v>
      </c>
      <c r="AV245" s="13" t="s">
        <v>89</v>
      </c>
      <c r="AW245" s="13" t="s">
        <v>37</v>
      </c>
      <c r="AX245" s="13" t="s">
        <v>79</v>
      </c>
      <c r="AY245" s="214" t="s">
        <v>132</v>
      </c>
    </row>
    <row r="246" spans="1:65" s="14" customFormat="1" ht="11.25">
      <c r="B246" s="215"/>
      <c r="C246" s="216"/>
      <c r="D246" s="205" t="s">
        <v>143</v>
      </c>
      <c r="E246" s="217" t="s">
        <v>1</v>
      </c>
      <c r="F246" s="218" t="s">
        <v>168</v>
      </c>
      <c r="G246" s="216"/>
      <c r="H246" s="219">
        <v>206.5</v>
      </c>
      <c r="I246" s="220"/>
      <c r="J246" s="216"/>
      <c r="K246" s="216"/>
      <c r="L246" s="221"/>
      <c r="M246" s="222"/>
      <c r="N246" s="223"/>
      <c r="O246" s="223"/>
      <c r="P246" s="223"/>
      <c r="Q246" s="223"/>
      <c r="R246" s="223"/>
      <c r="S246" s="223"/>
      <c r="T246" s="224"/>
      <c r="AT246" s="225" t="s">
        <v>143</v>
      </c>
      <c r="AU246" s="225" t="s">
        <v>89</v>
      </c>
      <c r="AV246" s="14" t="s">
        <v>139</v>
      </c>
      <c r="AW246" s="14" t="s">
        <v>37</v>
      </c>
      <c r="AX246" s="14" t="s">
        <v>87</v>
      </c>
      <c r="AY246" s="225" t="s">
        <v>132</v>
      </c>
    </row>
    <row r="247" spans="1:65" s="2" customFormat="1" ht="16.5" customHeight="1">
      <c r="A247" s="33"/>
      <c r="B247" s="34"/>
      <c r="C247" s="226" t="s">
        <v>328</v>
      </c>
      <c r="D247" s="226" t="s">
        <v>200</v>
      </c>
      <c r="E247" s="227" t="s">
        <v>274</v>
      </c>
      <c r="F247" s="228" t="s">
        <v>275</v>
      </c>
      <c r="G247" s="229" t="s">
        <v>156</v>
      </c>
      <c r="H247" s="230">
        <v>98.5</v>
      </c>
      <c r="I247" s="231"/>
      <c r="J247" s="232">
        <f>ROUND(I247*H247,2)</f>
        <v>0</v>
      </c>
      <c r="K247" s="228" t="s">
        <v>138</v>
      </c>
      <c r="L247" s="233"/>
      <c r="M247" s="234" t="s">
        <v>1</v>
      </c>
      <c r="N247" s="235" t="s">
        <v>44</v>
      </c>
      <c r="O247" s="70"/>
      <c r="P247" s="194">
        <f>O247*H247</f>
        <v>0</v>
      </c>
      <c r="Q247" s="194">
        <v>3.5999999999999997E-2</v>
      </c>
      <c r="R247" s="194">
        <f>Q247*H247</f>
        <v>3.5459999999999998</v>
      </c>
      <c r="S247" s="194">
        <v>0</v>
      </c>
      <c r="T247" s="195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6" t="s">
        <v>181</v>
      </c>
      <c r="AT247" s="196" t="s">
        <v>200</v>
      </c>
      <c r="AU247" s="196" t="s">
        <v>89</v>
      </c>
      <c r="AY247" s="16" t="s">
        <v>132</v>
      </c>
      <c r="BE247" s="197">
        <f>IF(N247="základní",J247,0)</f>
        <v>0</v>
      </c>
      <c r="BF247" s="197">
        <f>IF(N247="snížená",J247,0)</f>
        <v>0</v>
      </c>
      <c r="BG247" s="197">
        <f>IF(N247="zákl. přenesená",J247,0)</f>
        <v>0</v>
      </c>
      <c r="BH247" s="197">
        <f>IF(N247="sníž. přenesená",J247,0)</f>
        <v>0</v>
      </c>
      <c r="BI247" s="197">
        <f>IF(N247="nulová",J247,0)</f>
        <v>0</v>
      </c>
      <c r="BJ247" s="16" t="s">
        <v>87</v>
      </c>
      <c r="BK247" s="197">
        <f>ROUND(I247*H247,2)</f>
        <v>0</v>
      </c>
      <c r="BL247" s="16" t="s">
        <v>139</v>
      </c>
      <c r="BM247" s="196" t="s">
        <v>598</v>
      </c>
    </row>
    <row r="248" spans="1:65" s="13" customFormat="1" ht="22.5">
      <c r="B248" s="203"/>
      <c r="C248" s="204"/>
      <c r="D248" s="205" t="s">
        <v>143</v>
      </c>
      <c r="E248" s="206" t="s">
        <v>1</v>
      </c>
      <c r="F248" s="207" t="s">
        <v>599</v>
      </c>
      <c r="G248" s="204"/>
      <c r="H248" s="208">
        <v>72.5</v>
      </c>
      <c r="I248" s="209"/>
      <c r="J248" s="204"/>
      <c r="K248" s="204"/>
      <c r="L248" s="210"/>
      <c r="M248" s="211"/>
      <c r="N248" s="212"/>
      <c r="O248" s="212"/>
      <c r="P248" s="212"/>
      <c r="Q248" s="212"/>
      <c r="R248" s="212"/>
      <c r="S248" s="212"/>
      <c r="T248" s="213"/>
      <c r="AT248" s="214" t="s">
        <v>143</v>
      </c>
      <c r="AU248" s="214" t="s">
        <v>89</v>
      </c>
      <c r="AV248" s="13" t="s">
        <v>89</v>
      </c>
      <c r="AW248" s="13" t="s">
        <v>37</v>
      </c>
      <c r="AX248" s="13" t="s">
        <v>79</v>
      </c>
      <c r="AY248" s="214" t="s">
        <v>132</v>
      </c>
    </row>
    <row r="249" spans="1:65" s="13" customFormat="1" ht="22.5">
      <c r="B249" s="203"/>
      <c r="C249" s="204"/>
      <c r="D249" s="205" t="s">
        <v>143</v>
      </c>
      <c r="E249" s="206" t="s">
        <v>1</v>
      </c>
      <c r="F249" s="207" t="s">
        <v>600</v>
      </c>
      <c r="G249" s="204"/>
      <c r="H249" s="208">
        <v>26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143</v>
      </c>
      <c r="AU249" s="214" t="s">
        <v>89</v>
      </c>
      <c r="AV249" s="13" t="s">
        <v>89</v>
      </c>
      <c r="AW249" s="13" t="s">
        <v>37</v>
      </c>
      <c r="AX249" s="13" t="s">
        <v>79</v>
      </c>
      <c r="AY249" s="214" t="s">
        <v>132</v>
      </c>
    </row>
    <row r="250" spans="1:65" s="14" customFormat="1" ht="11.25">
      <c r="B250" s="215"/>
      <c r="C250" s="216"/>
      <c r="D250" s="205" t="s">
        <v>143</v>
      </c>
      <c r="E250" s="217" t="s">
        <v>1</v>
      </c>
      <c r="F250" s="218" t="s">
        <v>168</v>
      </c>
      <c r="G250" s="216"/>
      <c r="H250" s="219">
        <v>98.5</v>
      </c>
      <c r="I250" s="220"/>
      <c r="J250" s="216"/>
      <c r="K250" s="216"/>
      <c r="L250" s="221"/>
      <c r="M250" s="222"/>
      <c r="N250" s="223"/>
      <c r="O250" s="223"/>
      <c r="P250" s="223"/>
      <c r="Q250" s="223"/>
      <c r="R250" s="223"/>
      <c r="S250" s="223"/>
      <c r="T250" s="224"/>
      <c r="AT250" s="225" t="s">
        <v>143</v>
      </c>
      <c r="AU250" s="225" t="s">
        <v>89</v>
      </c>
      <c r="AV250" s="14" t="s">
        <v>139</v>
      </c>
      <c r="AW250" s="14" t="s">
        <v>37</v>
      </c>
      <c r="AX250" s="14" t="s">
        <v>87</v>
      </c>
      <c r="AY250" s="225" t="s">
        <v>132</v>
      </c>
    </row>
    <row r="251" spans="1:65" s="2" customFormat="1" ht="16.5" customHeight="1">
      <c r="A251" s="33"/>
      <c r="B251" s="34"/>
      <c r="C251" s="226" t="s">
        <v>335</v>
      </c>
      <c r="D251" s="226" t="s">
        <v>200</v>
      </c>
      <c r="E251" s="227" t="s">
        <v>601</v>
      </c>
      <c r="F251" s="228" t="s">
        <v>602</v>
      </c>
      <c r="G251" s="229" t="s">
        <v>156</v>
      </c>
      <c r="H251" s="230">
        <v>108</v>
      </c>
      <c r="I251" s="231"/>
      <c r="J251" s="232">
        <f>ROUND(I251*H251,2)</f>
        <v>0</v>
      </c>
      <c r="K251" s="228" t="s">
        <v>138</v>
      </c>
      <c r="L251" s="233"/>
      <c r="M251" s="234" t="s">
        <v>1</v>
      </c>
      <c r="N251" s="235" t="s">
        <v>44</v>
      </c>
      <c r="O251" s="70"/>
      <c r="P251" s="194">
        <f>O251*H251</f>
        <v>0</v>
      </c>
      <c r="Q251" s="194">
        <v>4.4999999999999998E-2</v>
      </c>
      <c r="R251" s="194">
        <f>Q251*H251</f>
        <v>4.8599999999999994</v>
      </c>
      <c r="S251" s="194">
        <v>0</v>
      </c>
      <c r="T251" s="195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96" t="s">
        <v>181</v>
      </c>
      <c r="AT251" s="196" t="s">
        <v>200</v>
      </c>
      <c r="AU251" s="196" t="s">
        <v>89</v>
      </c>
      <c r="AY251" s="16" t="s">
        <v>132</v>
      </c>
      <c r="BE251" s="197">
        <f>IF(N251="základní",J251,0)</f>
        <v>0</v>
      </c>
      <c r="BF251" s="197">
        <f>IF(N251="snížená",J251,0)</f>
        <v>0</v>
      </c>
      <c r="BG251" s="197">
        <f>IF(N251="zákl. přenesená",J251,0)</f>
        <v>0</v>
      </c>
      <c r="BH251" s="197">
        <f>IF(N251="sníž. přenesená",J251,0)</f>
        <v>0</v>
      </c>
      <c r="BI251" s="197">
        <f>IF(N251="nulová",J251,0)</f>
        <v>0</v>
      </c>
      <c r="BJ251" s="16" t="s">
        <v>87</v>
      </c>
      <c r="BK251" s="197">
        <f>ROUND(I251*H251,2)</f>
        <v>0</v>
      </c>
      <c r="BL251" s="16" t="s">
        <v>139</v>
      </c>
      <c r="BM251" s="196" t="s">
        <v>603</v>
      </c>
    </row>
    <row r="252" spans="1:65" s="13" customFormat="1" ht="22.5">
      <c r="B252" s="203"/>
      <c r="C252" s="204"/>
      <c r="D252" s="205" t="s">
        <v>143</v>
      </c>
      <c r="E252" s="206" t="s">
        <v>1</v>
      </c>
      <c r="F252" s="207" t="s">
        <v>604</v>
      </c>
      <c r="G252" s="204"/>
      <c r="H252" s="208">
        <v>97</v>
      </c>
      <c r="I252" s="209"/>
      <c r="J252" s="204"/>
      <c r="K252" s="204"/>
      <c r="L252" s="210"/>
      <c r="M252" s="211"/>
      <c r="N252" s="212"/>
      <c r="O252" s="212"/>
      <c r="P252" s="212"/>
      <c r="Q252" s="212"/>
      <c r="R252" s="212"/>
      <c r="S252" s="212"/>
      <c r="T252" s="213"/>
      <c r="AT252" s="214" t="s">
        <v>143</v>
      </c>
      <c r="AU252" s="214" t="s">
        <v>89</v>
      </c>
      <c r="AV252" s="13" t="s">
        <v>89</v>
      </c>
      <c r="AW252" s="13" t="s">
        <v>37</v>
      </c>
      <c r="AX252" s="13" t="s">
        <v>79</v>
      </c>
      <c r="AY252" s="214" t="s">
        <v>132</v>
      </c>
    </row>
    <row r="253" spans="1:65" s="13" customFormat="1" ht="22.5">
      <c r="B253" s="203"/>
      <c r="C253" s="204"/>
      <c r="D253" s="205" t="s">
        <v>143</v>
      </c>
      <c r="E253" s="206" t="s">
        <v>1</v>
      </c>
      <c r="F253" s="207" t="s">
        <v>605</v>
      </c>
      <c r="G253" s="204"/>
      <c r="H253" s="208">
        <v>11</v>
      </c>
      <c r="I253" s="209"/>
      <c r="J253" s="204"/>
      <c r="K253" s="204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143</v>
      </c>
      <c r="AU253" s="214" t="s">
        <v>89</v>
      </c>
      <c r="AV253" s="13" t="s">
        <v>89</v>
      </c>
      <c r="AW253" s="13" t="s">
        <v>37</v>
      </c>
      <c r="AX253" s="13" t="s">
        <v>79</v>
      </c>
      <c r="AY253" s="214" t="s">
        <v>132</v>
      </c>
    </row>
    <row r="254" spans="1:65" s="14" customFormat="1" ht="11.25">
      <c r="B254" s="215"/>
      <c r="C254" s="216"/>
      <c r="D254" s="205" t="s">
        <v>143</v>
      </c>
      <c r="E254" s="217" t="s">
        <v>1</v>
      </c>
      <c r="F254" s="218" t="s">
        <v>168</v>
      </c>
      <c r="G254" s="216"/>
      <c r="H254" s="219">
        <v>108</v>
      </c>
      <c r="I254" s="220"/>
      <c r="J254" s="216"/>
      <c r="K254" s="216"/>
      <c r="L254" s="221"/>
      <c r="M254" s="222"/>
      <c r="N254" s="223"/>
      <c r="O254" s="223"/>
      <c r="P254" s="223"/>
      <c r="Q254" s="223"/>
      <c r="R254" s="223"/>
      <c r="S254" s="223"/>
      <c r="T254" s="224"/>
      <c r="AT254" s="225" t="s">
        <v>143</v>
      </c>
      <c r="AU254" s="225" t="s">
        <v>89</v>
      </c>
      <c r="AV254" s="14" t="s">
        <v>139</v>
      </c>
      <c r="AW254" s="14" t="s">
        <v>37</v>
      </c>
      <c r="AX254" s="14" t="s">
        <v>87</v>
      </c>
      <c r="AY254" s="225" t="s">
        <v>132</v>
      </c>
    </row>
    <row r="255" spans="1:65" s="2" customFormat="1" ht="24.2" customHeight="1">
      <c r="A255" s="33"/>
      <c r="B255" s="34"/>
      <c r="C255" s="185" t="s">
        <v>344</v>
      </c>
      <c r="D255" s="185" t="s">
        <v>134</v>
      </c>
      <c r="E255" s="186" t="s">
        <v>278</v>
      </c>
      <c r="F255" s="187" t="s">
        <v>279</v>
      </c>
      <c r="G255" s="188" t="s">
        <v>163</v>
      </c>
      <c r="H255" s="189">
        <v>10.324999999999999</v>
      </c>
      <c r="I255" s="190"/>
      <c r="J255" s="191">
        <f>ROUND(I255*H255,2)</f>
        <v>0</v>
      </c>
      <c r="K255" s="187" t="s">
        <v>138</v>
      </c>
      <c r="L255" s="38"/>
      <c r="M255" s="192" t="s">
        <v>1</v>
      </c>
      <c r="N255" s="193" t="s">
        <v>44</v>
      </c>
      <c r="O255" s="70"/>
      <c r="P255" s="194">
        <f>O255*H255</f>
        <v>0</v>
      </c>
      <c r="Q255" s="194">
        <v>2.2563399999999998</v>
      </c>
      <c r="R255" s="194">
        <f>Q255*H255</f>
        <v>23.296710499999996</v>
      </c>
      <c r="S255" s="194">
        <v>0</v>
      </c>
      <c r="T255" s="195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96" t="s">
        <v>139</v>
      </c>
      <c r="AT255" s="196" t="s">
        <v>134</v>
      </c>
      <c r="AU255" s="196" t="s">
        <v>89</v>
      </c>
      <c r="AY255" s="16" t="s">
        <v>132</v>
      </c>
      <c r="BE255" s="197">
        <f>IF(N255="základní",J255,0)</f>
        <v>0</v>
      </c>
      <c r="BF255" s="197">
        <f>IF(N255="snížená",J255,0)</f>
        <v>0</v>
      </c>
      <c r="BG255" s="197">
        <f>IF(N255="zákl. přenesená",J255,0)</f>
        <v>0</v>
      </c>
      <c r="BH255" s="197">
        <f>IF(N255="sníž. přenesená",J255,0)</f>
        <v>0</v>
      </c>
      <c r="BI255" s="197">
        <f>IF(N255="nulová",J255,0)</f>
        <v>0</v>
      </c>
      <c r="BJ255" s="16" t="s">
        <v>87</v>
      </c>
      <c r="BK255" s="197">
        <f>ROUND(I255*H255,2)</f>
        <v>0</v>
      </c>
      <c r="BL255" s="16" t="s">
        <v>139</v>
      </c>
      <c r="BM255" s="196" t="s">
        <v>606</v>
      </c>
    </row>
    <row r="256" spans="1:65" s="2" customFormat="1" ht="11.25">
      <c r="A256" s="33"/>
      <c r="B256" s="34"/>
      <c r="C256" s="35"/>
      <c r="D256" s="198" t="s">
        <v>141</v>
      </c>
      <c r="E256" s="35"/>
      <c r="F256" s="199" t="s">
        <v>281</v>
      </c>
      <c r="G256" s="35"/>
      <c r="H256" s="35"/>
      <c r="I256" s="200"/>
      <c r="J256" s="35"/>
      <c r="K256" s="35"/>
      <c r="L256" s="38"/>
      <c r="M256" s="201"/>
      <c r="N256" s="202"/>
      <c r="O256" s="70"/>
      <c r="P256" s="70"/>
      <c r="Q256" s="70"/>
      <c r="R256" s="70"/>
      <c r="S256" s="70"/>
      <c r="T256" s="71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T256" s="16" t="s">
        <v>141</v>
      </c>
      <c r="AU256" s="16" t="s">
        <v>89</v>
      </c>
    </row>
    <row r="257" spans="1:65" s="13" customFormat="1" ht="11.25">
      <c r="B257" s="203"/>
      <c r="C257" s="204"/>
      <c r="D257" s="205" t="s">
        <v>143</v>
      </c>
      <c r="E257" s="206" t="s">
        <v>1</v>
      </c>
      <c r="F257" s="207" t="s">
        <v>535</v>
      </c>
      <c r="G257" s="204"/>
      <c r="H257" s="208">
        <v>4.9249999999999998</v>
      </c>
      <c r="I257" s="209"/>
      <c r="J257" s="204"/>
      <c r="K257" s="204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143</v>
      </c>
      <c r="AU257" s="214" t="s">
        <v>89</v>
      </c>
      <c r="AV257" s="13" t="s">
        <v>89</v>
      </c>
      <c r="AW257" s="13" t="s">
        <v>37</v>
      </c>
      <c r="AX257" s="13" t="s">
        <v>79</v>
      </c>
      <c r="AY257" s="214" t="s">
        <v>132</v>
      </c>
    </row>
    <row r="258" spans="1:65" s="13" customFormat="1" ht="11.25">
      <c r="B258" s="203"/>
      <c r="C258" s="204"/>
      <c r="D258" s="205" t="s">
        <v>143</v>
      </c>
      <c r="E258" s="206" t="s">
        <v>1</v>
      </c>
      <c r="F258" s="207" t="s">
        <v>536</v>
      </c>
      <c r="G258" s="204"/>
      <c r="H258" s="208">
        <v>5.4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143</v>
      </c>
      <c r="AU258" s="214" t="s">
        <v>89</v>
      </c>
      <c r="AV258" s="13" t="s">
        <v>89</v>
      </c>
      <c r="AW258" s="13" t="s">
        <v>37</v>
      </c>
      <c r="AX258" s="13" t="s">
        <v>79</v>
      </c>
      <c r="AY258" s="214" t="s">
        <v>132</v>
      </c>
    </row>
    <row r="259" spans="1:65" s="14" customFormat="1" ht="11.25">
      <c r="B259" s="215"/>
      <c r="C259" s="216"/>
      <c r="D259" s="205" t="s">
        <v>143</v>
      </c>
      <c r="E259" s="217" t="s">
        <v>1</v>
      </c>
      <c r="F259" s="218" t="s">
        <v>168</v>
      </c>
      <c r="G259" s="216"/>
      <c r="H259" s="219">
        <v>10.324999999999999</v>
      </c>
      <c r="I259" s="220"/>
      <c r="J259" s="216"/>
      <c r="K259" s="216"/>
      <c r="L259" s="221"/>
      <c r="M259" s="222"/>
      <c r="N259" s="223"/>
      <c r="O259" s="223"/>
      <c r="P259" s="223"/>
      <c r="Q259" s="223"/>
      <c r="R259" s="223"/>
      <c r="S259" s="223"/>
      <c r="T259" s="224"/>
      <c r="AT259" s="225" t="s">
        <v>143</v>
      </c>
      <c r="AU259" s="225" t="s">
        <v>89</v>
      </c>
      <c r="AV259" s="14" t="s">
        <v>139</v>
      </c>
      <c r="AW259" s="14" t="s">
        <v>37</v>
      </c>
      <c r="AX259" s="14" t="s">
        <v>87</v>
      </c>
      <c r="AY259" s="225" t="s">
        <v>132</v>
      </c>
    </row>
    <row r="260" spans="1:65" s="2" customFormat="1" ht="16.5" customHeight="1">
      <c r="A260" s="33"/>
      <c r="B260" s="34"/>
      <c r="C260" s="185" t="s">
        <v>352</v>
      </c>
      <c r="D260" s="185" t="s">
        <v>134</v>
      </c>
      <c r="E260" s="186" t="s">
        <v>284</v>
      </c>
      <c r="F260" s="187" t="s">
        <v>285</v>
      </c>
      <c r="G260" s="188" t="s">
        <v>156</v>
      </c>
      <c r="H260" s="189">
        <v>20.3</v>
      </c>
      <c r="I260" s="190"/>
      <c r="J260" s="191">
        <f>ROUND(I260*H260,2)</f>
        <v>0</v>
      </c>
      <c r="K260" s="187" t="s">
        <v>138</v>
      </c>
      <c r="L260" s="38"/>
      <c r="M260" s="192" t="s">
        <v>1</v>
      </c>
      <c r="N260" s="193" t="s">
        <v>44</v>
      </c>
      <c r="O260" s="70"/>
      <c r="P260" s="194">
        <f>O260*H260</f>
        <v>0</v>
      </c>
      <c r="Q260" s="194">
        <v>0</v>
      </c>
      <c r="R260" s="194">
        <f>Q260*H260</f>
        <v>0</v>
      </c>
      <c r="S260" s="194">
        <v>0</v>
      </c>
      <c r="T260" s="195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96" t="s">
        <v>139</v>
      </c>
      <c r="AT260" s="196" t="s">
        <v>134</v>
      </c>
      <c r="AU260" s="196" t="s">
        <v>89</v>
      </c>
      <c r="AY260" s="16" t="s">
        <v>132</v>
      </c>
      <c r="BE260" s="197">
        <f>IF(N260="základní",J260,0)</f>
        <v>0</v>
      </c>
      <c r="BF260" s="197">
        <f>IF(N260="snížená",J260,0)</f>
        <v>0</v>
      </c>
      <c r="BG260" s="197">
        <f>IF(N260="zákl. přenesená",J260,0)</f>
        <v>0</v>
      </c>
      <c r="BH260" s="197">
        <f>IF(N260="sníž. přenesená",J260,0)</f>
        <v>0</v>
      </c>
      <c r="BI260" s="197">
        <f>IF(N260="nulová",J260,0)</f>
        <v>0</v>
      </c>
      <c r="BJ260" s="16" t="s">
        <v>87</v>
      </c>
      <c r="BK260" s="197">
        <f>ROUND(I260*H260,2)</f>
        <v>0</v>
      </c>
      <c r="BL260" s="16" t="s">
        <v>139</v>
      </c>
      <c r="BM260" s="196" t="s">
        <v>607</v>
      </c>
    </row>
    <row r="261" spans="1:65" s="2" customFormat="1" ht="11.25">
      <c r="A261" s="33"/>
      <c r="B261" s="34"/>
      <c r="C261" s="35"/>
      <c r="D261" s="198" t="s">
        <v>141</v>
      </c>
      <c r="E261" s="35"/>
      <c r="F261" s="199" t="s">
        <v>287</v>
      </c>
      <c r="G261" s="35"/>
      <c r="H261" s="35"/>
      <c r="I261" s="200"/>
      <c r="J261" s="35"/>
      <c r="K261" s="35"/>
      <c r="L261" s="38"/>
      <c r="M261" s="201"/>
      <c r="N261" s="202"/>
      <c r="O261" s="70"/>
      <c r="P261" s="70"/>
      <c r="Q261" s="70"/>
      <c r="R261" s="70"/>
      <c r="S261" s="70"/>
      <c r="T261" s="71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T261" s="16" t="s">
        <v>141</v>
      </c>
      <c r="AU261" s="16" t="s">
        <v>89</v>
      </c>
    </row>
    <row r="262" spans="1:65" s="13" customFormat="1" ht="11.25">
      <c r="B262" s="203"/>
      <c r="C262" s="204"/>
      <c r="D262" s="205" t="s">
        <v>143</v>
      </c>
      <c r="E262" s="206" t="s">
        <v>1</v>
      </c>
      <c r="F262" s="207" t="s">
        <v>608</v>
      </c>
      <c r="G262" s="204"/>
      <c r="H262" s="208">
        <v>20.3</v>
      </c>
      <c r="I262" s="209"/>
      <c r="J262" s="204"/>
      <c r="K262" s="204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143</v>
      </c>
      <c r="AU262" s="214" t="s">
        <v>89</v>
      </c>
      <c r="AV262" s="13" t="s">
        <v>89</v>
      </c>
      <c r="AW262" s="13" t="s">
        <v>37</v>
      </c>
      <c r="AX262" s="13" t="s">
        <v>87</v>
      </c>
      <c r="AY262" s="214" t="s">
        <v>132</v>
      </c>
    </row>
    <row r="263" spans="1:65" s="2" customFormat="1" ht="24.2" customHeight="1">
      <c r="A263" s="33"/>
      <c r="B263" s="34"/>
      <c r="C263" s="185" t="s">
        <v>357</v>
      </c>
      <c r="D263" s="185" t="s">
        <v>134</v>
      </c>
      <c r="E263" s="186" t="s">
        <v>290</v>
      </c>
      <c r="F263" s="187" t="s">
        <v>291</v>
      </c>
      <c r="G263" s="188" t="s">
        <v>156</v>
      </c>
      <c r="H263" s="189">
        <v>20.3</v>
      </c>
      <c r="I263" s="190"/>
      <c r="J263" s="191">
        <f>ROUND(I263*H263,2)</f>
        <v>0</v>
      </c>
      <c r="K263" s="187" t="s">
        <v>138</v>
      </c>
      <c r="L263" s="38"/>
      <c r="M263" s="192" t="s">
        <v>1</v>
      </c>
      <c r="N263" s="193" t="s">
        <v>44</v>
      </c>
      <c r="O263" s="70"/>
      <c r="P263" s="194">
        <f>O263*H263</f>
        <v>0</v>
      </c>
      <c r="Q263" s="194">
        <v>2.0000000000000002E-5</v>
      </c>
      <c r="R263" s="194">
        <f>Q263*H263</f>
        <v>4.0600000000000006E-4</v>
      </c>
      <c r="S263" s="194">
        <v>0</v>
      </c>
      <c r="T263" s="195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96" t="s">
        <v>139</v>
      </c>
      <c r="AT263" s="196" t="s">
        <v>134</v>
      </c>
      <c r="AU263" s="196" t="s">
        <v>89</v>
      </c>
      <c r="AY263" s="16" t="s">
        <v>132</v>
      </c>
      <c r="BE263" s="197">
        <f>IF(N263="základní",J263,0)</f>
        <v>0</v>
      </c>
      <c r="BF263" s="197">
        <f>IF(N263="snížená",J263,0)</f>
        <v>0</v>
      </c>
      <c r="BG263" s="197">
        <f>IF(N263="zákl. přenesená",J263,0)</f>
        <v>0</v>
      </c>
      <c r="BH263" s="197">
        <f>IF(N263="sníž. přenesená",J263,0)</f>
        <v>0</v>
      </c>
      <c r="BI263" s="197">
        <f>IF(N263="nulová",J263,0)</f>
        <v>0</v>
      </c>
      <c r="BJ263" s="16" t="s">
        <v>87</v>
      </c>
      <c r="BK263" s="197">
        <f>ROUND(I263*H263,2)</f>
        <v>0</v>
      </c>
      <c r="BL263" s="16" t="s">
        <v>139</v>
      </c>
      <c r="BM263" s="196" t="s">
        <v>609</v>
      </c>
    </row>
    <row r="264" spans="1:65" s="2" customFormat="1" ht="11.25">
      <c r="A264" s="33"/>
      <c r="B264" s="34"/>
      <c r="C264" s="35"/>
      <c r="D264" s="198" t="s">
        <v>141</v>
      </c>
      <c r="E264" s="35"/>
      <c r="F264" s="199" t="s">
        <v>293</v>
      </c>
      <c r="G264" s="35"/>
      <c r="H264" s="35"/>
      <c r="I264" s="200"/>
      <c r="J264" s="35"/>
      <c r="K264" s="35"/>
      <c r="L264" s="38"/>
      <c r="M264" s="201"/>
      <c r="N264" s="202"/>
      <c r="O264" s="70"/>
      <c r="P264" s="70"/>
      <c r="Q264" s="70"/>
      <c r="R264" s="70"/>
      <c r="S264" s="70"/>
      <c r="T264" s="71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T264" s="16" t="s">
        <v>141</v>
      </c>
      <c r="AU264" s="16" t="s">
        <v>89</v>
      </c>
    </row>
    <row r="265" spans="1:65" s="13" customFormat="1" ht="11.25">
      <c r="B265" s="203"/>
      <c r="C265" s="204"/>
      <c r="D265" s="205" t="s">
        <v>143</v>
      </c>
      <c r="E265" s="206" t="s">
        <v>1</v>
      </c>
      <c r="F265" s="207" t="s">
        <v>610</v>
      </c>
      <c r="G265" s="204"/>
      <c r="H265" s="208">
        <v>20.3</v>
      </c>
      <c r="I265" s="209"/>
      <c r="J265" s="204"/>
      <c r="K265" s="204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143</v>
      </c>
      <c r="AU265" s="214" t="s">
        <v>89</v>
      </c>
      <c r="AV265" s="13" t="s">
        <v>89</v>
      </c>
      <c r="AW265" s="13" t="s">
        <v>37</v>
      </c>
      <c r="AX265" s="13" t="s">
        <v>87</v>
      </c>
      <c r="AY265" s="214" t="s">
        <v>132</v>
      </c>
    </row>
    <row r="266" spans="1:65" s="2" customFormat="1" ht="33" customHeight="1">
      <c r="A266" s="33"/>
      <c r="B266" s="34"/>
      <c r="C266" s="185" t="s">
        <v>362</v>
      </c>
      <c r="D266" s="185" t="s">
        <v>134</v>
      </c>
      <c r="E266" s="186" t="s">
        <v>296</v>
      </c>
      <c r="F266" s="187" t="s">
        <v>297</v>
      </c>
      <c r="G266" s="188" t="s">
        <v>156</v>
      </c>
      <c r="H266" s="189">
        <v>20.3</v>
      </c>
      <c r="I266" s="190"/>
      <c r="J266" s="191">
        <f>ROUND(I266*H266,2)</f>
        <v>0</v>
      </c>
      <c r="K266" s="187" t="s">
        <v>138</v>
      </c>
      <c r="L266" s="38"/>
      <c r="M266" s="192" t="s">
        <v>1</v>
      </c>
      <c r="N266" s="193" t="s">
        <v>44</v>
      </c>
      <c r="O266" s="70"/>
      <c r="P266" s="194">
        <f>O266*H266</f>
        <v>0</v>
      </c>
      <c r="Q266" s="194">
        <v>6.0999999999999997E-4</v>
      </c>
      <c r="R266" s="194">
        <f>Q266*H266</f>
        <v>1.2383E-2</v>
      </c>
      <c r="S266" s="194">
        <v>0</v>
      </c>
      <c r="T266" s="195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96" t="s">
        <v>139</v>
      </c>
      <c r="AT266" s="196" t="s">
        <v>134</v>
      </c>
      <c r="AU266" s="196" t="s">
        <v>89</v>
      </c>
      <c r="AY266" s="16" t="s">
        <v>132</v>
      </c>
      <c r="BE266" s="197">
        <f>IF(N266="základní",J266,0)</f>
        <v>0</v>
      </c>
      <c r="BF266" s="197">
        <f>IF(N266="snížená",J266,0)</f>
        <v>0</v>
      </c>
      <c r="BG266" s="197">
        <f>IF(N266="zákl. přenesená",J266,0)</f>
        <v>0</v>
      </c>
      <c r="BH266" s="197">
        <f>IF(N266="sníž. přenesená",J266,0)</f>
        <v>0</v>
      </c>
      <c r="BI266" s="197">
        <f>IF(N266="nulová",J266,0)</f>
        <v>0</v>
      </c>
      <c r="BJ266" s="16" t="s">
        <v>87</v>
      </c>
      <c r="BK266" s="197">
        <f>ROUND(I266*H266,2)</f>
        <v>0</v>
      </c>
      <c r="BL266" s="16" t="s">
        <v>139</v>
      </c>
      <c r="BM266" s="196" t="s">
        <v>611</v>
      </c>
    </row>
    <row r="267" spans="1:65" s="2" customFormat="1" ht="11.25">
      <c r="A267" s="33"/>
      <c r="B267" s="34"/>
      <c r="C267" s="35"/>
      <c r="D267" s="198" t="s">
        <v>141</v>
      </c>
      <c r="E267" s="35"/>
      <c r="F267" s="199" t="s">
        <v>299</v>
      </c>
      <c r="G267" s="35"/>
      <c r="H267" s="35"/>
      <c r="I267" s="200"/>
      <c r="J267" s="35"/>
      <c r="K267" s="35"/>
      <c r="L267" s="38"/>
      <c r="M267" s="201"/>
      <c r="N267" s="202"/>
      <c r="O267" s="70"/>
      <c r="P267" s="70"/>
      <c r="Q267" s="70"/>
      <c r="R267" s="70"/>
      <c r="S267" s="70"/>
      <c r="T267" s="71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T267" s="16" t="s">
        <v>141</v>
      </c>
      <c r="AU267" s="16" t="s">
        <v>89</v>
      </c>
    </row>
    <row r="268" spans="1:65" s="13" customFormat="1" ht="11.25">
      <c r="B268" s="203"/>
      <c r="C268" s="204"/>
      <c r="D268" s="205" t="s">
        <v>143</v>
      </c>
      <c r="E268" s="206" t="s">
        <v>1</v>
      </c>
      <c r="F268" s="207" t="s">
        <v>612</v>
      </c>
      <c r="G268" s="204"/>
      <c r="H268" s="208">
        <v>20.3</v>
      </c>
      <c r="I268" s="209"/>
      <c r="J268" s="204"/>
      <c r="K268" s="204"/>
      <c r="L268" s="210"/>
      <c r="M268" s="211"/>
      <c r="N268" s="212"/>
      <c r="O268" s="212"/>
      <c r="P268" s="212"/>
      <c r="Q268" s="212"/>
      <c r="R268" s="212"/>
      <c r="S268" s="212"/>
      <c r="T268" s="213"/>
      <c r="AT268" s="214" t="s">
        <v>143</v>
      </c>
      <c r="AU268" s="214" t="s">
        <v>89</v>
      </c>
      <c r="AV268" s="13" t="s">
        <v>89</v>
      </c>
      <c r="AW268" s="13" t="s">
        <v>37</v>
      </c>
      <c r="AX268" s="13" t="s">
        <v>87</v>
      </c>
      <c r="AY268" s="214" t="s">
        <v>132</v>
      </c>
    </row>
    <row r="269" spans="1:65" s="2" customFormat="1" ht="33" customHeight="1">
      <c r="A269" s="33"/>
      <c r="B269" s="34"/>
      <c r="C269" s="185" t="s">
        <v>372</v>
      </c>
      <c r="D269" s="185" t="s">
        <v>134</v>
      </c>
      <c r="E269" s="186" t="s">
        <v>302</v>
      </c>
      <c r="F269" s="187" t="s">
        <v>303</v>
      </c>
      <c r="G269" s="188" t="s">
        <v>156</v>
      </c>
      <c r="H269" s="189">
        <v>169</v>
      </c>
      <c r="I269" s="190"/>
      <c r="J269" s="191">
        <f>ROUND(I269*H269,2)</f>
        <v>0</v>
      </c>
      <c r="K269" s="187" t="s">
        <v>138</v>
      </c>
      <c r="L269" s="38"/>
      <c r="M269" s="192" t="s">
        <v>1</v>
      </c>
      <c r="N269" s="193" t="s">
        <v>44</v>
      </c>
      <c r="O269" s="70"/>
      <c r="P269" s="194">
        <f>O269*H269</f>
        <v>0</v>
      </c>
      <c r="Q269" s="194">
        <v>5.9999999999999995E-4</v>
      </c>
      <c r="R269" s="194">
        <f>Q269*H269</f>
        <v>0.10139999999999999</v>
      </c>
      <c r="S269" s="194">
        <v>0</v>
      </c>
      <c r="T269" s="195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96" t="s">
        <v>139</v>
      </c>
      <c r="AT269" s="196" t="s">
        <v>134</v>
      </c>
      <c r="AU269" s="196" t="s">
        <v>89</v>
      </c>
      <c r="AY269" s="16" t="s">
        <v>132</v>
      </c>
      <c r="BE269" s="197">
        <f>IF(N269="základní",J269,0)</f>
        <v>0</v>
      </c>
      <c r="BF269" s="197">
        <f>IF(N269="snížená",J269,0)</f>
        <v>0</v>
      </c>
      <c r="BG269" s="197">
        <f>IF(N269="zákl. přenesená",J269,0)</f>
        <v>0</v>
      </c>
      <c r="BH269" s="197">
        <f>IF(N269="sníž. přenesená",J269,0)</f>
        <v>0</v>
      </c>
      <c r="BI269" s="197">
        <f>IF(N269="nulová",J269,0)</f>
        <v>0</v>
      </c>
      <c r="BJ269" s="16" t="s">
        <v>87</v>
      </c>
      <c r="BK269" s="197">
        <f>ROUND(I269*H269,2)</f>
        <v>0</v>
      </c>
      <c r="BL269" s="16" t="s">
        <v>139</v>
      </c>
      <c r="BM269" s="196" t="s">
        <v>613</v>
      </c>
    </row>
    <row r="270" spans="1:65" s="2" customFormat="1" ht="11.25">
      <c r="A270" s="33"/>
      <c r="B270" s="34"/>
      <c r="C270" s="35"/>
      <c r="D270" s="198" t="s">
        <v>141</v>
      </c>
      <c r="E270" s="35"/>
      <c r="F270" s="199" t="s">
        <v>305</v>
      </c>
      <c r="G270" s="35"/>
      <c r="H270" s="35"/>
      <c r="I270" s="200"/>
      <c r="J270" s="35"/>
      <c r="K270" s="35"/>
      <c r="L270" s="38"/>
      <c r="M270" s="201"/>
      <c r="N270" s="202"/>
      <c r="O270" s="70"/>
      <c r="P270" s="70"/>
      <c r="Q270" s="70"/>
      <c r="R270" s="70"/>
      <c r="S270" s="70"/>
      <c r="T270" s="71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T270" s="16" t="s">
        <v>141</v>
      </c>
      <c r="AU270" s="16" t="s">
        <v>89</v>
      </c>
    </row>
    <row r="271" spans="1:65" s="13" customFormat="1" ht="11.25">
      <c r="B271" s="203"/>
      <c r="C271" s="204"/>
      <c r="D271" s="205" t="s">
        <v>143</v>
      </c>
      <c r="E271" s="206" t="s">
        <v>1</v>
      </c>
      <c r="F271" s="207" t="s">
        <v>614</v>
      </c>
      <c r="G271" s="204"/>
      <c r="H271" s="208">
        <v>169</v>
      </c>
      <c r="I271" s="209"/>
      <c r="J271" s="204"/>
      <c r="K271" s="204"/>
      <c r="L271" s="210"/>
      <c r="M271" s="211"/>
      <c r="N271" s="212"/>
      <c r="O271" s="212"/>
      <c r="P271" s="212"/>
      <c r="Q271" s="212"/>
      <c r="R271" s="212"/>
      <c r="S271" s="212"/>
      <c r="T271" s="213"/>
      <c r="AT271" s="214" t="s">
        <v>143</v>
      </c>
      <c r="AU271" s="214" t="s">
        <v>89</v>
      </c>
      <c r="AV271" s="13" t="s">
        <v>89</v>
      </c>
      <c r="AW271" s="13" t="s">
        <v>37</v>
      </c>
      <c r="AX271" s="13" t="s">
        <v>87</v>
      </c>
      <c r="AY271" s="214" t="s">
        <v>132</v>
      </c>
    </row>
    <row r="272" spans="1:65" s="2" customFormat="1" ht="37.9" customHeight="1">
      <c r="A272" s="33"/>
      <c r="B272" s="34"/>
      <c r="C272" s="185" t="s">
        <v>379</v>
      </c>
      <c r="D272" s="185" t="s">
        <v>134</v>
      </c>
      <c r="E272" s="186" t="s">
        <v>308</v>
      </c>
      <c r="F272" s="187" t="s">
        <v>309</v>
      </c>
      <c r="G272" s="188" t="s">
        <v>156</v>
      </c>
      <c r="H272" s="189">
        <v>20</v>
      </c>
      <c r="I272" s="190"/>
      <c r="J272" s="191">
        <f>ROUND(I272*H272,2)</f>
        <v>0</v>
      </c>
      <c r="K272" s="187" t="s">
        <v>1</v>
      </c>
      <c r="L272" s="38"/>
      <c r="M272" s="192" t="s">
        <v>1</v>
      </c>
      <c r="N272" s="193" t="s">
        <v>44</v>
      </c>
      <c r="O272" s="70"/>
      <c r="P272" s="194">
        <f>O272*H272</f>
        <v>0</v>
      </c>
      <c r="Q272" s="194">
        <v>0</v>
      </c>
      <c r="R272" s="194">
        <f>Q272*H272</f>
        <v>0</v>
      </c>
      <c r="S272" s="194">
        <v>0</v>
      </c>
      <c r="T272" s="195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96" t="s">
        <v>310</v>
      </c>
      <c r="AT272" s="196" t="s">
        <v>134</v>
      </c>
      <c r="AU272" s="196" t="s">
        <v>89</v>
      </c>
      <c r="AY272" s="16" t="s">
        <v>132</v>
      </c>
      <c r="BE272" s="197">
        <f>IF(N272="základní",J272,0)</f>
        <v>0</v>
      </c>
      <c r="BF272" s="197">
        <f>IF(N272="snížená",J272,0)</f>
        <v>0</v>
      </c>
      <c r="BG272" s="197">
        <f>IF(N272="zákl. přenesená",J272,0)</f>
        <v>0</v>
      </c>
      <c r="BH272" s="197">
        <f>IF(N272="sníž. přenesená",J272,0)</f>
        <v>0</v>
      </c>
      <c r="BI272" s="197">
        <f>IF(N272="nulová",J272,0)</f>
        <v>0</v>
      </c>
      <c r="BJ272" s="16" t="s">
        <v>87</v>
      </c>
      <c r="BK272" s="197">
        <f>ROUND(I272*H272,2)</f>
        <v>0</v>
      </c>
      <c r="BL272" s="16" t="s">
        <v>310</v>
      </c>
      <c r="BM272" s="196" t="s">
        <v>615</v>
      </c>
    </row>
    <row r="273" spans="1:65" s="13" customFormat="1" ht="11.25">
      <c r="B273" s="203"/>
      <c r="C273" s="204"/>
      <c r="D273" s="205" t="s">
        <v>143</v>
      </c>
      <c r="E273" s="206" t="s">
        <v>1</v>
      </c>
      <c r="F273" s="207" t="s">
        <v>250</v>
      </c>
      <c r="G273" s="204"/>
      <c r="H273" s="208">
        <v>20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143</v>
      </c>
      <c r="AU273" s="214" t="s">
        <v>89</v>
      </c>
      <c r="AV273" s="13" t="s">
        <v>89</v>
      </c>
      <c r="AW273" s="13" t="s">
        <v>37</v>
      </c>
      <c r="AX273" s="13" t="s">
        <v>87</v>
      </c>
      <c r="AY273" s="214" t="s">
        <v>132</v>
      </c>
    </row>
    <row r="274" spans="1:65" s="12" customFormat="1" ht="22.9" customHeight="1">
      <c r="B274" s="169"/>
      <c r="C274" s="170"/>
      <c r="D274" s="171" t="s">
        <v>78</v>
      </c>
      <c r="E274" s="183" t="s">
        <v>312</v>
      </c>
      <c r="F274" s="183" t="s">
        <v>313</v>
      </c>
      <c r="G274" s="170"/>
      <c r="H274" s="170"/>
      <c r="I274" s="173"/>
      <c r="J274" s="184">
        <f>BK274</f>
        <v>0</v>
      </c>
      <c r="K274" s="170"/>
      <c r="L274" s="175"/>
      <c r="M274" s="176"/>
      <c r="N274" s="177"/>
      <c r="O274" s="177"/>
      <c r="P274" s="178">
        <f>SUM(P275:P299)</f>
        <v>0</v>
      </c>
      <c r="Q274" s="177"/>
      <c r="R274" s="178">
        <f>SUM(R275:R299)</f>
        <v>0</v>
      </c>
      <c r="S274" s="177"/>
      <c r="T274" s="179">
        <f>SUM(T275:T299)</f>
        <v>0</v>
      </c>
      <c r="AR274" s="180" t="s">
        <v>87</v>
      </c>
      <c r="AT274" s="181" t="s">
        <v>78</v>
      </c>
      <c r="AU274" s="181" t="s">
        <v>87</v>
      </c>
      <c r="AY274" s="180" t="s">
        <v>132</v>
      </c>
      <c r="BK274" s="182">
        <f>SUM(BK275:BK299)</f>
        <v>0</v>
      </c>
    </row>
    <row r="275" spans="1:65" s="2" customFormat="1" ht="24.2" customHeight="1">
      <c r="A275" s="33"/>
      <c r="B275" s="34"/>
      <c r="C275" s="185" t="s">
        <v>384</v>
      </c>
      <c r="D275" s="185" t="s">
        <v>134</v>
      </c>
      <c r="E275" s="186" t="s">
        <v>315</v>
      </c>
      <c r="F275" s="187" t="s">
        <v>316</v>
      </c>
      <c r="G275" s="188" t="s">
        <v>203</v>
      </c>
      <c r="H275" s="189">
        <v>152.226</v>
      </c>
      <c r="I275" s="190"/>
      <c r="J275" s="191">
        <f>ROUND(I275*H275,2)</f>
        <v>0</v>
      </c>
      <c r="K275" s="187" t="s">
        <v>138</v>
      </c>
      <c r="L275" s="38"/>
      <c r="M275" s="192" t="s">
        <v>1</v>
      </c>
      <c r="N275" s="193" t="s">
        <v>44</v>
      </c>
      <c r="O275" s="70"/>
      <c r="P275" s="194">
        <f>O275*H275</f>
        <v>0</v>
      </c>
      <c r="Q275" s="194">
        <v>0</v>
      </c>
      <c r="R275" s="194">
        <f>Q275*H275</f>
        <v>0</v>
      </c>
      <c r="S275" s="194">
        <v>0</v>
      </c>
      <c r="T275" s="195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96" t="s">
        <v>139</v>
      </c>
      <c r="AT275" s="196" t="s">
        <v>134</v>
      </c>
      <c r="AU275" s="196" t="s">
        <v>89</v>
      </c>
      <c r="AY275" s="16" t="s">
        <v>132</v>
      </c>
      <c r="BE275" s="197">
        <f>IF(N275="základní",J275,0)</f>
        <v>0</v>
      </c>
      <c r="BF275" s="197">
        <f>IF(N275="snížená",J275,0)</f>
        <v>0</v>
      </c>
      <c r="BG275" s="197">
        <f>IF(N275="zákl. přenesená",J275,0)</f>
        <v>0</v>
      </c>
      <c r="BH275" s="197">
        <f>IF(N275="sníž. přenesená",J275,0)</f>
        <v>0</v>
      </c>
      <c r="BI275" s="197">
        <f>IF(N275="nulová",J275,0)</f>
        <v>0</v>
      </c>
      <c r="BJ275" s="16" t="s">
        <v>87</v>
      </c>
      <c r="BK275" s="197">
        <f>ROUND(I275*H275,2)</f>
        <v>0</v>
      </c>
      <c r="BL275" s="16" t="s">
        <v>139</v>
      </c>
      <c r="BM275" s="196" t="s">
        <v>616</v>
      </c>
    </row>
    <row r="276" spans="1:65" s="2" customFormat="1" ht="11.25">
      <c r="A276" s="33"/>
      <c r="B276" s="34"/>
      <c r="C276" s="35"/>
      <c r="D276" s="198" t="s">
        <v>141</v>
      </c>
      <c r="E276" s="35"/>
      <c r="F276" s="199" t="s">
        <v>318</v>
      </c>
      <c r="G276" s="35"/>
      <c r="H276" s="35"/>
      <c r="I276" s="200"/>
      <c r="J276" s="35"/>
      <c r="K276" s="35"/>
      <c r="L276" s="38"/>
      <c r="M276" s="201"/>
      <c r="N276" s="202"/>
      <c r="O276" s="70"/>
      <c r="P276" s="70"/>
      <c r="Q276" s="70"/>
      <c r="R276" s="70"/>
      <c r="S276" s="70"/>
      <c r="T276" s="71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6" t="s">
        <v>141</v>
      </c>
      <c r="AU276" s="16" t="s">
        <v>89</v>
      </c>
    </row>
    <row r="277" spans="1:65" s="2" customFormat="1" ht="58.5">
      <c r="A277" s="33"/>
      <c r="B277" s="34"/>
      <c r="C277" s="35"/>
      <c r="D277" s="205" t="s">
        <v>319</v>
      </c>
      <c r="E277" s="35"/>
      <c r="F277" s="236" t="s">
        <v>320</v>
      </c>
      <c r="G277" s="35"/>
      <c r="H277" s="35"/>
      <c r="I277" s="200"/>
      <c r="J277" s="35"/>
      <c r="K277" s="35"/>
      <c r="L277" s="38"/>
      <c r="M277" s="201"/>
      <c r="N277" s="202"/>
      <c r="O277" s="70"/>
      <c r="P277" s="70"/>
      <c r="Q277" s="70"/>
      <c r="R277" s="70"/>
      <c r="S277" s="70"/>
      <c r="T277" s="71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T277" s="16" t="s">
        <v>319</v>
      </c>
      <c r="AU277" s="16" t="s">
        <v>89</v>
      </c>
    </row>
    <row r="278" spans="1:65" s="13" customFormat="1" ht="11.25">
      <c r="B278" s="203"/>
      <c r="C278" s="204"/>
      <c r="D278" s="205" t="s">
        <v>143</v>
      </c>
      <c r="E278" s="206" t="s">
        <v>1</v>
      </c>
      <c r="F278" s="207" t="s">
        <v>617</v>
      </c>
      <c r="G278" s="204"/>
      <c r="H278" s="208">
        <v>152.226</v>
      </c>
      <c r="I278" s="209"/>
      <c r="J278" s="204"/>
      <c r="K278" s="204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143</v>
      </c>
      <c r="AU278" s="214" t="s">
        <v>89</v>
      </c>
      <c r="AV278" s="13" t="s">
        <v>89</v>
      </c>
      <c r="AW278" s="13" t="s">
        <v>37</v>
      </c>
      <c r="AX278" s="13" t="s">
        <v>87</v>
      </c>
      <c r="AY278" s="214" t="s">
        <v>132</v>
      </c>
    </row>
    <row r="279" spans="1:65" s="2" customFormat="1" ht="16.5" customHeight="1">
      <c r="A279" s="33"/>
      <c r="B279" s="34"/>
      <c r="C279" s="185" t="s">
        <v>389</v>
      </c>
      <c r="D279" s="185" t="s">
        <v>134</v>
      </c>
      <c r="E279" s="186" t="s">
        <v>323</v>
      </c>
      <c r="F279" s="187" t="s">
        <v>324</v>
      </c>
      <c r="G279" s="188" t="s">
        <v>203</v>
      </c>
      <c r="H279" s="189">
        <v>4414.5540000000001</v>
      </c>
      <c r="I279" s="190"/>
      <c r="J279" s="191">
        <f>ROUND(I279*H279,2)</f>
        <v>0</v>
      </c>
      <c r="K279" s="187" t="s">
        <v>138</v>
      </c>
      <c r="L279" s="38"/>
      <c r="M279" s="192" t="s">
        <v>1</v>
      </c>
      <c r="N279" s="193" t="s">
        <v>44</v>
      </c>
      <c r="O279" s="70"/>
      <c r="P279" s="194">
        <f>O279*H279</f>
        <v>0</v>
      </c>
      <c r="Q279" s="194">
        <v>0</v>
      </c>
      <c r="R279" s="194">
        <f>Q279*H279</f>
        <v>0</v>
      </c>
      <c r="S279" s="194">
        <v>0</v>
      </c>
      <c r="T279" s="195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6" t="s">
        <v>139</v>
      </c>
      <c r="AT279" s="196" t="s">
        <v>134</v>
      </c>
      <c r="AU279" s="196" t="s">
        <v>89</v>
      </c>
      <c r="AY279" s="16" t="s">
        <v>132</v>
      </c>
      <c r="BE279" s="197">
        <f>IF(N279="základní",J279,0)</f>
        <v>0</v>
      </c>
      <c r="BF279" s="197">
        <f>IF(N279="snížená",J279,0)</f>
        <v>0</v>
      </c>
      <c r="BG279" s="197">
        <f>IF(N279="zákl. přenesená",J279,0)</f>
        <v>0</v>
      </c>
      <c r="BH279" s="197">
        <f>IF(N279="sníž. přenesená",J279,0)</f>
        <v>0</v>
      </c>
      <c r="BI279" s="197">
        <f>IF(N279="nulová",J279,0)</f>
        <v>0</v>
      </c>
      <c r="BJ279" s="16" t="s">
        <v>87</v>
      </c>
      <c r="BK279" s="197">
        <f>ROUND(I279*H279,2)</f>
        <v>0</v>
      </c>
      <c r="BL279" s="16" t="s">
        <v>139</v>
      </c>
      <c r="BM279" s="196" t="s">
        <v>618</v>
      </c>
    </row>
    <row r="280" spans="1:65" s="2" customFormat="1" ht="11.25">
      <c r="A280" s="33"/>
      <c r="B280" s="34"/>
      <c r="C280" s="35"/>
      <c r="D280" s="198" t="s">
        <v>141</v>
      </c>
      <c r="E280" s="35"/>
      <c r="F280" s="199" t="s">
        <v>326</v>
      </c>
      <c r="G280" s="35"/>
      <c r="H280" s="35"/>
      <c r="I280" s="200"/>
      <c r="J280" s="35"/>
      <c r="K280" s="35"/>
      <c r="L280" s="38"/>
      <c r="M280" s="201"/>
      <c r="N280" s="202"/>
      <c r="O280" s="70"/>
      <c r="P280" s="70"/>
      <c r="Q280" s="70"/>
      <c r="R280" s="70"/>
      <c r="S280" s="70"/>
      <c r="T280" s="71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T280" s="16" t="s">
        <v>141</v>
      </c>
      <c r="AU280" s="16" t="s">
        <v>89</v>
      </c>
    </row>
    <row r="281" spans="1:65" s="2" customFormat="1" ht="58.5">
      <c r="A281" s="33"/>
      <c r="B281" s="34"/>
      <c r="C281" s="35"/>
      <c r="D281" s="205" t="s">
        <v>319</v>
      </c>
      <c r="E281" s="35"/>
      <c r="F281" s="236" t="s">
        <v>320</v>
      </c>
      <c r="G281" s="35"/>
      <c r="H281" s="35"/>
      <c r="I281" s="200"/>
      <c r="J281" s="35"/>
      <c r="K281" s="35"/>
      <c r="L281" s="38"/>
      <c r="M281" s="201"/>
      <c r="N281" s="202"/>
      <c r="O281" s="70"/>
      <c r="P281" s="70"/>
      <c r="Q281" s="70"/>
      <c r="R281" s="70"/>
      <c r="S281" s="70"/>
      <c r="T281" s="71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6" t="s">
        <v>319</v>
      </c>
      <c r="AU281" s="16" t="s">
        <v>89</v>
      </c>
    </row>
    <row r="282" spans="1:65" s="13" customFormat="1" ht="11.25">
      <c r="B282" s="203"/>
      <c r="C282" s="204"/>
      <c r="D282" s="205" t="s">
        <v>143</v>
      </c>
      <c r="E282" s="204"/>
      <c r="F282" s="207" t="s">
        <v>619</v>
      </c>
      <c r="G282" s="204"/>
      <c r="H282" s="208">
        <v>4414.5540000000001</v>
      </c>
      <c r="I282" s="209"/>
      <c r="J282" s="204"/>
      <c r="K282" s="204"/>
      <c r="L282" s="210"/>
      <c r="M282" s="211"/>
      <c r="N282" s="212"/>
      <c r="O282" s="212"/>
      <c r="P282" s="212"/>
      <c r="Q282" s="212"/>
      <c r="R282" s="212"/>
      <c r="S282" s="212"/>
      <c r="T282" s="213"/>
      <c r="AT282" s="214" t="s">
        <v>143</v>
      </c>
      <c r="AU282" s="214" t="s">
        <v>89</v>
      </c>
      <c r="AV282" s="13" t="s">
        <v>89</v>
      </c>
      <c r="AW282" s="13" t="s">
        <v>4</v>
      </c>
      <c r="AX282" s="13" t="s">
        <v>87</v>
      </c>
      <c r="AY282" s="214" t="s">
        <v>132</v>
      </c>
    </row>
    <row r="283" spans="1:65" s="2" customFormat="1" ht="37.9" customHeight="1">
      <c r="A283" s="33"/>
      <c r="B283" s="34"/>
      <c r="C283" s="185" t="s">
        <v>394</v>
      </c>
      <c r="D283" s="185" t="s">
        <v>134</v>
      </c>
      <c r="E283" s="186" t="s">
        <v>329</v>
      </c>
      <c r="F283" s="187" t="s">
        <v>330</v>
      </c>
      <c r="G283" s="188" t="s">
        <v>203</v>
      </c>
      <c r="H283" s="189">
        <v>67.325999999999993</v>
      </c>
      <c r="I283" s="190"/>
      <c r="J283" s="191">
        <f>ROUND(I283*H283,2)</f>
        <v>0</v>
      </c>
      <c r="K283" s="187" t="s">
        <v>138</v>
      </c>
      <c r="L283" s="38"/>
      <c r="M283" s="192" t="s">
        <v>1</v>
      </c>
      <c r="N283" s="193" t="s">
        <v>44</v>
      </c>
      <c r="O283" s="70"/>
      <c r="P283" s="194">
        <f>O283*H283</f>
        <v>0</v>
      </c>
      <c r="Q283" s="194">
        <v>0</v>
      </c>
      <c r="R283" s="194">
        <f>Q283*H283</f>
        <v>0</v>
      </c>
      <c r="S283" s="194">
        <v>0</v>
      </c>
      <c r="T283" s="195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96" t="s">
        <v>139</v>
      </c>
      <c r="AT283" s="196" t="s">
        <v>134</v>
      </c>
      <c r="AU283" s="196" t="s">
        <v>89</v>
      </c>
      <c r="AY283" s="16" t="s">
        <v>132</v>
      </c>
      <c r="BE283" s="197">
        <f>IF(N283="základní",J283,0)</f>
        <v>0</v>
      </c>
      <c r="BF283" s="197">
        <f>IF(N283="snížená",J283,0)</f>
        <v>0</v>
      </c>
      <c r="BG283" s="197">
        <f>IF(N283="zákl. přenesená",J283,0)</f>
        <v>0</v>
      </c>
      <c r="BH283" s="197">
        <f>IF(N283="sníž. přenesená",J283,0)</f>
        <v>0</v>
      </c>
      <c r="BI283" s="197">
        <f>IF(N283="nulová",J283,0)</f>
        <v>0</v>
      </c>
      <c r="BJ283" s="16" t="s">
        <v>87</v>
      </c>
      <c r="BK283" s="197">
        <f>ROUND(I283*H283,2)</f>
        <v>0</v>
      </c>
      <c r="BL283" s="16" t="s">
        <v>139</v>
      </c>
      <c r="BM283" s="196" t="s">
        <v>620</v>
      </c>
    </row>
    <row r="284" spans="1:65" s="2" customFormat="1" ht="11.25">
      <c r="A284" s="33"/>
      <c r="B284" s="34"/>
      <c r="C284" s="35"/>
      <c r="D284" s="198" t="s">
        <v>141</v>
      </c>
      <c r="E284" s="35"/>
      <c r="F284" s="199" t="s">
        <v>332</v>
      </c>
      <c r="G284" s="35"/>
      <c r="H284" s="35"/>
      <c r="I284" s="200"/>
      <c r="J284" s="35"/>
      <c r="K284" s="35"/>
      <c r="L284" s="38"/>
      <c r="M284" s="201"/>
      <c r="N284" s="202"/>
      <c r="O284" s="70"/>
      <c r="P284" s="70"/>
      <c r="Q284" s="70"/>
      <c r="R284" s="70"/>
      <c r="S284" s="70"/>
      <c r="T284" s="71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T284" s="16" t="s">
        <v>141</v>
      </c>
      <c r="AU284" s="16" t="s">
        <v>89</v>
      </c>
    </row>
    <row r="285" spans="1:65" s="2" customFormat="1" ht="39">
      <c r="A285" s="33"/>
      <c r="B285" s="34"/>
      <c r="C285" s="35"/>
      <c r="D285" s="205" t="s">
        <v>319</v>
      </c>
      <c r="E285" s="35"/>
      <c r="F285" s="236" t="s">
        <v>333</v>
      </c>
      <c r="G285" s="35"/>
      <c r="H285" s="35"/>
      <c r="I285" s="200"/>
      <c r="J285" s="35"/>
      <c r="K285" s="35"/>
      <c r="L285" s="38"/>
      <c r="M285" s="201"/>
      <c r="N285" s="202"/>
      <c r="O285" s="70"/>
      <c r="P285" s="70"/>
      <c r="Q285" s="70"/>
      <c r="R285" s="70"/>
      <c r="S285" s="70"/>
      <c r="T285" s="71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T285" s="16" t="s">
        <v>319</v>
      </c>
      <c r="AU285" s="16" t="s">
        <v>89</v>
      </c>
    </row>
    <row r="286" spans="1:65" s="13" customFormat="1" ht="11.25">
      <c r="B286" s="203"/>
      <c r="C286" s="204"/>
      <c r="D286" s="205" t="s">
        <v>143</v>
      </c>
      <c r="E286" s="206" t="s">
        <v>1</v>
      </c>
      <c r="F286" s="207" t="s">
        <v>621</v>
      </c>
      <c r="G286" s="204"/>
      <c r="H286" s="208">
        <v>67.325999999999993</v>
      </c>
      <c r="I286" s="209"/>
      <c r="J286" s="204"/>
      <c r="K286" s="204"/>
      <c r="L286" s="210"/>
      <c r="M286" s="211"/>
      <c r="N286" s="212"/>
      <c r="O286" s="212"/>
      <c r="P286" s="212"/>
      <c r="Q286" s="212"/>
      <c r="R286" s="212"/>
      <c r="S286" s="212"/>
      <c r="T286" s="213"/>
      <c r="AT286" s="214" t="s">
        <v>143</v>
      </c>
      <c r="AU286" s="214" t="s">
        <v>89</v>
      </c>
      <c r="AV286" s="13" t="s">
        <v>89</v>
      </c>
      <c r="AW286" s="13" t="s">
        <v>37</v>
      </c>
      <c r="AX286" s="13" t="s">
        <v>87</v>
      </c>
      <c r="AY286" s="214" t="s">
        <v>132</v>
      </c>
    </row>
    <row r="287" spans="1:65" s="2" customFormat="1" ht="44.25" customHeight="1">
      <c r="A287" s="33"/>
      <c r="B287" s="34"/>
      <c r="C287" s="185" t="s">
        <v>401</v>
      </c>
      <c r="D287" s="185" t="s">
        <v>134</v>
      </c>
      <c r="E287" s="186" t="s">
        <v>336</v>
      </c>
      <c r="F287" s="187" t="s">
        <v>337</v>
      </c>
      <c r="G287" s="188" t="s">
        <v>203</v>
      </c>
      <c r="H287" s="189">
        <v>99.7</v>
      </c>
      <c r="I287" s="190"/>
      <c r="J287" s="191">
        <f>ROUND(I287*H287,2)</f>
        <v>0</v>
      </c>
      <c r="K287" s="187" t="s">
        <v>138</v>
      </c>
      <c r="L287" s="38"/>
      <c r="M287" s="192" t="s">
        <v>1</v>
      </c>
      <c r="N287" s="193" t="s">
        <v>44</v>
      </c>
      <c r="O287" s="70"/>
      <c r="P287" s="194">
        <f>O287*H287</f>
        <v>0</v>
      </c>
      <c r="Q287" s="194">
        <v>0</v>
      </c>
      <c r="R287" s="194">
        <f>Q287*H287</f>
        <v>0</v>
      </c>
      <c r="S287" s="194">
        <v>0</v>
      </c>
      <c r="T287" s="195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96" t="s">
        <v>139</v>
      </c>
      <c r="AT287" s="196" t="s">
        <v>134</v>
      </c>
      <c r="AU287" s="196" t="s">
        <v>89</v>
      </c>
      <c r="AY287" s="16" t="s">
        <v>132</v>
      </c>
      <c r="BE287" s="197">
        <f>IF(N287="základní",J287,0)</f>
        <v>0</v>
      </c>
      <c r="BF287" s="197">
        <f>IF(N287="snížená",J287,0)</f>
        <v>0</v>
      </c>
      <c r="BG287" s="197">
        <f>IF(N287="zákl. přenesená",J287,0)</f>
        <v>0</v>
      </c>
      <c r="BH287" s="197">
        <f>IF(N287="sníž. přenesená",J287,0)</f>
        <v>0</v>
      </c>
      <c r="BI287" s="197">
        <f>IF(N287="nulová",J287,0)</f>
        <v>0</v>
      </c>
      <c r="BJ287" s="16" t="s">
        <v>87</v>
      </c>
      <c r="BK287" s="197">
        <f>ROUND(I287*H287,2)</f>
        <v>0</v>
      </c>
      <c r="BL287" s="16" t="s">
        <v>139</v>
      </c>
      <c r="BM287" s="196" t="s">
        <v>622</v>
      </c>
    </row>
    <row r="288" spans="1:65" s="2" customFormat="1" ht="11.25">
      <c r="A288" s="33"/>
      <c r="B288" s="34"/>
      <c r="C288" s="35"/>
      <c r="D288" s="198" t="s">
        <v>141</v>
      </c>
      <c r="E288" s="35"/>
      <c r="F288" s="199" t="s">
        <v>339</v>
      </c>
      <c r="G288" s="35"/>
      <c r="H288" s="35"/>
      <c r="I288" s="200"/>
      <c r="J288" s="35"/>
      <c r="K288" s="35"/>
      <c r="L288" s="38"/>
      <c r="M288" s="201"/>
      <c r="N288" s="202"/>
      <c r="O288" s="70"/>
      <c r="P288" s="70"/>
      <c r="Q288" s="70"/>
      <c r="R288" s="70"/>
      <c r="S288" s="70"/>
      <c r="T288" s="71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T288" s="16" t="s">
        <v>141</v>
      </c>
      <c r="AU288" s="16" t="s">
        <v>89</v>
      </c>
    </row>
    <row r="289" spans="1:65" s="2" customFormat="1" ht="39">
      <c r="A289" s="33"/>
      <c r="B289" s="34"/>
      <c r="C289" s="35"/>
      <c r="D289" s="205" t="s">
        <v>319</v>
      </c>
      <c r="E289" s="35"/>
      <c r="F289" s="236" t="s">
        <v>333</v>
      </c>
      <c r="G289" s="35"/>
      <c r="H289" s="35"/>
      <c r="I289" s="200"/>
      <c r="J289" s="35"/>
      <c r="K289" s="35"/>
      <c r="L289" s="38"/>
      <c r="M289" s="201"/>
      <c r="N289" s="202"/>
      <c r="O289" s="70"/>
      <c r="P289" s="70"/>
      <c r="Q289" s="70"/>
      <c r="R289" s="70"/>
      <c r="S289" s="70"/>
      <c r="T289" s="71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T289" s="16" t="s">
        <v>319</v>
      </c>
      <c r="AU289" s="16" t="s">
        <v>89</v>
      </c>
    </row>
    <row r="290" spans="1:65" s="13" customFormat="1" ht="11.25">
      <c r="B290" s="203"/>
      <c r="C290" s="204"/>
      <c r="D290" s="205" t="s">
        <v>143</v>
      </c>
      <c r="E290" s="206" t="s">
        <v>1</v>
      </c>
      <c r="F290" s="207" t="s">
        <v>623</v>
      </c>
      <c r="G290" s="204"/>
      <c r="H290" s="208">
        <v>44.2</v>
      </c>
      <c r="I290" s="209"/>
      <c r="J290" s="204"/>
      <c r="K290" s="204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143</v>
      </c>
      <c r="AU290" s="214" t="s">
        <v>89</v>
      </c>
      <c r="AV290" s="13" t="s">
        <v>89</v>
      </c>
      <c r="AW290" s="13" t="s">
        <v>37</v>
      </c>
      <c r="AX290" s="13" t="s">
        <v>79</v>
      </c>
      <c r="AY290" s="214" t="s">
        <v>132</v>
      </c>
    </row>
    <row r="291" spans="1:65" s="13" customFormat="1" ht="11.25">
      <c r="B291" s="203"/>
      <c r="C291" s="204"/>
      <c r="D291" s="205" t="s">
        <v>143</v>
      </c>
      <c r="E291" s="206" t="s">
        <v>1</v>
      </c>
      <c r="F291" s="207" t="s">
        <v>535</v>
      </c>
      <c r="G291" s="204"/>
      <c r="H291" s="208">
        <v>4.9249999999999998</v>
      </c>
      <c r="I291" s="209"/>
      <c r="J291" s="204"/>
      <c r="K291" s="204"/>
      <c r="L291" s="210"/>
      <c r="M291" s="211"/>
      <c r="N291" s="212"/>
      <c r="O291" s="212"/>
      <c r="P291" s="212"/>
      <c r="Q291" s="212"/>
      <c r="R291" s="212"/>
      <c r="S291" s="212"/>
      <c r="T291" s="213"/>
      <c r="AT291" s="214" t="s">
        <v>143</v>
      </c>
      <c r="AU291" s="214" t="s">
        <v>89</v>
      </c>
      <c r="AV291" s="13" t="s">
        <v>89</v>
      </c>
      <c r="AW291" s="13" t="s">
        <v>37</v>
      </c>
      <c r="AX291" s="13" t="s">
        <v>79</v>
      </c>
      <c r="AY291" s="214" t="s">
        <v>132</v>
      </c>
    </row>
    <row r="292" spans="1:65" s="13" customFormat="1" ht="11.25">
      <c r="B292" s="203"/>
      <c r="C292" s="204"/>
      <c r="D292" s="205" t="s">
        <v>143</v>
      </c>
      <c r="E292" s="206" t="s">
        <v>1</v>
      </c>
      <c r="F292" s="207" t="s">
        <v>536</v>
      </c>
      <c r="G292" s="204"/>
      <c r="H292" s="208">
        <v>5.4</v>
      </c>
      <c r="I292" s="209"/>
      <c r="J292" s="204"/>
      <c r="K292" s="204"/>
      <c r="L292" s="210"/>
      <c r="M292" s="211"/>
      <c r="N292" s="212"/>
      <c r="O292" s="212"/>
      <c r="P292" s="212"/>
      <c r="Q292" s="212"/>
      <c r="R292" s="212"/>
      <c r="S292" s="212"/>
      <c r="T292" s="213"/>
      <c r="AT292" s="214" t="s">
        <v>143</v>
      </c>
      <c r="AU292" s="214" t="s">
        <v>89</v>
      </c>
      <c r="AV292" s="13" t="s">
        <v>89</v>
      </c>
      <c r="AW292" s="13" t="s">
        <v>37</v>
      </c>
      <c r="AX292" s="13" t="s">
        <v>79</v>
      </c>
      <c r="AY292" s="214" t="s">
        <v>132</v>
      </c>
    </row>
    <row r="293" spans="1:65" s="13" customFormat="1" ht="22.5">
      <c r="B293" s="203"/>
      <c r="C293" s="204"/>
      <c r="D293" s="205" t="s">
        <v>143</v>
      </c>
      <c r="E293" s="206" t="s">
        <v>1</v>
      </c>
      <c r="F293" s="207" t="s">
        <v>532</v>
      </c>
      <c r="G293" s="204"/>
      <c r="H293" s="208">
        <v>22.05</v>
      </c>
      <c r="I293" s="209"/>
      <c r="J293" s="204"/>
      <c r="K293" s="204"/>
      <c r="L293" s="210"/>
      <c r="M293" s="211"/>
      <c r="N293" s="212"/>
      <c r="O293" s="212"/>
      <c r="P293" s="212"/>
      <c r="Q293" s="212"/>
      <c r="R293" s="212"/>
      <c r="S293" s="212"/>
      <c r="T293" s="213"/>
      <c r="AT293" s="214" t="s">
        <v>143</v>
      </c>
      <c r="AU293" s="214" t="s">
        <v>89</v>
      </c>
      <c r="AV293" s="13" t="s">
        <v>89</v>
      </c>
      <c r="AW293" s="13" t="s">
        <v>37</v>
      </c>
      <c r="AX293" s="13" t="s">
        <v>79</v>
      </c>
      <c r="AY293" s="214" t="s">
        <v>132</v>
      </c>
    </row>
    <row r="294" spans="1:65" s="13" customFormat="1" ht="11.25">
      <c r="B294" s="203"/>
      <c r="C294" s="204"/>
      <c r="D294" s="205" t="s">
        <v>143</v>
      </c>
      <c r="E294" s="206" t="s">
        <v>1</v>
      </c>
      <c r="F294" s="207" t="s">
        <v>533</v>
      </c>
      <c r="G294" s="204"/>
      <c r="H294" s="208">
        <v>23.125</v>
      </c>
      <c r="I294" s="209"/>
      <c r="J294" s="204"/>
      <c r="K294" s="204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143</v>
      </c>
      <c r="AU294" s="214" t="s">
        <v>89</v>
      </c>
      <c r="AV294" s="13" t="s">
        <v>89</v>
      </c>
      <c r="AW294" s="13" t="s">
        <v>37</v>
      </c>
      <c r="AX294" s="13" t="s">
        <v>79</v>
      </c>
      <c r="AY294" s="214" t="s">
        <v>132</v>
      </c>
    </row>
    <row r="295" spans="1:65" s="14" customFormat="1" ht="11.25">
      <c r="B295" s="215"/>
      <c r="C295" s="216"/>
      <c r="D295" s="205" t="s">
        <v>143</v>
      </c>
      <c r="E295" s="217" t="s">
        <v>1</v>
      </c>
      <c r="F295" s="218" t="s">
        <v>168</v>
      </c>
      <c r="G295" s="216"/>
      <c r="H295" s="219">
        <v>99.7</v>
      </c>
      <c r="I295" s="220"/>
      <c r="J295" s="216"/>
      <c r="K295" s="216"/>
      <c r="L295" s="221"/>
      <c r="M295" s="222"/>
      <c r="N295" s="223"/>
      <c r="O295" s="223"/>
      <c r="P295" s="223"/>
      <c r="Q295" s="223"/>
      <c r="R295" s="223"/>
      <c r="S295" s="223"/>
      <c r="T295" s="224"/>
      <c r="AT295" s="225" t="s">
        <v>143</v>
      </c>
      <c r="AU295" s="225" t="s">
        <v>89</v>
      </c>
      <c r="AV295" s="14" t="s">
        <v>139</v>
      </c>
      <c r="AW295" s="14" t="s">
        <v>37</v>
      </c>
      <c r="AX295" s="14" t="s">
        <v>87</v>
      </c>
      <c r="AY295" s="225" t="s">
        <v>132</v>
      </c>
    </row>
    <row r="296" spans="1:65" s="2" customFormat="1" ht="44.25" customHeight="1">
      <c r="A296" s="33"/>
      <c r="B296" s="34"/>
      <c r="C296" s="185" t="s">
        <v>405</v>
      </c>
      <c r="D296" s="185" t="s">
        <v>134</v>
      </c>
      <c r="E296" s="186" t="s">
        <v>345</v>
      </c>
      <c r="F296" s="187" t="s">
        <v>346</v>
      </c>
      <c r="G296" s="188" t="s">
        <v>203</v>
      </c>
      <c r="H296" s="189">
        <v>40.700000000000003</v>
      </c>
      <c r="I296" s="190"/>
      <c r="J296" s="191">
        <f>ROUND(I296*H296,2)</f>
        <v>0</v>
      </c>
      <c r="K296" s="187" t="s">
        <v>138</v>
      </c>
      <c r="L296" s="38"/>
      <c r="M296" s="192" t="s">
        <v>1</v>
      </c>
      <c r="N296" s="193" t="s">
        <v>44</v>
      </c>
      <c r="O296" s="70"/>
      <c r="P296" s="194">
        <f>O296*H296</f>
        <v>0</v>
      </c>
      <c r="Q296" s="194">
        <v>0</v>
      </c>
      <c r="R296" s="194">
        <f>Q296*H296</f>
        <v>0</v>
      </c>
      <c r="S296" s="194">
        <v>0</v>
      </c>
      <c r="T296" s="195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96" t="s">
        <v>139</v>
      </c>
      <c r="AT296" s="196" t="s">
        <v>134</v>
      </c>
      <c r="AU296" s="196" t="s">
        <v>89</v>
      </c>
      <c r="AY296" s="16" t="s">
        <v>132</v>
      </c>
      <c r="BE296" s="197">
        <f>IF(N296="základní",J296,0)</f>
        <v>0</v>
      </c>
      <c r="BF296" s="197">
        <f>IF(N296="snížená",J296,0)</f>
        <v>0</v>
      </c>
      <c r="BG296" s="197">
        <f>IF(N296="zákl. přenesená",J296,0)</f>
        <v>0</v>
      </c>
      <c r="BH296" s="197">
        <f>IF(N296="sníž. přenesená",J296,0)</f>
        <v>0</v>
      </c>
      <c r="BI296" s="197">
        <f>IF(N296="nulová",J296,0)</f>
        <v>0</v>
      </c>
      <c r="BJ296" s="16" t="s">
        <v>87</v>
      </c>
      <c r="BK296" s="197">
        <f>ROUND(I296*H296,2)</f>
        <v>0</v>
      </c>
      <c r="BL296" s="16" t="s">
        <v>139</v>
      </c>
      <c r="BM296" s="196" t="s">
        <v>624</v>
      </c>
    </row>
    <row r="297" spans="1:65" s="2" customFormat="1" ht="11.25">
      <c r="A297" s="33"/>
      <c r="B297" s="34"/>
      <c r="C297" s="35"/>
      <c r="D297" s="198" t="s">
        <v>141</v>
      </c>
      <c r="E297" s="35"/>
      <c r="F297" s="199" t="s">
        <v>348</v>
      </c>
      <c r="G297" s="35"/>
      <c r="H297" s="35"/>
      <c r="I297" s="200"/>
      <c r="J297" s="35"/>
      <c r="K297" s="35"/>
      <c r="L297" s="38"/>
      <c r="M297" s="201"/>
      <c r="N297" s="202"/>
      <c r="O297" s="70"/>
      <c r="P297" s="70"/>
      <c r="Q297" s="70"/>
      <c r="R297" s="70"/>
      <c r="S297" s="70"/>
      <c r="T297" s="71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T297" s="16" t="s">
        <v>141</v>
      </c>
      <c r="AU297" s="16" t="s">
        <v>89</v>
      </c>
    </row>
    <row r="298" spans="1:65" s="2" customFormat="1" ht="39">
      <c r="A298" s="33"/>
      <c r="B298" s="34"/>
      <c r="C298" s="35"/>
      <c r="D298" s="205" t="s">
        <v>319</v>
      </c>
      <c r="E298" s="35"/>
      <c r="F298" s="236" t="s">
        <v>333</v>
      </c>
      <c r="G298" s="35"/>
      <c r="H298" s="35"/>
      <c r="I298" s="200"/>
      <c r="J298" s="35"/>
      <c r="K298" s="35"/>
      <c r="L298" s="38"/>
      <c r="M298" s="201"/>
      <c r="N298" s="202"/>
      <c r="O298" s="70"/>
      <c r="P298" s="70"/>
      <c r="Q298" s="70"/>
      <c r="R298" s="70"/>
      <c r="S298" s="70"/>
      <c r="T298" s="71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T298" s="16" t="s">
        <v>319</v>
      </c>
      <c r="AU298" s="16" t="s">
        <v>89</v>
      </c>
    </row>
    <row r="299" spans="1:65" s="13" customFormat="1" ht="11.25">
      <c r="B299" s="203"/>
      <c r="C299" s="204"/>
      <c r="D299" s="205" t="s">
        <v>143</v>
      </c>
      <c r="E299" s="206" t="s">
        <v>1</v>
      </c>
      <c r="F299" s="207" t="s">
        <v>625</v>
      </c>
      <c r="G299" s="204"/>
      <c r="H299" s="208">
        <v>40.700000000000003</v>
      </c>
      <c r="I299" s="209"/>
      <c r="J299" s="204"/>
      <c r="K299" s="204"/>
      <c r="L299" s="210"/>
      <c r="M299" s="211"/>
      <c r="N299" s="212"/>
      <c r="O299" s="212"/>
      <c r="P299" s="212"/>
      <c r="Q299" s="212"/>
      <c r="R299" s="212"/>
      <c r="S299" s="212"/>
      <c r="T299" s="213"/>
      <c r="AT299" s="214" t="s">
        <v>143</v>
      </c>
      <c r="AU299" s="214" t="s">
        <v>89</v>
      </c>
      <c r="AV299" s="13" t="s">
        <v>89</v>
      </c>
      <c r="AW299" s="13" t="s">
        <v>37</v>
      </c>
      <c r="AX299" s="13" t="s">
        <v>87</v>
      </c>
      <c r="AY299" s="214" t="s">
        <v>132</v>
      </c>
    </row>
    <row r="300" spans="1:65" s="12" customFormat="1" ht="22.9" customHeight="1">
      <c r="B300" s="169"/>
      <c r="C300" s="170"/>
      <c r="D300" s="171" t="s">
        <v>78</v>
      </c>
      <c r="E300" s="183" t="s">
        <v>350</v>
      </c>
      <c r="F300" s="183" t="s">
        <v>351</v>
      </c>
      <c r="G300" s="170"/>
      <c r="H300" s="170"/>
      <c r="I300" s="173"/>
      <c r="J300" s="184">
        <f>BK300</f>
        <v>0</v>
      </c>
      <c r="K300" s="170"/>
      <c r="L300" s="175"/>
      <c r="M300" s="176"/>
      <c r="N300" s="177"/>
      <c r="O300" s="177"/>
      <c r="P300" s="178">
        <f>SUM(P301:P307)</f>
        <v>0</v>
      </c>
      <c r="Q300" s="177"/>
      <c r="R300" s="178">
        <f>SUM(R301:R307)</f>
        <v>0</v>
      </c>
      <c r="S300" s="177"/>
      <c r="T300" s="179">
        <f>SUM(T301:T307)</f>
        <v>0</v>
      </c>
      <c r="AR300" s="180" t="s">
        <v>87</v>
      </c>
      <c r="AT300" s="181" t="s">
        <v>78</v>
      </c>
      <c r="AU300" s="181" t="s">
        <v>87</v>
      </c>
      <c r="AY300" s="180" t="s">
        <v>132</v>
      </c>
      <c r="BK300" s="182">
        <f>SUM(BK301:BK307)</f>
        <v>0</v>
      </c>
    </row>
    <row r="301" spans="1:65" s="2" customFormat="1" ht="33" customHeight="1">
      <c r="A301" s="33"/>
      <c r="B301" s="34"/>
      <c r="C301" s="185" t="s">
        <v>412</v>
      </c>
      <c r="D301" s="185" t="s">
        <v>134</v>
      </c>
      <c r="E301" s="186" t="s">
        <v>353</v>
      </c>
      <c r="F301" s="187" t="s">
        <v>354</v>
      </c>
      <c r="G301" s="188" t="s">
        <v>203</v>
      </c>
      <c r="H301" s="189">
        <v>87.825999999999993</v>
      </c>
      <c r="I301" s="190"/>
      <c r="J301" s="191">
        <f>ROUND(I301*H301,2)</f>
        <v>0</v>
      </c>
      <c r="K301" s="187" t="s">
        <v>138</v>
      </c>
      <c r="L301" s="38"/>
      <c r="M301" s="192" t="s">
        <v>1</v>
      </c>
      <c r="N301" s="193" t="s">
        <v>44</v>
      </c>
      <c r="O301" s="70"/>
      <c r="P301" s="194">
        <f>O301*H301</f>
        <v>0</v>
      </c>
      <c r="Q301" s="194">
        <v>0</v>
      </c>
      <c r="R301" s="194">
        <f>Q301*H301</f>
        <v>0</v>
      </c>
      <c r="S301" s="194">
        <v>0</v>
      </c>
      <c r="T301" s="195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96" t="s">
        <v>139</v>
      </c>
      <c r="AT301" s="196" t="s">
        <v>134</v>
      </c>
      <c r="AU301" s="196" t="s">
        <v>89</v>
      </c>
      <c r="AY301" s="16" t="s">
        <v>132</v>
      </c>
      <c r="BE301" s="197">
        <f>IF(N301="základní",J301,0)</f>
        <v>0</v>
      </c>
      <c r="BF301" s="197">
        <f>IF(N301="snížená",J301,0)</f>
        <v>0</v>
      </c>
      <c r="BG301" s="197">
        <f>IF(N301="zákl. přenesená",J301,0)</f>
        <v>0</v>
      </c>
      <c r="BH301" s="197">
        <f>IF(N301="sníž. přenesená",J301,0)</f>
        <v>0</v>
      </c>
      <c r="BI301" s="197">
        <f>IF(N301="nulová",J301,0)</f>
        <v>0</v>
      </c>
      <c r="BJ301" s="16" t="s">
        <v>87</v>
      </c>
      <c r="BK301" s="197">
        <f>ROUND(I301*H301,2)</f>
        <v>0</v>
      </c>
      <c r="BL301" s="16" t="s">
        <v>139</v>
      </c>
      <c r="BM301" s="196" t="s">
        <v>626</v>
      </c>
    </row>
    <row r="302" spans="1:65" s="2" customFormat="1" ht="11.25">
      <c r="A302" s="33"/>
      <c r="B302" s="34"/>
      <c r="C302" s="35"/>
      <c r="D302" s="198" t="s">
        <v>141</v>
      </c>
      <c r="E302" s="35"/>
      <c r="F302" s="199" t="s">
        <v>356</v>
      </c>
      <c r="G302" s="35"/>
      <c r="H302" s="35"/>
      <c r="I302" s="200"/>
      <c r="J302" s="35"/>
      <c r="K302" s="35"/>
      <c r="L302" s="38"/>
      <c r="M302" s="201"/>
      <c r="N302" s="202"/>
      <c r="O302" s="70"/>
      <c r="P302" s="70"/>
      <c r="Q302" s="70"/>
      <c r="R302" s="70"/>
      <c r="S302" s="70"/>
      <c r="T302" s="71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T302" s="16" t="s">
        <v>141</v>
      </c>
      <c r="AU302" s="16" t="s">
        <v>89</v>
      </c>
    </row>
    <row r="303" spans="1:65" s="2" customFormat="1" ht="33" customHeight="1">
      <c r="A303" s="33"/>
      <c r="B303" s="34"/>
      <c r="C303" s="185" t="s">
        <v>418</v>
      </c>
      <c r="D303" s="185" t="s">
        <v>134</v>
      </c>
      <c r="E303" s="186" t="s">
        <v>358</v>
      </c>
      <c r="F303" s="187" t="s">
        <v>359</v>
      </c>
      <c r="G303" s="188" t="s">
        <v>203</v>
      </c>
      <c r="H303" s="189">
        <v>87.825999999999993</v>
      </c>
      <c r="I303" s="190"/>
      <c r="J303" s="191">
        <f>ROUND(I303*H303,2)</f>
        <v>0</v>
      </c>
      <c r="K303" s="187" t="s">
        <v>138</v>
      </c>
      <c r="L303" s="38"/>
      <c r="M303" s="192" t="s">
        <v>1</v>
      </c>
      <c r="N303" s="193" t="s">
        <v>44</v>
      </c>
      <c r="O303" s="70"/>
      <c r="P303" s="194">
        <f>O303*H303</f>
        <v>0</v>
      </c>
      <c r="Q303" s="194">
        <v>0</v>
      </c>
      <c r="R303" s="194">
        <f>Q303*H303</f>
        <v>0</v>
      </c>
      <c r="S303" s="194">
        <v>0</v>
      </c>
      <c r="T303" s="195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96" t="s">
        <v>139</v>
      </c>
      <c r="AT303" s="196" t="s">
        <v>134</v>
      </c>
      <c r="AU303" s="196" t="s">
        <v>89</v>
      </c>
      <c r="AY303" s="16" t="s">
        <v>132</v>
      </c>
      <c r="BE303" s="197">
        <f>IF(N303="základní",J303,0)</f>
        <v>0</v>
      </c>
      <c r="BF303" s="197">
        <f>IF(N303="snížená",J303,0)</f>
        <v>0</v>
      </c>
      <c r="BG303" s="197">
        <f>IF(N303="zákl. přenesená",J303,0)</f>
        <v>0</v>
      </c>
      <c r="BH303" s="197">
        <f>IF(N303="sníž. přenesená",J303,0)</f>
        <v>0</v>
      </c>
      <c r="BI303" s="197">
        <f>IF(N303="nulová",J303,0)</f>
        <v>0</v>
      </c>
      <c r="BJ303" s="16" t="s">
        <v>87</v>
      </c>
      <c r="BK303" s="197">
        <f>ROUND(I303*H303,2)</f>
        <v>0</v>
      </c>
      <c r="BL303" s="16" t="s">
        <v>139</v>
      </c>
      <c r="BM303" s="196" t="s">
        <v>627</v>
      </c>
    </row>
    <row r="304" spans="1:65" s="2" customFormat="1" ht="11.25">
      <c r="A304" s="33"/>
      <c r="B304" s="34"/>
      <c r="C304" s="35"/>
      <c r="D304" s="198" t="s">
        <v>141</v>
      </c>
      <c r="E304" s="35"/>
      <c r="F304" s="199" t="s">
        <v>361</v>
      </c>
      <c r="G304" s="35"/>
      <c r="H304" s="35"/>
      <c r="I304" s="200"/>
      <c r="J304" s="35"/>
      <c r="K304" s="35"/>
      <c r="L304" s="38"/>
      <c r="M304" s="201"/>
      <c r="N304" s="202"/>
      <c r="O304" s="70"/>
      <c r="P304" s="70"/>
      <c r="Q304" s="70"/>
      <c r="R304" s="70"/>
      <c r="S304" s="70"/>
      <c r="T304" s="71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T304" s="16" t="s">
        <v>141</v>
      </c>
      <c r="AU304" s="16" t="s">
        <v>89</v>
      </c>
    </row>
    <row r="305" spans="1:65" s="2" customFormat="1" ht="33" customHeight="1">
      <c r="A305" s="33"/>
      <c r="B305" s="34"/>
      <c r="C305" s="185" t="s">
        <v>424</v>
      </c>
      <c r="D305" s="185" t="s">
        <v>134</v>
      </c>
      <c r="E305" s="186" t="s">
        <v>363</v>
      </c>
      <c r="F305" s="187" t="s">
        <v>364</v>
      </c>
      <c r="G305" s="188" t="s">
        <v>203</v>
      </c>
      <c r="H305" s="189">
        <v>439.13</v>
      </c>
      <c r="I305" s="190"/>
      <c r="J305" s="191">
        <f>ROUND(I305*H305,2)</f>
        <v>0</v>
      </c>
      <c r="K305" s="187" t="s">
        <v>138</v>
      </c>
      <c r="L305" s="38"/>
      <c r="M305" s="192" t="s">
        <v>1</v>
      </c>
      <c r="N305" s="193" t="s">
        <v>44</v>
      </c>
      <c r="O305" s="70"/>
      <c r="P305" s="194">
        <f>O305*H305</f>
        <v>0</v>
      </c>
      <c r="Q305" s="194">
        <v>0</v>
      </c>
      <c r="R305" s="194">
        <f>Q305*H305</f>
        <v>0</v>
      </c>
      <c r="S305" s="194">
        <v>0</v>
      </c>
      <c r="T305" s="195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96" t="s">
        <v>139</v>
      </c>
      <c r="AT305" s="196" t="s">
        <v>134</v>
      </c>
      <c r="AU305" s="196" t="s">
        <v>89</v>
      </c>
      <c r="AY305" s="16" t="s">
        <v>132</v>
      </c>
      <c r="BE305" s="197">
        <f>IF(N305="základní",J305,0)</f>
        <v>0</v>
      </c>
      <c r="BF305" s="197">
        <f>IF(N305="snížená",J305,0)</f>
        <v>0</v>
      </c>
      <c r="BG305" s="197">
        <f>IF(N305="zákl. přenesená",J305,0)</f>
        <v>0</v>
      </c>
      <c r="BH305" s="197">
        <f>IF(N305="sníž. přenesená",J305,0)</f>
        <v>0</v>
      </c>
      <c r="BI305" s="197">
        <f>IF(N305="nulová",J305,0)</f>
        <v>0</v>
      </c>
      <c r="BJ305" s="16" t="s">
        <v>87</v>
      </c>
      <c r="BK305" s="197">
        <f>ROUND(I305*H305,2)</f>
        <v>0</v>
      </c>
      <c r="BL305" s="16" t="s">
        <v>139</v>
      </c>
      <c r="BM305" s="196" t="s">
        <v>628</v>
      </c>
    </row>
    <row r="306" spans="1:65" s="2" customFormat="1" ht="11.25">
      <c r="A306" s="33"/>
      <c r="B306" s="34"/>
      <c r="C306" s="35"/>
      <c r="D306" s="198" t="s">
        <v>141</v>
      </c>
      <c r="E306" s="35"/>
      <c r="F306" s="199" t="s">
        <v>366</v>
      </c>
      <c r="G306" s="35"/>
      <c r="H306" s="35"/>
      <c r="I306" s="200"/>
      <c r="J306" s="35"/>
      <c r="K306" s="35"/>
      <c r="L306" s="38"/>
      <c r="M306" s="201"/>
      <c r="N306" s="202"/>
      <c r="O306" s="70"/>
      <c r="P306" s="70"/>
      <c r="Q306" s="70"/>
      <c r="R306" s="70"/>
      <c r="S306" s="70"/>
      <c r="T306" s="71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T306" s="16" t="s">
        <v>141</v>
      </c>
      <c r="AU306" s="16" t="s">
        <v>89</v>
      </c>
    </row>
    <row r="307" spans="1:65" s="13" customFormat="1" ht="11.25">
      <c r="B307" s="203"/>
      <c r="C307" s="204"/>
      <c r="D307" s="205" t="s">
        <v>143</v>
      </c>
      <c r="E307" s="204"/>
      <c r="F307" s="207" t="s">
        <v>629</v>
      </c>
      <c r="G307" s="204"/>
      <c r="H307" s="208">
        <v>439.13</v>
      </c>
      <c r="I307" s="209"/>
      <c r="J307" s="204"/>
      <c r="K307" s="204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143</v>
      </c>
      <c r="AU307" s="214" t="s">
        <v>89</v>
      </c>
      <c r="AV307" s="13" t="s">
        <v>89</v>
      </c>
      <c r="AW307" s="13" t="s">
        <v>4</v>
      </c>
      <c r="AX307" s="13" t="s">
        <v>87</v>
      </c>
      <c r="AY307" s="214" t="s">
        <v>132</v>
      </c>
    </row>
    <row r="308" spans="1:65" s="12" customFormat="1" ht="25.9" customHeight="1">
      <c r="B308" s="169"/>
      <c r="C308" s="170"/>
      <c r="D308" s="171" t="s">
        <v>78</v>
      </c>
      <c r="E308" s="172" t="s">
        <v>368</v>
      </c>
      <c r="F308" s="172" t="s">
        <v>369</v>
      </c>
      <c r="G308" s="170"/>
      <c r="H308" s="170"/>
      <c r="I308" s="173"/>
      <c r="J308" s="174">
        <f>BK308</f>
        <v>0</v>
      </c>
      <c r="K308" s="170"/>
      <c r="L308" s="175"/>
      <c r="M308" s="176"/>
      <c r="N308" s="177"/>
      <c r="O308" s="177"/>
      <c r="P308" s="178">
        <f>P309+P320+P325+P328+P331</f>
        <v>0</v>
      </c>
      <c r="Q308" s="177"/>
      <c r="R308" s="178">
        <f>R309+R320+R325+R328+R331</f>
        <v>0</v>
      </c>
      <c r="S308" s="177"/>
      <c r="T308" s="179">
        <f>T309+T320+T325+T328+T331</f>
        <v>0</v>
      </c>
      <c r="AR308" s="180" t="s">
        <v>160</v>
      </c>
      <c r="AT308" s="181" t="s">
        <v>78</v>
      </c>
      <c r="AU308" s="181" t="s">
        <v>79</v>
      </c>
      <c r="AY308" s="180" t="s">
        <v>132</v>
      </c>
      <c r="BK308" s="182">
        <f>BK309+BK320+BK325+BK328+BK331</f>
        <v>0</v>
      </c>
    </row>
    <row r="309" spans="1:65" s="12" customFormat="1" ht="22.9" customHeight="1">
      <c r="B309" s="169"/>
      <c r="C309" s="170"/>
      <c r="D309" s="171" t="s">
        <v>78</v>
      </c>
      <c r="E309" s="183" t="s">
        <v>370</v>
      </c>
      <c r="F309" s="183" t="s">
        <v>371</v>
      </c>
      <c r="G309" s="170"/>
      <c r="H309" s="170"/>
      <c r="I309" s="173"/>
      <c r="J309" s="184">
        <f>BK309</f>
        <v>0</v>
      </c>
      <c r="K309" s="170"/>
      <c r="L309" s="175"/>
      <c r="M309" s="176"/>
      <c r="N309" s="177"/>
      <c r="O309" s="177"/>
      <c r="P309" s="178">
        <f>SUM(P310:P319)</f>
        <v>0</v>
      </c>
      <c r="Q309" s="177"/>
      <c r="R309" s="178">
        <f>SUM(R310:R319)</f>
        <v>0</v>
      </c>
      <c r="S309" s="177"/>
      <c r="T309" s="179">
        <f>SUM(T310:T319)</f>
        <v>0</v>
      </c>
      <c r="AR309" s="180" t="s">
        <v>160</v>
      </c>
      <c r="AT309" s="181" t="s">
        <v>78</v>
      </c>
      <c r="AU309" s="181" t="s">
        <v>87</v>
      </c>
      <c r="AY309" s="180" t="s">
        <v>132</v>
      </c>
      <c r="BK309" s="182">
        <f>SUM(BK310:BK319)</f>
        <v>0</v>
      </c>
    </row>
    <row r="310" spans="1:65" s="2" customFormat="1" ht="16.5" customHeight="1">
      <c r="A310" s="33"/>
      <c r="B310" s="34"/>
      <c r="C310" s="185" t="s">
        <v>630</v>
      </c>
      <c r="D310" s="185" t="s">
        <v>134</v>
      </c>
      <c r="E310" s="186" t="s">
        <v>373</v>
      </c>
      <c r="F310" s="187" t="s">
        <v>374</v>
      </c>
      <c r="G310" s="188" t="s">
        <v>375</v>
      </c>
      <c r="H310" s="189">
        <v>1</v>
      </c>
      <c r="I310" s="190"/>
      <c r="J310" s="191">
        <f>ROUND(I310*H310,2)</f>
        <v>0</v>
      </c>
      <c r="K310" s="187" t="s">
        <v>138</v>
      </c>
      <c r="L310" s="38"/>
      <c r="M310" s="192" t="s">
        <v>1</v>
      </c>
      <c r="N310" s="193" t="s">
        <v>44</v>
      </c>
      <c r="O310" s="70"/>
      <c r="P310" s="194">
        <f>O310*H310</f>
        <v>0</v>
      </c>
      <c r="Q310" s="194">
        <v>0</v>
      </c>
      <c r="R310" s="194">
        <f>Q310*H310</f>
        <v>0</v>
      </c>
      <c r="S310" s="194">
        <v>0</v>
      </c>
      <c r="T310" s="195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96" t="s">
        <v>376</v>
      </c>
      <c r="AT310" s="196" t="s">
        <v>134</v>
      </c>
      <c r="AU310" s="196" t="s">
        <v>89</v>
      </c>
      <c r="AY310" s="16" t="s">
        <v>132</v>
      </c>
      <c r="BE310" s="197">
        <f>IF(N310="základní",J310,0)</f>
        <v>0</v>
      </c>
      <c r="BF310" s="197">
        <f>IF(N310="snížená",J310,0)</f>
        <v>0</v>
      </c>
      <c r="BG310" s="197">
        <f>IF(N310="zákl. přenesená",J310,0)</f>
        <v>0</v>
      </c>
      <c r="BH310" s="197">
        <f>IF(N310="sníž. přenesená",J310,0)</f>
        <v>0</v>
      </c>
      <c r="BI310" s="197">
        <f>IF(N310="nulová",J310,0)</f>
        <v>0</v>
      </c>
      <c r="BJ310" s="16" t="s">
        <v>87</v>
      </c>
      <c r="BK310" s="197">
        <f>ROUND(I310*H310,2)</f>
        <v>0</v>
      </c>
      <c r="BL310" s="16" t="s">
        <v>376</v>
      </c>
      <c r="BM310" s="196" t="s">
        <v>631</v>
      </c>
    </row>
    <row r="311" spans="1:65" s="2" customFormat="1" ht="11.25">
      <c r="A311" s="33"/>
      <c r="B311" s="34"/>
      <c r="C311" s="35"/>
      <c r="D311" s="198" t="s">
        <v>141</v>
      </c>
      <c r="E311" s="35"/>
      <c r="F311" s="199" t="s">
        <v>378</v>
      </c>
      <c r="G311" s="35"/>
      <c r="H311" s="35"/>
      <c r="I311" s="200"/>
      <c r="J311" s="35"/>
      <c r="K311" s="35"/>
      <c r="L311" s="38"/>
      <c r="M311" s="201"/>
      <c r="N311" s="202"/>
      <c r="O311" s="70"/>
      <c r="P311" s="70"/>
      <c r="Q311" s="70"/>
      <c r="R311" s="70"/>
      <c r="S311" s="70"/>
      <c r="T311" s="71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T311" s="16" t="s">
        <v>141</v>
      </c>
      <c r="AU311" s="16" t="s">
        <v>89</v>
      </c>
    </row>
    <row r="312" spans="1:65" s="2" customFormat="1" ht="33" customHeight="1">
      <c r="A312" s="33"/>
      <c r="B312" s="34"/>
      <c r="C312" s="185" t="s">
        <v>632</v>
      </c>
      <c r="D312" s="185" t="s">
        <v>134</v>
      </c>
      <c r="E312" s="186" t="s">
        <v>380</v>
      </c>
      <c r="F312" s="187" t="s">
        <v>381</v>
      </c>
      <c r="G312" s="188" t="s">
        <v>375</v>
      </c>
      <c r="H312" s="189">
        <v>1</v>
      </c>
      <c r="I312" s="190"/>
      <c r="J312" s="191">
        <f>ROUND(I312*H312,2)</f>
        <v>0</v>
      </c>
      <c r="K312" s="187" t="s">
        <v>138</v>
      </c>
      <c r="L312" s="38"/>
      <c r="M312" s="192" t="s">
        <v>1</v>
      </c>
      <c r="N312" s="193" t="s">
        <v>44</v>
      </c>
      <c r="O312" s="70"/>
      <c r="P312" s="194">
        <f>O312*H312</f>
        <v>0</v>
      </c>
      <c r="Q312" s="194">
        <v>0</v>
      </c>
      <c r="R312" s="194">
        <f>Q312*H312</f>
        <v>0</v>
      </c>
      <c r="S312" s="194">
        <v>0</v>
      </c>
      <c r="T312" s="195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96" t="s">
        <v>376</v>
      </c>
      <c r="AT312" s="196" t="s">
        <v>134</v>
      </c>
      <c r="AU312" s="196" t="s">
        <v>89</v>
      </c>
      <c r="AY312" s="16" t="s">
        <v>132</v>
      </c>
      <c r="BE312" s="197">
        <f>IF(N312="základní",J312,0)</f>
        <v>0</v>
      </c>
      <c r="BF312" s="197">
        <f>IF(N312="snížená",J312,0)</f>
        <v>0</v>
      </c>
      <c r="BG312" s="197">
        <f>IF(N312="zákl. přenesená",J312,0)</f>
        <v>0</v>
      </c>
      <c r="BH312" s="197">
        <f>IF(N312="sníž. přenesená",J312,0)</f>
        <v>0</v>
      </c>
      <c r="BI312" s="197">
        <f>IF(N312="nulová",J312,0)</f>
        <v>0</v>
      </c>
      <c r="BJ312" s="16" t="s">
        <v>87</v>
      </c>
      <c r="BK312" s="197">
        <f>ROUND(I312*H312,2)</f>
        <v>0</v>
      </c>
      <c r="BL312" s="16" t="s">
        <v>376</v>
      </c>
      <c r="BM312" s="196" t="s">
        <v>633</v>
      </c>
    </row>
    <row r="313" spans="1:65" s="2" customFormat="1" ht="11.25">
      <c r="A313" s="33"/>
      <c r="B313" s="34"/>
      <c r="C313" s="35"/>
      <c r="D313" s="198" t="s">
        <v>141</v>
      </c>
      <c r="E313" s="35"/>
      <c r="F313" s="199" t="s">
        <v>383</v>
      </c>
      <c r="G313" s="35"/>
      <c r="H313" s="35"/>
      <c r="I313" s="200"/>
      <c r="J313" s="35"/>
      <c r="K313" s="35"/>
      <c r="L313" s="38"/>
      <c r="M313" s="201"/>
      <c r="N313" s="202"/>
      <c r="O313" s="70"/>
      <c r="P313" s="70"/>
      <c r="Q313" s="70"/>
      <c r="R313" s="70"/>
      <c r="S313" s="70"/>
      <c r="T313" s="71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T313" s="16" t="s">
        <v>141</v>
      </c>
      <c r="AU313" s="16" t="s">
        <v>89</v>
      </c>
    </row>
    <row r="314" spans="1:65" s="2" customFormat="1" ht="16.5" customHeight="1">
      <c r="A314" s="33"/>
      <c r="B314" s="34"/>
      <c r="C314" s="185" t="s">
        <v>634</v>
      </c>
      <c r="D314" s="185" t="s">
        <v>134</v>
      </c>
      <c r="E314" s="186" t="s">
        <v>385</v>
      </c>
      <c r="F314" s="187" t="s">
        <v>386</v>
      </c>
      <c r="G314" s="188" t="s">
        <v>375</v>
      </c>
      <c r="H314" s="189">
        <v>1</v>
      </c>
      <c r="I314" s="190"/>
      <c r="J314" s="191">
        <f>ROUND(I314*H314,2)</f>
        <v>0</v>
      </c>
      <c r="K314" s="187" t="s">
        <v>138</v>
      </c>
      <c r="L314" s="38"/>
      <c r="M314" s="192" t="s">
        <v>1</v>
      </c>
      <c r="N314" s="193" t="s">
        <v>44</v>
      </c>
      <c r="O314" s="70"/>
      <c r="P314" s="194">
        <f>O314*H314</f>
        <v>0</v>
      </c>
      <c r="Q314" s="194">
        <v>0</v>
      </c>
      <c r="R314" s="194">
        <f>Q314*H314</f>
        <v>0</v>
      </c>
      <c r="S314" s="194">
        <v>0</v>
      </c>
      <c r="T314" s="195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96" t="s">
        <v>376</v>
      </c>
      <c r="AT314" s="196" t="s">
        <v>134</v>
      </c>
      <c r="AU314" s="196" t="s">
        <v>89</v>
      </c>
      <c r="AY314" s="16" t="s">
        <v>132</v>
      </c>
      <c r="BE314" s="197">
        <f>IF(N314="základní",J314,0)</f>
        <v>0</v>
      </c>
      <c r="BF314" s="197">
        <f>IF(N314="snížená",J314,0)</f>
        <v>0</v>
      </c>
      <c r="BG314" s="197">
        <f>IF(N314="zákl. přenesená",J314,0)</f>
        <v>0</v>
      </c>
      <c r="BH314" s="197">
        <f>IF(N314="sníž. přenesená",J314,0)</f>
        <v>0</v>
      </c>
      <c r="BI314" s="197">
        <f>IF(N314="nulová",J314,0)</f>
        <v>0</v>
      </c>
      <c r="BJ314" s="16" t="s">
        <v>87</v>
      </c>
      <c r="BK314" s="197">
        <f>ROUND(I314*H314,2)</f>
        <v>0</v>
      </c>
      <c r="BL314" s="16" t="s">
        <v>376</v>
      </c>
      <c r="BM314" s="196" t="s">
        <v>635</v>
      </c>
    </row>
    <row r="315" spans="1:65" s="2" customFormat="1" ht="11.25">
      <c r="A315" s="33"/>
      <c r="B315" s="34"/>
      <c r="C315" s="35"/>
      <c r="D315" s="198" t="s">
        <v>141</v>
      </c>
      <c r="E315" s="35"/>
      <c r="F315" s="199" t="s">
        <v>388</v>
      </c>
      <c r="G315" s="35"/>
      <c r="H315" s="35"/>
      <c r="I315" s="200"/>
      <c r="J315" s="35"/>
      <c r="K315" s="35"/>
      <c r="L315" s="38"/>
      <c r="M315" s="201"/>
      <c r="N315" s="202"/>
      <c r="O315" s="70"/>
      <c r="P315" s="70"/>
      <c r="Q315" s="70"/>
      <c r="R315" s="70"/>
      <c r="S315" s="70"/>
      <c r="T315" s="71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T315" s="16" t="s">
        <v>141</v>
      </c>
      <c r="AU315" s="16" t="s">
        <v>89</v>
      </c>
    </row>
    <row r="316" spans="1:65" s="2" customFormat="1" ht="16.5" customHeight="1">
      <c r="A316" s="33"/>
      <c r="B316" s="34"/>
      <c r="C316" s="185" t="s">
        <v>636</v>
      </c>
      <c r="D316" s="185" t="s">
        <v>134</v>
      </c>
      <c r="E316" s="186" t="s">
        <v>390</v>
      </c>
      <c r="F316" s="187" t="s">
        <v>391</v>
      </c>
      <c r="G316" s="188" t="s">
        <v>375</v>
      </c>
      <c r="H316" s="189">
        <v>1</v>
      </c>
      <c r="I316" s="190"/>
      <c r="J316" s="191">
        <f>ROUND(I316*H316,2)</f>
        <v>0</v>
      </c>
      <c r="K316" s="187" t="s">
        <v>138</v>
      </c>
      <c r="L316" s="38"/>
      <c r="M316" s="192" t="s">
        <v>1</v>
      </c>
      <c r="N316" s="193" t="s">
        <v>44</v>
      </c>
      <c r="O316" s="70"/>
      <c r="P316" s="194">
        <f>O316*H316</f>
        <v>0</v>
      </c>
      <c r="Q316" s="194">
        <v>0</v>
      </c>
      <c r="R316" s="194">
        <f>Q316*H316</f>
        <v>0</v>
      </c>
      <c r="S316" s="194">
        <v>0</v>
      </c>
      <c r="T316" s="195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96" t="s">
        <v>376</v>
      </c>
      <c r="AT316" s="196" t="s">
        <v>134</v>
      </c>
      <c r="AU316" s="196" t="s">
        <v>89</v>
      </c>
      <c r="AY316" s="16" t="s">
        <v>132</v>
      </c>
      <c r="BE316" s="197">
        <f>IF(N316="základní",J316,0)</f>
        <v>0</v>
      </c>
      <c r="BF316" s="197">
        <f>IF(N316="snížená",J316,0)</f>
        <v>0</v>
      </c>
      <c r="BG316" s="197">
        <f>IF(N316="zákl. přenesená",J316,0)</f>
        <v>0</v>
      </c>
      <c r="BH316" s="197">
        <f>IF(N316="sníž. přenesená",J316,0)</f>
        <v>0</v>
      </c>
      <c r="BI316" s="197">
        <f>IF(N316="nulová",J316,0)</f>
        <v>0</v>
      </c>
      <c r="BJ316" s="16" t="s">
        <v>87</v>
      </c>
      <c r="BK316" s="197">
        <f>ROUND(I316*H316,2)</f>
        <v>0</v>
      </c>
      <c r="BL316" s="16" t="s">
        <v>376</v>
      </c>
      <c r="BM316" s="196" t="s">
        <v>637</v>
      </c>
    </row>
    <row r="317" spans="1:65" s="2" customFormat="1" ht="11.25">
      <c r="A317" s="33"/>
      <c r="B317" s="34"/>
      <c r="C317" s="35"/>
      <c r="D317" s="198" t="s">
        <v>141</v>
      </c>
      <c r="E317" s="35"/>
      <c r="F317" s="199" t="s">
        <v>393</v>
      </c>
      <c r="G317" s="35"/>
      <c r="H317" s="35"/>
      <c r="I317" s="200"/>
      <c r="J317" s="35"/>
      <c r="K317" s="35"/>
      <c r="L317" s="38"/>
      <c r="M317" s="201"/>
      <c r="N317" s="202"/>
      <c r="O317" s="70"/>
      <c r="P317" s="70"/>
      <c r="Q317" s="70"/>
      <c r="R317" s="70"/>
      <c r="S317" s="70"/>
      <c r="T317" s="71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T317" s="16" t="s">
        <v>141</v>
      </c>
      <c r="AU317" s="16" t="s">
        <v>89</v>
      </c>
    </row>
    <row r="318" spans="1:65" s="2" customFormat="1" ht="16.5" customHeight="1">
      <c r="A318" s="33"/>
      <c r="B318" s="34"/>
      <c r="C318" s="185" t="s">
        <v>638</v>
      </c>
      <c r="D318" s="185" t="s">
        <v>134</v>
      </c>
      <c r="E318" s="186" t="s">
        <v>395</v>
      </c>
      <c r="F318" s="187" t="s">
        <v>396</v>
      </c>
      <c r="G318" s="188" t="s">
        <v>375</v>
      </c>
      <c r="H318" s="189">
        <v>1</v>
      </c>
      <c r="I318" s="190"/>
      <c r="J318" s="191">
        <f>ROUND(I318*H318,2)</f>
        <v>0</v>
      </c>
      <c r="K318" s="187" t="s">
        <v>138</v>
      </c>
      <c r="L318" s="38"/>
      <c r="M318" s="192" t="s">
        <v>1</v>
      </c>
      <c r="N318" s="193" t="s">
        <v>44</v>
      </c>
      <c r="O318" s="70"/>
      <c r="P318" s="194">
        <f>O318*H318</f>
        <v>0</v>
      </c>
      <c r="Q318" s="194">
        <v>0</v>
      </c>
      <c r="R318" s="194">
        <f>Q318*H318</f>
        <v>0</v>
      </c>
      <c r="S318" s="194">
        <v>0</v>
      </c>
      <c r="T318" s="195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96" t="s">
        <v>376</v>
      </c>
      <c r="AT318" s="196" t="s">
        <v>134</v>
      </c>
      <c r="AU318" s="196" t="s">
        <v>89</v>
      </c>
      <c r="AY318" s="16" t="s">
        <v>132</v>
      </c>
      <c r="BE318" s="197">
        <f>IF(N318="základní",J318,0)</f>
        <v>0</v>
      </c>
      <c r="BF318" s="197">
        <f>IF(N318="snížená",J318,0)</f>
        <v>0</v>
      </c>
      <c r="BG318" s="197">
        <f>IF(N318="zákl. přenesená",J318,0)</f>
        <v>0</v>
      </c>
      <c r="BH318" s="197">
        <f>IF(N318="sníž. přenesená",J318,0)</f>
        <v>0</v>
      </c>
      <c r="BI318" s="197">
        <f>IF(N318="nulová",J318,0)</f>
        <v>0</v>
      </c>
      <c r="BJ318" s="16" t="s">
        <v>87</v>
      </c>
      <c r="BK318" s="197">
        <f>ROUND(I318*H318,2)</f>
        <v>0</v>
      </c>
      <c r="BL318" s="16" t="s">
        <v>376</v>
      </c>
      <c r="BM318" s="196" t="s">
        <v>639</v>
      </c>
    </row>
    <row r="319" spans="1:65" s="2" customFormat="1" ht="11.25">
      <c r="A319" s="33"/>
      <c r="B319" s="34"/>
      <c r="C319" s="35"/>
      <c r="D319" s="198" t="s">
        <v>141</v>
      </c>
      <c r="E319" s="35"/>
      <c r="F319" s="199" t="s">
        <v>398</v>
      </c>
      <c r="G319" s="35"/>
      <c r="H319" s="35"/>
      <c r="I319" s="200"/>
      <c r="J319" s="35"/>
      <c r="K319" s="35"/>
      <c r="L319" s="38"/>
      <c r="M319" s="201"/>
      <c r="N319" s="202"/>
      <c r="O319" s="70"/>
      <c r="P319" s="70"/>
      <c r="Q319" s="70"/>
      <c r="R319" s="70"/>
      <c r="S319" s="70"/>
      <c r="T319" s="71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T319" s="16" t="s">
        <v>141</v>
      </c>
      <c r="AU319" s="16" t="s">
        <v>89</v>
      </c>
    </row>
    <row r="320" spans="1:65" s="12" customFormat="1" ht="22.9" customHeight="1">
      <c r="B320" s="169"/>
      <c r="C320" s="170"/>
      <c r="D320" s="171" t="s">
        <v>78</v>
      </c>
      <c r="E320" s="183" t="s">
        <v>399</v>
      </c>
      <c r="F320" s="183" t="s">
        <v>400</v>
      </c>
      <c r="G320" s="170"/>
      <c r="H320" s="170"/>
      <c r="I320" s="173"/>
      <c r="J320" s="184">
        <f>BK320</f>
        <v>0</v>
      </c>
      <c r="K320" s="170"/>
      <c r="L320" s="175"/>
      <c r="M320" s="176"/>
      <c r="N320" s="177"/>
      <c r="O320" s="177"/>
      <c r="P320" s="178">
        <f>SUM(P321:P324)</f>
        <v>0</v>
      </c>
      <c r="Q320" s="177"/>
      <c r="R320" s="178">
        <f>SUM(R321:R324)</f>
        <v>0</v>
      </c>
      <c r="S320" s="177"/>
      <c r="T320" s="179">
        <f>SUM(T321:T324)</f>
        <v>0</v>
      </c>
      <c r="AR320" s="180" t="s">
        <v>160</v>
      </c>
      <c r="AT320" s="181" t="s">
        <v>78</v>
      </c>
      <c r="AU320" s="181" t="s">
        <v>87</v>
      </c>
      <c r="AY320" s="180" t="s">
        <v>132</v>
      </c>
      <c r="BK320" s="182">
        <f>SUM(BK321:BK324)</f>
        <v>0</v>
      </c>
    </row>
    <row r="321" spans="1:65" s="2" customFormat="1" ht="16.5" customHeight="1">
      <c r="A321" s="33"/>
      <c r="B321" s="34"/>
      <c r="C321" s="185" t="s">
        <v>640</v>
      </c>
      <c r="D321" s="185" t="s">
        <v>134</v>
      </c>
      <c r="E321" s="186" t="s">
        <v>402</v>
      </c>
      <c r="F321" s="187" t="s">
        <v>400</v>
      </c>
      <c r="G321" s="188" t="s">
        <v>375</v>
      </c>
      <c r="H321" s="189">
        <v>1</v>
      </c>
      <c r="I321" s="190"/>
      <c r="J321" s="191">
        <f>ROUND(I321*H321,2)</f>
        <v>0</v>
      </c>
      <c r="K321" s="187" t="s">
        <v>138</v>
      </c>
      <c r="L321" s="38"/>
      <c r="M321" s="192" t="s">
        <v>1</v>
      </c>
      <c r="N321" s="193" t="s">
        <v>44</v>
      </c>
      <c r="O321" s="70"/>
      <c r="P321" s="194">
        <f>O321*H321</f>
        <v>0</v>
      </c>
      <c r="Q321" s="194">
        <v>0</v>
      </c>
      <c r="R321" s="194">
        <f>Q321*H321</f>
        <v>0</v>
      </c>
      <c r="S321" s="194">
        <v>0</v>
      </c>
      <c r="T321" s="195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96" t="s">
        <v>376</v>
      </c>
      <c r="AT321" s="196" t="s">
        <v>134</v>
      </c>
      <c r="AU321" s="196" t="s">
        <v>89</v>
      </c>
      <c r="AY321" s="16" t="s">
        <v>132</v>
      </c>
      <c r="BE321" s="197">
        <f>IF(N321="základní",J321,0)</f>
        <v>0</v>
      </c>
      <c r="BF321" s="197">
        <f>IF(N321="snížená",J321,0)</f>
        <v>0</v>
      </c>
      <c r="BG321" s="197">
        <f>IF(N321="zákl. přenesená",J321,0)</f>
        <v>0</v>
      </c>
      <c r="BH321" s="197">
        <f>IF(N321="sníž. přenesená",J321,0)</f>
        <v>0</v>
      </c>
      <c r="BI321" s="197">
        <f>IF(N321="nulová",J321,0)</f>
        <v>0</v>
      </c>
      <c r="BJ321" s="16" t="s">
        <v>87</v>
      </c>
      <c r="BK321" s="197">
        <f>ROUND(I321*H321,2)</f>
        <v>0</v>
      </c>
      <c r="BL321" s="16" t="s">
        <v>376</v>
      </c>
      <c r="BM321" s="196" t="s">
        <v>641</v>
      </c>
    </row>
    <row r="322" spans="1:65" s="2" customFormat="1" ht="11.25">
      <c r="A322" s="33"/>
      <c r="B322" s="34"/>
      <c r="C322" s="35"/>
      <c r="D322" s="198" t="s">
        <v>141</v>
      </c>
      <c r="E322" s="35"/>
      <c r="F322" s="199" t="s">
        <v>404</v>
      </c>
      <c r="G322" s="35"/>
      <c r="H322" s="35"/>
      <c r="I322" s="200"/>
      <c r="J322" s="35"/>
      <c r="K322" s="35"/>
      <c r="L322" s="38"/>
      <c r="M322" s="201"/>
      <c r="N322" s="202"/>
      <c r="O322" s="70"/>
      <c r="P322" s="70"/>
      <c r="Q322" s="70"/>
      <c r="R322" s="70"/>
      <c r="S322" s="70"/>
      <c r="T322" s="71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T322" s="16" t="s">
        <v>141</v>
      </c>
      <c r="AU322" s="16" t="s">
        <v>89</v>
      </c>
    </row>
    <row r="323" spans="1:65" s="2" customFormat="1" ht="24.2" customHeight="1">
      <c r="A323" s="33"/>
      <c r="B323" s="34"/>
      <c r="C323" s="185" t="s">
        <v>642</v>
      </c>
      <c r="D323" s="185" t="s">
        <v>134</v>
      </c>
      <c r="E323" s="186" t="s">
        <v>406</v>
      </c>
      <c r="F323" s="187" t="s">
        <v>407</v>
      </c>
      <c r="G323" s="188" t="s">
        <v>375</v>
      </c>
      <c r="H323" s="189">
        <v>1</v>
      </c>
      <c r="I323" s="190"/>
      <c r="J323" s="191">
        <f>ROUND(I323*H323,2)</f>
        <v>0</v>
      </c>
      <c r="K323" s="187" t="s">
        <v>138</v>
      </c>
      <c r="L323" s="38"/>
      <c r="M323" s="192" t="s">
        <v>1</v>
      </c>
      <c r="N323" s="193" t="s">
        <v>44</v>
      </c>
      <c r="O323" s="70"/>
      <c r="P323" s="194">
        <f>O323*H323</f>
        <v>0</v>
      </c>
      <c r="Q323" s="194">
        <v>0</v>
      </c>
      <c r="R323" s="194">
        <f>Q323*H323</f>
        <v>0</v>
      </c>
      <c r="S323" s="194">
        <v>0</v>
      </c>
      <c r="T323" s="195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96" t="s">
        <v>376</v>
      </c>
      <c r="AT323" s="196" t="s">
        <v>134</v>
      </c>
      <c r="AU323" s="196" t="s">
        <v>89</v>
      </c>
      <c r="AY323" s="16" t="s">
        <v>132</v>
      </c>
      <c r="BE323" s="197">
        <f>IF(N323="základní",J323,0)</f>
        <v>0</v>
      </c>
      <c r="BF323" s="197">
        <f>IF(N323="snížená",J323,0)</f>
        <v>0</v>
      </c>
      <c r="BG323" s="197">
        <f>IF(N323="zákl. přenesená",J323,0)</f>
        <v>0</v>
      </c>
      <c r="BH323" s="197">
        <f>IF(N323="sníž. přenesená",J323,0)</f>
        <v>0</v>
      </c>
      <c r="BI323" s="197">
        <f>IF(N323="nulová",J323,0)</f>
        <v>0</v>
      </c>
      <c r="BJ323" s="16" t="s">
        <v>87</v>
      </c>
      <c r="BK323" s="197">
        <f>ROUND(I323*H323,2)</f>
        <v>0</v>
      </c>
      <c r="BL323" s="16" t="s">
        <v>376</v>
      </c>
      <c r="BM323" s="196" t="s">
        <v>643</v>
      </c>
    </row>
    <row r="324" spans="1:65" s="2" customFormat="1" ht="11.25">
      <c r="A324" s="33"/>
      <c r="B324" s="34"/>
      <c r="C324" s="35"/>
      <c r="D324" s="198" t="s">
        <v>141</v>
      </c>
      <c r="E324" s="35"/>
      <c r="F324" s="199" t="s">
        <v>409</v>
      </c>
      <c r="G324" s="35"/>
      <c r="H324" s="35"/>
      <c r="I324" s="200"/>
      <c r="J324" s="35"/>
      <c r="K324" s="35"/>
      <c r="L324" s="38"/>
      <c r="M324" s="201"/>
      <c r="N324" s="202"/>
      <c r="O324" s="70"/>
      <c r="P324" s="70"/>
      <c r="Q324" s="70"/>
      <c r="R324" s="70"/>
      <c r="S324" s="70"/>
      <c r="T324" s="71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T324" s="16" t="s">
        <v>141</v>
      </c>
      <c r="AU324" s="16" t="s">
        <v>89</v>
      </c>
    </row>
    <row r="325" spans="1:65" s="12" customFormat="1" ht="22.9" customHeight="1">
      <c r="B325" s="169"/>
      <c r="C325" s="170"/>
      <c r="D325" s="171" t="s">
        <v>78</v>
      </c>
      <c r="E325" s="183" t="s">
        <v>410</v>
      </c>
      <c r="F325" s="183" t="s">
        <v>411</v>
      </c>
      <c r="G325" s="170"/>
      <c r="H325" s="170"/>
      <c r="I325" s="173"/>
      <c r="J325" s="184">
        <f>BK325</f>
        <v>0</v>
      </c>
      <c r="K325" s="170"/>
      <c r="L325" s="175"/>
      <c r="M325" s="176"/>
      <c r="N325" s="177"/>
      <c r="O325" s="177"/>
      <c r="P325" s="178">
        <f>SUM(P326:P327)</f>
        <v>0</v>
      </c>
      <c r="Q325" s="177"/>
      <c r="R325" s="178">
        <f>SUM(R326:R327)</f>
        <v>0</v>
      </c>
      <c r="S325" s="177"/>
      <c r="T325" s="179">
        <f>SUM(T326:T327)</f>
        <v>0</v>
      </c>
      <c r="AR325" s="180" t="s">
        <v>160</v>
      </c>
      <c r="AT325" s="181" t="s">
        <v>78</v>
      </c>
      <c r="AU325" s="181" t="s">
        <v>87</v>
      </c>
      <c r="AY325" s="180" t="s">
        <v>132</v>
      </c>
      <c r="BK325" s="182">
        <f>SUM(BK326:BK327)</f>
        <v>0</v>
      </c>
    </row>
    <row r="326" spans="1:65" s="2" customFormat="1" ht="16.5" customHeight="1">
      <c r="A326" s="33"/>
      <c r="B326" s="34"/>
      <c r="C326" s="185" t="s">
        <v>644</v>
      </c>
      <c r="D326" s="185" t="s">
        <v>134</v>
      </c>
      <c r="E326" s="186" t="s">
        <v>413</v>
      </c>
      <c r="F326" s="187" t="s">
        <v>411</v>
      </c>
      <c r="G326" s="188" t="s">
        <v>375</v>
      </c>
      <c r="H326" s="189">
        <v>1</v>
      </c>
      <c r="I326" s="190"/>
      <c r="J326" s="191">
        <f>ROUND(I326*H326,2)</f>
        <v>0</v>
      </c>
      <c r="K326" s="187" t="s">
        <v>138</v>
      </c>
      <c r="L326" s="38"/>
      <c r="M326" s="192" t="s">
        <v>1</v>
      </c>
      <c r="N326" s="193" t="s">
        <v>44</v>
      </c>
      <c r="O326" s="70"/>
      <c r="P326" s="194">
        <f>O326*H326</f>
        <v>0</v>
      </c>
      <c r="Q326" s="194">
        <v>0</v>
      </c>
      <c r="R326" s="194">
        <f>Q326*H326</f>
        <v>0</v>
      </c>
      <c r="S326" s="194">
        <v>0</v>
      </c>
      <c r="T326" s="195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96" t="s">
        <v>376</v>
      </c>
      <c r="AT326" s="196" t="s">
        <v>134</v>
      </c>
      <c r="AU326" s="196" t="s">
        <v>89</v>
      </c>
      <c r="AY326" s="16" t="s">
        <v>132</v>
      </c>
      <c r="BE326" s="197">
        <f>IF(N326="základní",J326,0)</f>
        <v>0</v>
      </c>
      <c r="BF326" s="197">
        <f>IF(N326="snížená",J326,0)</f>
        <v>0</v>
      </c>
      <c r="BG326" s="197">
        <f>IF(N326="zákl. přenesená",J326,0)</f>
        <v>0</v>
      </c>
      <c r="BH326" s="197">
        <f>IF(N326="sníž. přenesená",J326,0)</f>
        <v>0</v>
      </c>
      <c r="BI326" s="197">
        <f>IF(N326="nulová",J326,0)</f>
        <v>0</v>
      </c>
      <c r="BJ326" s="16" t="s">
        <v>87</v>
      </c>
      <c r="BK326" s="197">
        <f>ROUND(I326*H326,2)</f>
        <v>0</v>
      </c>
      <c r="BL326" s="16" t="s">
        <v>376</v>
      </c>
      <c r="BM326" s="196" t="s">
        <v>645</v>
      </c>
    </row>
    <row r="327" spans="1:65" s="2" customFormat="1" ht="11.25">
      <c r="A327" s="33"/>
      <c r="B327" s="34"/>
      <c r="C327" s="35"/>
      <c r="D327" s="198" t="s">
        <v>141</v>
      </c>
      <c r="E327" s="35"/>
      <c r="F327" s="199" t="s">
        <v>415</v>
      </c>
      <c r="G327" s="35"/>
      <c r="H327" s="35"/>
      <c r="I327" s="200"/>
      <c r="J327" s="35"/>
      <c r="K327" s="35"/>
      <c r="L327" s="38"/>
      <c r="M327" s="201"/>
      <c r="N327" s="202"/>
      <c r="O327" s="70"/>
      <c r="P327" s="70"/>
      <c r="Q327" s="70"/>
      <c r="R327" s="70"/>
      <c r="S327" s="70"/>
      <c r="T327" s="71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T327" s="16" t="s">
        <v>141</v>
      </c>
      <c r="AU327" s="16" t="s">
        <v>89</v>
      </c>
    </row>
    <row r="328" spans="1:65" s="12" customFormat="1" ht="22.9" customHeight="1">
      <c r="B328" s="169"/>
      <c r="C328" s="170"/>
      <c r="D328" s="171" t="s">
        <v>78</v>
      </c>
      <c r="E328" s="183" t="s">
        <v>416</v>
      </c>
      <c r="F328" s="183" t="s">
        <v>417</v>
      </c>
      <c r="G328" s="170"/>
      <c r="H328" s="170"/>
      <c r="I328" s="173"/>
      <c r="J328" s="184">
        <f>BK328</f>
        <v>0</v>
      </c>
      <c r="K328" s="170"/>
      <c r="L328" s="175"/>
      <c r="M328" s="176"/>
      <c r="N328" s="177"/>
      <c r="O328" s="177"/>
      <c r="P328" s="178">
        <f>SUM(P329:P330)</f>
        <v>0</v>
      </c>
      <c r="Q328" s="177"/>
      <c r="R328" s="178">
        <f>SUM(R329:R330)</f>
        <v>0</v>
      </c>
      <c r="S328" s="177"/>
      <c r="T328" s="179">
        <f>SUM(T329:T330)</f>
        <v>0</v>
      </c>
      <c r="AR328" s="180" t="s">
        <v>160</v>
      </c>
      <c r="AT328" s="181" t="s">
        <v>78</v>
      </c>
      <c r="AU328" s="181" t="s">
        <v>87</v>
      </c>
      <c r="AY328" s="180" t="s">
        <v>132</v>
      </c>
      <c r="BK328" s="182">
        <f>SUM(BK329:BK330)</f>
        <v>0</v>
      </c>
    </row>
    <row r="329" spans="1:65" s="2" customFormat="1" ht="16.5" customHeight="1">
      <c r="A329" s="33"/>
      <c r="B329" s="34"/>
      <c r="C329" s="185" t="s">
        <v>646</v>
      </c>
      <c r="D329" s="185" t="s">
        <v>134</v>
      </c>
      <c r="E329" s="186" t="s">
        <v>419</v>
      </c>
      <c r="F329" s="187" t="s">
        <v>417</v>
      </c>
      <c r="G329" s="188" t="s">
        <v>375</v>
      </c>
      <c r="H329" s="189">
        <v>1</v>
      </c>
      <c r="I329" s="190"/>
      <c r="J329" s="191">
        <f>ROUND(I329*H329,2)</f>
        <v>0</v>
      </c>
      <c r="K329" s="187" t="s">
        <v>138</v>
      </c>
      <c r="L329" s="38"/>
      <c r="M329" s="192" t="s">
        <v>1</v>
      </c>
      <c r="N329" s="193" t="s">
        <v>44</v>
      </c>
      <c r="O329" s="70"/>
      <c r="P329" s="194">
        <f>O329*H329</f>
        <v>0</v>
      </c>
      <c r="Q329" s="194">
        <v>0</v>
      </c>
      <c r="R329" s="194">
        <f>Q329*H329</f>
        <v>0</v>
      </c>
      <c r="S329" s="194">
        <v>0</v>
      </c>
      <c r="T329" s="195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96" t="s">
        <v>376</v>
      </c>
      <c r="AT329" s="196" t="s">
        <v>134</v>
      </c>
      <c r="AU329" s="196" t="s">
        <v>89</v>
      </c>
      <c r="AY329" s="16" t="s">
        <v>132</v>
      </c>
      <c r="BE329" s="197">
        <f>IF(N329="základní",J329,0)</f>
        <v>0</v>
      </c>
      <c r="BF329" s="197">
        <f>IF(N329="snížená",J329,0)</f>
        <v>0</v>
      </c>
      <c r="BG329" s="197">
        <f>IF(N329="zákl. přenesená",J329,0)</f>
        <v>0</v>
      </c>
      <c r="BH329" s="197">
        <f>IF(N329="sníž. přenesená",J329,0)</f>
        <v>0</v>
      </c>
      <c r="BI329" s="197">
        <f>IF(N329="nulová",J329,0)</f>
        <v>0</v>
      </c>
      <c r="BJ329" s="16" t="s">
        <v>87</v>
      </c>
      <c r="BK329" s="197">
        <f>ROUND(I329*H329,2)</f>
        <v>0</v>
      </c>
      <c r="BL329" s="16" t="s">
        <v>376</v>
      </c>
      <c r="BM329" s="196" t="s">
        <v>647</v>
      </c>
    </row>
    <row r="330" spans="1:65" s="2" customFormat="1" ht="11.25">
      <c r="A330" s="33"/>
      <c r="B330" s="34"/>
      <c r="C330" s="35"/>
      <c r="D330" s="198" t="s">
        <v>141</v>
      </c>
      <c r="E330" s="35"/>
      <c r="F330" s="199" t="s">
        <v>421</v>
      </c>
      <c r="G330" s="35"/>
      <c r="H330" s="35"/>
      <c r="I330" s="200"/>
      <c r="J330" s="35"/>
      <c r="K330" s="35"/>
      <c r="L330" s="38"/>
      <c r="M330" s="201"/>
      <c r="N330" s="202"/>
      <c r="O330" s="70"/>
      <c r="P330" s="70"/>
      <c r="Q330" s="70"/>
      <c r="R330" s="70"/>
      <c r="S330" s="70"/>
      <c r="T330" s="71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T330" s="16" t="s">
        <v>141</v>
      </c>
      <c r="AU330" s="16" t="s">
        <v>89</v>
      </c>
    </row>
    <row r="331" spans="1:65" s="12" customFormat="1" ht="22.9" customHeight="1">
      <c r="B331" s="169"/>
      <c r="C331" s="170"/>
      <c r="D331" s="171" t="s">
        <v>78</v>
      </c>
      <c r="E331" s="183" t="s">
        <v>422</v>
      </c>
      <c r="F331" s="183" t="s">
        <v>423</v>
      </c>
      <c r="G331" s="170"/>
      <c r="H331" s="170"/>
      <c r="I331" s="173"/>
      <c r="J331" s="184">
        <f>BK331</f>
        <v>0</v>
      </c>
      <c r="K331" s="170"/>
      <c r="L331" s="175"/>
      <c r="M331" s="176"/>
      <c r="N331" s="177"/>
      <c r="O331" s="177"/>
      <c r="P331" s="178">
        <f>SUM(P332:P333)</f>
        <v>0</v>
      </c>
      <c r="Q331" s="177"/>
      <c r="R331" s="178">
        <f>SUM(R332:R333)</f>
        <v>0</v>
      </c>
      <c r="S331" s="177"/>
      <c r="T331" s="179">
        <f>SUM(T332:T333)</f>
        <v>0</v>
      </c>
      <c r="AR331" s="180" t="s">
        <v>160</v>
      </c>
      <c r="AT331" s="181" t="s">
        <v>78</v>
      </c>
      <c r="AU331" s="181" t="s">
        <v>87</v>
      </c>
      <c r="AY331" s="180" t="s">
        <v>132</v>
      </c>
      <c r="BK331" s="182">
        <f>SUM(BK332:BK333)</f>
        <v>0</v>
      </c>
    </row>
    <row r="332" spans="1:65" s="2" customFormat="1" ht="16.5" customHeight="1">
      <c r="A332" s="33"/>
      <c r="B332" s="34"/>
      <c r="C332" s="185" t="s">
        <v>648</v>
      </c>
      <c r="D332" s="185" t="s">
        <v>134</v>
      </c>
      <c r="E332" s="186" t="s">
        <v>425</v>
      </c>
      <c r="F332" s="187" t="s">
        <v>426</v>
      </c>
      <c r="G332" s="188" t="s">
        <v>253</v>
      </c>
      <c r="H332" s="189">
        <v>1</v>
      </c>
      <c r="I332" s="190"/>
      <c r="J332" s="191">
        <f>ROUND(I332*H332,2)</f>
        <v>0</v>
      </c>
      <c r="K332" s="187" t="s">
        <v>1</v>
      </c>
      <c r="L332" s="38"/>
      <c r="M332" s="192" t="s">
        <v>1</v>
      </c>
      <c r="N332" s="193" t="s">
        <v>44</v>
      </c>
      <c r="O332" s="70"/>
      <c r="P332" s="194">
        <f>O332*H332</f>
        <v>0</v>
      </c>
      <c r="Q332" s="194">
        <v>0</v>
      </c>
      <c r="R332" s="194">
        <f>Q332*H332</f>
        <v>0</v>
      </c>
      <c r="S332" s="194">
        <v>0</v>
      </c>
      <c r="T332" s="195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96" t="s">
        <v>139</v>
      </c>
      <c r="AT332" s="196" t="s">
        <v>134</v>
      </c>
      <c r="AU332" s="196" t="s">
        <v>89</v>
      </c>
      <c r="AY332" s="16" t="s">
        <v>132</v>
      </c>
      <c r="BE332" s="197">
        <f>IF(N332="základní",J332,0)</f>
        <v>0</v>
      </c>
      <c r="BF332" s="197">
        <f>IF(N332="snížená",J332,0)</f>
        <v>0</v>
      </c>
      <c r="BG332" s="197">
        <f>IF(N332="zákl. přenesená",J332,0)</f>
        <v>0</v>
      </c>
      <c r="BH332" s="197">
        <f>IF(N332="sníž. přenesená",J332,0)</f>
        <v>0</v>
      </c>
      <c r="BI332" s="197">
        <f>IF(N332="nulová",J332,0)</f>
        <v>0</v>
      </c>
      <c r="BJ332" s="16" t="s">
        <v>87</v>
      </c>
      <c r="BK332" s="197">
        <f>ROUND(I332*H332,2)</f>
        <v>0</v>
      </c>
      <c r="BL332" s="16" t="s">
        <v>139</v>
      </c>
      <c r="BM332" s="196" t="s">
        <v>649</v>
      </c>
    </row>
    <row r="333" spans="1:65" s="13" customFormat="1" ht="11.25">
      <c r="B333" s="203"/>
      <c r="C333" s="204"/>
      <c r="D333" s="205" t="s">
        <v>143</v>
      </c>
      <c r="E333" s="206" t="s">
        <v>1</v>
      </c>
      <c r="F333" s="207" t="s">
        <v>650</v>
      </c>
      <c r="G333" s="204"/>
      <c r="H333" s="208">
        <v>1</v>
      </c>
      <c r="I333" s="209"/>
      <c r="J333" s="204"/>
      <c r="K333" s="204"/>
      <c r="L333" s="210"/>
      <c r="M333" s="237"/>
      <c r="N333" s="238"/>
      <c r="O333" s="238"/>
      <c r="P333" s="238"/>
      <c r="Q333" s="238"/>
      <c r="R333" s="238"/>
      <c r="S333" s="238"/>
      <c r="T333" s="239"/>
      <c r="AT333" s="214" t="s">
        <v>143</v>
      </c>
      <c r="AU333" s="214" t="s">
        <v>89</v>
      </c>
      <c r="AV333" s="13" t="s">
        <v>89</v>
      </c>
      <c r="AW333" s="13" t="s">
        <v>37</v>
      </c>
      <c r="AX333" s="13" t="s">
        <v>87</v>
      </c>
      <c r="AY333" s="214" t="s">
        <v>132</v>
      </c>
    </row>
    <row r="334" spans="1:65" s="2" customFormat="1" ht="6.95" customHeight="1">
      <c r="A334" s="33"/>
      <c r="B334" s="53"/>
      <c r="C334" s="54"/>
      <c r="D334" s="54"/>
      <c r="E334" s="54"/>
      <c r="F334" s="54"/>
      <c r="G334" s="54"/>
      <c r="H334" s="54"/>
      <c r="I334" s="54"/>
      <c r="J334" s="54"/>
      <c r="K334" s="54"/>
      <c r="L334" s="38"/>
      <c r="M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</row>
  </sheetData>
  <sheetProtection algorithmName="SHA-512" hashValue="KUECd8jqph+IzoikKZ4XR8FyqkTHfCDtFbwIGu6wixlM3qhcbTX7wqEclqFH5VJMs+J2Fwcna7ByLYrgdS0nWw==" saltValue="GMiR2+fRVu5/9JObfs1zIggDz/0NdxHS8Uwqt16OVDObwfztjNm3G6wp2ohsigXMxMO2WIrUcLT0Ll/dLIHPrg==" spinCount="100000" sheet="1" objects="1" scenarios="1" formatColumns="0" formatRows="0" autoFilter="0"/>
  <autoFilter ref="C128:K333" xr:uid="{00000000-0009-0000-0000-000003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hyperlinks>
    <hyperlink ref="F133" r:id="rId1" xr:uid="{00000000-0004-0000-0300-000000000000}"/>
    <hyperlink ref="F136" r:id="rId2" xr:uid="{00000000-0004-0000-0300-000001000000}"/>
    <hyperlink ref="F139" r:id="rId3" xr:uid="{00000000-0004-0000-0300-000002000000}"/>
    <hyperlink ref="F144" r:id="rId4" xr:uid="{00000000-0004-0000-0300-000003000000}"/>
    <hyperlink ref="F147" r:id="rId5" xr:uid="{00000000-0004-0000-0300-000004000000}"/>
    <hyperlink ref="F150" r:id="rId6" xr:uid="{00000000-0004-0000-0300-000005000000}"/>
    <hyperlink ref="F153" r:id="rId7" xr:uid="{00000000-0004-0000-0300-000006000000}"/>
    <hyperlink ref="F158" r:id="rId8" xr:uid="{00000000-0004-0000-0300-000007000000}"/>
    <hyperlink ref="F163" r:id="rId9" xr:uid="{00000000-0004-0000-0300-000008000000}"/>
    <hyperlink ref="F170" r:id="rId10" xr:uid="{00000000-0004-0000-0300-000009000000}"/>
    <hyperlink ref="F178" r:id="rId11" xr:uid="{00000000-0004-0000-0300-00000A000000}"/>
    <hyperlink ref="F183" r:id="rId12" xr:uid="{00000000-0004-0000-0300-00000B000000}"/>
    <hyperlink ref="F188" r:id="rId13" xr:uid="{00000000-0004-0000-0300-00000C000000}"/>
    <hyperlink ref="F194" r:id="rId14" xr:uid="{00000000-0004-0000-0300-00000D000000}"/>
    <hyperlink ref="F197" r:id="rId15" xr:uid="{00000000-0004-0000-0300-00000E000000}"/>
    <hyperlink ref="F200" r:id="rId16" xr:uid="{00000000-0004-0000-0300-00000F000000}"/>
    <hyperlink ref="F203" r:id="rId17" xr:uid="{00000000-0004-0000-0300-000010000000}"/>
    <hyperlink ref="F206" r:id="rId18" xr:uid="{00000000-0004-0000-0300-000011000000}"/>
    <hyperlink ref="F209" r:id="rId19" xr:uid="{00000000-0004-0000-0300-000012000000}"/>
    <hyperlink ref="F212" r:id="rId20" xr:uid="{00000000-0004-0000-0300-000013000000}"/>
    <hyperlink ref="F221" r:id="rId21" xr:uid="{00000000-0004-0000-0300-000014000000}"/>
    <hyperlink ref="F224" r:id="rId22" xr:uid="{00000000-0004-0000-0300-000015000000}"/>
    <hyperlink ref="F227" r:id="rId23" xr:uid="{00000000-0004-0000-0300-000016000000}"/>
    <hyperlink ref="F230" r:id="rId24" xr:uid="{00000000-0004-0000-0300-000017000000}"/>
    <hyperlink ref="F233" r:id="rId25" xr:uid="{00000000-0004-0000-0300-000018000000}"/>
    <hyperlink ref="F237" r:id="rId26" xr:uid="{00000000-0004-0000-0300-000019000000}"/>
    <hyperlink ref="F240" r:id="rId27" xr:uid="{00000000-0004-0000-0300-00001A000000}"/>
    <hyperlink ref="F243" r:id="rId28" xr:uid="{00000000-0004-0000-0300-00001B000000}"/>
    <hyperlink ref="F256" r:id="rId29" xr:uid="{00000000-0004-0000-0300-00001C000000}"/>
    <hyperlink ref="F261" r:id="rId30" xr:uid="{00000000-0004-0000-0300-00001D000000}"/>
    <hyperlink ref="F264" r:id="rId31" xr:uid="{00000000-0004-0000-0300-00001E000000}"/>
    <hyperlink ref="F267" r:id="rId32" xr:uid="{00000000-0004-0000-0300-00001F000000}"/>
    <hyperlink ref="F270" r:id="rId33" xr:uid="{00000000-0004-0000-0300-000020000000}"/>
    <hyperlink ref="F276" r:id="rId34" xr:uid="{00000000-0004-0000-0300-000021000000}"/>
    <hyperlink ref="F280" r:id="rId35" xr:uid="{00000000-0004-0000-0300-000022000000}"/>
    <hyperlink ref="F284" r:id="rId36" xr:uid="{00000000-0004-0000-0300-000023000000}"/>
    <hyperlink ref="F288" r:id="rId37" xr:uid="{00000000-0004-0000-0300-000024000000}"/>
    <hyperlink ref="F297" r:id="rId38" xr:uid="{00000000-0004-0000-0300-000025000000}"/>
    <hyperlink ref="F302" r:id="rId39" xr:uid="{00000000-0004-0000-0300-000026000000}"/>
    <hyperlink ref="F304" r:id="rId40" xr:uid="{00000000-0004-0000-0300-000027000000}"/>
    <hyperlink ref="F306" r:id="rId41" xr:uid="{00000000-0004-0000-0300-000028000000}"/>
    <hyperlink ref="F311" r:id="rId42" xr:uid="{00000000-0004-0000-0300-000029000000}"/>
    <hyperlink ref="F313" r:id="rId43" xr:uid="{00000000-0004-0000-0300-00002A000000}"/>
    <hyperlink ref="F315" r:id="rId44" xr:uid="{00000000-0004-0000-0300-00002B000000}"/>
    <hyperlink ref="F317" r:id="rId45" xr:uid="{00000000-0004-0000-0300-00002C000000}"/>
    <hyperlink ref="F319" r:id="rId46" xr:uid="{00000000-0004-0000-0300-00002D000000}"/>
    <hyperlink ref="F322" r:id="rId47" xr:uid="{00000000-0004-0000-0300-00002E000000}"/>
    <hyperlink ref="F324" r:id="rId48" xr:uid="{00000000-0004-0000-0300-00002F000000}"/>
    <hyperlink ref="F327" r:id="rId49" xr:uid="{00000000-0004-0000-0300-000030000000}"/>
    <hyperlink ref="F330" r:id="rId50" xr:uid="{00000000-0004-0000-0300-00003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101 - Chodník u ZŠ</vt:lpstr>
      <vt:lpstr>SO 102 - Propojovací chodník</vt:lpstr>
      <vt:lpstr>SO 103 - Chodník u hřiště</vt:lpstr>
      <vt:lpstr>'Rekapitulace stavby'!Názvy_tisku</vt:lpstr>
      <vt:lpstr>'SO 101 - Chodník u ZŠ'!Názvy_tisku</vt:lpstr>
      <vt:lpstr>'SO 102 - Propojovací chodník'!Názvy_tisku</vt:lpstr>
      <vt:lpstr>'SO 103 - Chodník u hřiště'!Názvy_tisku</vt:lpstr>
      <vt:lpstr>'Rekapitulace stavby'!Oblast_tisku</vt:lpstr>
      <vt:lpstr>'SO 101 - Chodník u ZŠ'!Oblast_tisku</vt:lpstr>
      <vt:lpstr>'SO 102 - Propojovací chodník'!Oblast_tisku</vt:lpstr>
      <vt:lpstr>'SO 103 - Chodník u hřiště'!Oblast_tisku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PIROCH-PC\Piroch</dc:creator>
  <cp:lastModifiedBy>Kechnerová Ilona</cp:lastModifiedBy>
  <dcterms:created xsi:type="dcterms:W3CDTF">2025-07-08T13:30:20Z</dcterms:created>
  <dcterms:modified xsi:type="dcterms:W3CDTF">2025-08-12T09:18:41Z</dcterms:modified>
</cp:coreProperties>
</file>