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2430"/>
  <workbookPr/>
  <bookViews>
    <workbookView xWindow="38415" yWindow="1515" windowWidth="21600" windowHeight="11835" activeTab="2"/>
  </bookViews>
  <sheets>
    <sheet name="Krycí list" sheetId="1" r:id="rId1"/>
    <sheet name="Rekapitulace" sheetId="2" r:id="rId2"/>
    <sheet name="Položky" sheetId="3" r:id="rId3"/>
  </sheets>
  <definedNames>
    <definedName name="cisloobjektu">'Krycí list'!$A$4</definedName>
    <definedName name="cislostavby">'Krycí list'!$A$6</definedName>
    <definedName name="Datum">'Krycí list'!$B$26</definedName>
    <definedName name="Dil">'Rekapitulace'!$A$6</definedName>
    <definedName name="Dodavka">'Rekapitulace'!$G$29</definedName>
    <definedName name="Dodavka0">'Položky'!#REF!</definedName>
    <definedName name="HSV">'Rekapitulace'!$E$29</definedName>
    <definedName name="HSV0">'Položky'!#REF!</definedName>
    <definedName name="HZS">'Rekapitulace'!$I$29</definedName>
    <definedName name="HZS0">'Položky'!#REF!</definedName>
    <definedName name="JKSO">'Krycí list'!$F$4</definedName>
    <definedName name="MJ">'Krycí list'!$G$4</definedName>
    <definedName name="Mont">'Rekapitulace'!$H$29</definedName>
    <definedName name="Montaz0">'Položky'!#REF!</definedName>
    <definedName name="NazevDilu">'Rekapitulace'!$B$6</definedName>
    <definedName name="nazevobjektu">'Krycí list'!$C$4</definedName>
    <definedName name="nazevstavby">'Krycí list'!$C$6</definedName>
    <definedName name="Objednatel">'Krycí list'!$C$8</definedName>
    <definedName name="_xlnm.Print_Area" localSheetId="0">'Krycí list'!$A$1:$G$45</definedName>
    <definedName name="_xlnm.Print_Area" localSheetId="2">'Položky'!$A$1:$G$396</definedName>
    <definedName name="_xlnm.Print_Area" localSheetId="1">'Rekapitulace'!$A$1:$I$35</definedName>
    <definedName name="PocetMJ">'Krycí list'!$G$7</definedName>
    <definedName name="Poznamka">'Krycí list'!$B$37</definedName>
    <definedName name="Projektant">'Krycí list'!$C$7</definedName>
    <definedName name="PSV">'Rekapitulace'!$F$29</definedName>
    <definedName name="PSV0">'Položky'!#REF!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'Rekapitulace'!$H$35</definedName>
    <definedName name="VRNKc">'Rekapitulace'!$E$34</definedName>
    <definedName name="VRNnazev">'Rekapitulace'!$A$34</definedName>
    <definedName name="VRNproc">'Rekapitulace'!$F$34</definedName>
    <definedName name="VRNzakl">'Rekapitulace'!$G$34</definedName>
    <definedName name="Zakazka">'Krycí list'!$G$9</definedName>
    <definedName name="Zaklad22">'Krycí list'!$F$32</definedName>
    <definedName name="Zaklad5">'Krycí list'!$F$30</definedName>
    <definedName name="Zhotovitel">'Krycí list'!$E$11</definedName>
    <definedName name="_xlnm.Print_Titles" localSheetId="1">'Rekapitulace'!$1:$6</definedName>
    <definedName name="_xlnm.Print_Titles" localSheetId="2">'Položky'!$1:$6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<sst xmlns="http://schemas.openxmlformats.org/spreadsheetml/2006/main" count="1222" uniqueCount="791">
  <si>
    <t>KRYCÍ LIST ROZPOČTU</t>
  </si>
  <si>
    <t>Objekt :</t>
  </si>
  <si>
    <t>Název objektu :</t>
  </si>
  <si>
    <t>JKSO :</t>
  </si>
  <si>
    <t xml:space="preserve"> </t>
  </si>
  <si>
    <t>Stavba :</t>
  </si>
  <si>
    <t>Název stavby :</t>
  </si>
  <si>
    <t>SKP :</t>
  </si>
  <si>
    <t>Projektant :</t>
  </si>
  <si>
    <t>Počet měrných jednotek :</t>
  </si>
  <si>
    <t>Objednatel :</t>
  </si>
  <si>
    <t>Náklady na MJ :</t>
  </si>
  <si>
    <t>Počet listů :</t>
  </si>
  <si>
    <t>Zakázkové číslo :</t>
  </si>
  <si>
    <t>Zpracovatel projektu :</t>
  </si>
  <si>
    <t>Zhotovitel :</t>
  </si>
  <si>
    <t>ROZPOČTOVÉ NÁKLADY</t>
  </si>
  <si>
    <t>Rozpočtové náklady II. a III. hlavy</t>
  </si>
  <si>
    <t>Vedlejší rozpočtové náklady</t>
  </si>
  <si>
    <t>Dodávka celkem</t>
  </si>
  <si>
    <t>Z</t>
  </si>
  <si>
    <t>Montáž celkem</t>
  </si>
  <si>
    <t>R</t>
  </si>
  <si>
    <t>HSV celkem</t>
  </si>
  <si>
    <t>N</t>
  </si>
  <si>
    <t>PSV celkem</t>
  </si>
  <si>
    <t>ZRN celkem</t>
  </si>
  <si>
    <t>HZS</t>
  </si>
  <si>
    <t>RN II.a III.hlavy</t>
  </si>
  <si>
    <t>Ostatní VRN</t>
  </si>
  <si>
    <t>ZRN+VRN+HZS</t>
  </si>
  <si>
    <t>VRN celkem</t>
  </si>
  <si>
    <t>Vypracoval</t>
  </si>
  <si>
    <t>Za zhotovitele</t>
  </si>
  <si>
    <t>Za objednatele</t>
  </si>
  <si>
    <t>Jméno :</t>
  </si>
  <si>
    <t>Datum :</t>
  </si>
  <si>
    <t>Podpis:</t>
  </si>
  <si>
    <t>Podpis :</t>
  </si>
  <si>
    <t>Základ pro DPH</t>
  </si>
  <si>
    <t>%  činí :</t>
  </si>
  <si>
    <t>DPH</t>
  </si>
  <si>
    <t>CENA ZA OBJEKT CELKEM</t>
  </si>
  <si>
    <t>Poznámka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</si>
  <si>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</si>
  <si>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</si>
  <si>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</si>
  <si>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</si>
  <si>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</si>
  <si>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</si>
  <si>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</si>
  <si>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</si>
  <si>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</si>
  <si>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</si>
  <si>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</si>
  <si>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</si>
  <si>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</si>
  <si>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 xml:space="preserve">Položkový rozpočet 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</si>
  <si>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</si>
  <si>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</si>
  <si>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</si>
  <si>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</si>
  <si>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</si>
  <si>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</si>
  <si>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</si>
  <si>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</si>
  <si>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ks</t>
  </si>
  <si>
    <t>Celkem za</t>
  </si>
  <si>
    <t>m3</t>
  </si>
  <si>
    <t>m2</t>
  </si>
  <si>
    <t>3</t>
  </si>
  <si>
    <t>Svislé a kompletní konstrukce</t>
  </si>
  <si>
    <t>m</t>
  </si>
  <si>
    <t>311 23-1114.RT2</t>
  </si>
  <si>
    <t>6</t>
  </si>
  <si>
    <t>Úpravy povrchu,podlahy</t>
  </si>
  <si>
    <t>612325413</t>
  </si>
  <si>
    <t xml:space="preserve">Vybourání kovových dveřních zárubní pl. do 2 m2 </t>
  </si>
  <si>
    <t>340239213</t>
  </si>
  <si>
    <t>kpl</t>
  </si>
  <si>
    <t>Staveništní přesun hmot</t>
  </si>
  <si>
    <t xml:space="preserve">Přesun hmot pro budovy zděné výšky do 6 m </t>
  </si>
  <si>
    <t>t</t>
  </si>
  <si>
    <t>713</t>
  </si>
  <si>
    <t>Izolace tepelné</t>
  </si>
  <si>
    <t>722 18-2004.R00</t>
  </si>
  <si>
    <t xml:space="preserve">Montáž izolačních skruží na potrubí přímé DN 40 </t>
  </si>
  <si>
    <t>722 18-2006.RT1</t>
  </si>
  <si>
    <t>Montáž izolačních skruží na potrubí přímé DN 80 samolepící spoj</t>
  </si>
  <si>
    <t xml:space="preserve">Pouzdro potrubní minerální KPS 041 AluR 43/40 mm </t>
  </si>
  <si>
    <t xml:space="preserve">Pouzdro potrubní minerální KPS 041 AluR 49/40 mm </t>
  </si>
  <si>
    <t xml:space="preserve">Pouzdro potrubní minerální KPS 041 AluR 61/40 mm </t>
  </si>
  <si>
    <t xml:space="preserve">Pouzdro potrubní minerální KPS 041 AluR 77/40 mm </t>
  </si>
  <si>
    <t xml:space="preserve">Pouzdro potrubní minerální KPS 041 AluR 89/40 mm </t>
  </si>
  <si>
    <t>713-1</t>
  </si>
  <si>
    <t xml:space="preserve">izolační pouzdro pro rozdělovač a sběrač DN150 </t>
  </si>
  <si>
    <t>721</t>
  </si>
  <si>
    <t>Vnitřní kanalizace</t>
  </si>
  <si>
    <t xml:space="preserve">Potrubí HT připojovací D 32 x 1,8 mm </t>
  </si>
  <si>
    <t>kus</t>
  </si>
  <si>
    <t xml:space="preserve">Koleno 50/87° </t>
  </si>
  <si>
    <t xml:space="preserve">Koleno 50/45° </t>
  </si>
  <si>
    <t xml:space="preserve">Koleno 40/87° </t>
  </si>
  <si>
    <t xml:space="preserve">Nálevka HL20 </t>
  </si>
  <si>
    <t>286-54741</t>
  </si>
  <si>
    <t xml:space="preserve">Neutrallizační box pro výkon do 400,0 kW </t>
  </si>
  <si>
    <t>721 29-0111.R00</t>
  </si>
  <si>
    <t xml:space="preserve">Zkouška těsnosti kanalizace vodou DN 125 </t>
  </si>
  <si>
    <t>721 29-0123.R00</t>
  </si>
  <si>
    <t xml:space="preserve">Zkouška těsnosti kanalizace kouřem </t>
  </si>
  <si>
    <t xml:space="preserve">Montáž tvarovek kanalizačních  plast. </t>
  </si>
  <si>
    <t>722</t>
  </si>
  <si>
    <t>Vnitřní vodovod</t>
  </si>
  <si>
    <t xml:space="preserve">Pojistný ventil 3/4"x1" nast. 0,6 MPa </t>
  </si>
  <si>
    <t xml:space="preserve">Přípojný T-kus DN40/DN32 </t>
  </si>
  <si>
    <t>722 23-6513.R00</t>
  </si>
  <si>
    <t xml:space="preserve">Filtr,velikost oka 0,4mm,vnitřní závity DN 25 </t>
  </si>
  <si>
    <t>722 23-5653.R00</t>
  </si>
  <si>
    <t xml:space="preserve">Ventil zpětný DN 25 </t>
  </si>
  <si>
    <t>722 23-5655.R00</t>
  </si>
  <si>
    <t xml:space="preserve">Ventil zpětný  DN 40 </t>
  </si>
  <si>
    <t>722 23-5815.R00</t>
  </si>
  <si>
    <t>426-10986.A</t>
  </si>
  <si>
    <t xml:space="preserve">Čerpadlo cirkulační DN25, výška 6m, 230 V, PN 10 </t>
  </si>
  <si>
    <t xml:space="preserve">Protipožární manžeta pro protup potrubí do DN50 </t>
  </si>
  <si>
    <t xml:space="preserve">Manometr </t>
  </si>
  <si>
    <t>722 18-1213.RT7</t>
  </si>
  <si>
    <t>Izolace návleková tl. stěny 13 mm vnitřní průměr 22 mm</t>
  </si>
  <si>
    <t>722 18-1213.RW6</t>
  </si>
  <si>
    <t>722 18-1214.RT9</t>
  </si>
  <si>
    <t>Izolace návleková tl. stěny 20 mm vnitřní průměr 28 mm</t>
  </si>
  <si>
    <t xml:space="preserve">Ventil vyvažovacé s vypouštěním DN20 </t>
  </si>
  <si>
    <t xml:space="preserve">Termostatický vyvažovací ventil  typ 3400-DN25 </t>
  </si>
  <si>
    <t xml:space="preserve">K. K. zahradní na hadici – 1/2", chrom </t>
  </si>
  <si>
    <t xml:space="preserve">R608 - 1/2" </t>
  </si>
  <si>
    <t>722 28-0108.R00</t>
  </si>
  <si>
    <t xml:space="preserve">Tlaková zkouška vodovodního potrubí DN 50 </t>
  </si>
  <si>
    <t>722 29-0234.R00</t>
  </si>
  <si>
    <t xml:space="preserve">Proplach a dezinfekce vodovod.potrubí DN 80 </t>
  </si>
  <si>
    <t>723</t>
  </si>
  <si>
    <t>Vnitřní plynovod</t>
  </si>
  <si>
    <t>723 12-0202.R00</t>
  </si>
  <si>
    <t xml:space="preserve">Potrubí ocelové závitové černé svařované DN 15 </t>
  </si>
  <si>
    <t>723 12-0203.R00</t>
  </si>
  <si>
    <t xml:space="preserve">Potrubí ocelové závitové černé svařované DN 20 </t>
  </si>
  <si>
    <t>723 12-0204.R00</t>
  </si>
  <si>
    <t xml:space="preserve">Potrubí ocelové závitové černé svařované DN 25 </t>
  </si>
  <si>
    <t>723 12-0206.R00</t>
  </si>
  <si>
    <t xml:space="preserve">Potrubí ocelové závitové černé svařované DN 40 </t>
  </si>
  <si>
    <t>723 15-0312.R00</t>
  </si>
  <si>
    <t>723 15-0314.R00</t>
  </si>
  <si>
    <t xml:space="preserve">Chránička DN100 </t>
  </si>
  <si>
    <t>Zvýšená ochrana proti korozi třívrsrvý nátěr o tl. min 0,25mm nebo dvouvrstvý dvouslož nátěr (žlutá)</t>
  </si>
  <si>
    <t xml:space="preserve">Zkouška pevnosti </t>
  </si>
  <si>
    <t xml:space="preserve">Odvzdušnění a napuštění plynovodu </t>
  </si>
  <si>
    <t xml:space="preserve">Kontrola a revize </t>
  </si>
  <si>
    <t xml:space="preserve">Označení plynovodu </t>
  </si>
  <si>
    <t>723 23-7213.R00</t>
  </si>
  <si>
    <t>723 23-7215.R00</t>
  </si>
  <si>
    <t>723 23-7218.R00</t>
  </si>
  <si>
    <t xml:space="preserve">Kohout vzorkovací -DN15 </t>
  </si>
  <si>
    <t>723 12-0809.R00</t>
  </si>
  <si>
    <t xml:space="preserve">Odstavení a odplynění plynovodu </t>
  </si>
  <si>
    <t>Vzduchotechnika</t>
  </si>
  <si>
    <t>1.5</t>
  </si>
  <si>
    <t>1.6</t>
  </si>
  <si>
    <t>731</t>
  </si>
  <si>
    <t>Kotelny</t>
  </si>
  <si>
    <t>731 20-1814.R00</t>
  </si>
  <si>
    <t xml:space="preserve">Demontáž kotlů ocel.poloautomat. do 185 kW </t>
  </si>
  <si>
    <t xml:space="preserve">Modul EA1 (0-10V) - řízení od nadřazené regulace </t>
  </si>
  <si>
    <t xml:space="preserve">Plynový kulový kohout 1 1/4" </t>
  </si>
  <si>
    <t xml:space="preserve">Plynový filtr DN25 </t>
  </si>
  <si>
    <t xml:space="preserve">Regulační klapka DN50 </t>
  </si>
  <si>
    <t xml:space="preserve">Motor škrtící klapky VKF41 </t>
  </si>
  <si>
    <t xml:space="preserve">Větrací clona </t>
  </si>
  <si>
    <t>732</t>
  </si>
  <si>
    <t>Strojovny</t>
  </si>
  <si>
    <t>732 11-1135.R00</t>
  </si>
  <si>
    <t xml:space="preserve">Tělesa rozdělovačů a sběračů DN 150 dl 1m </t>
  </si>
  <si>
    <t>732 11-1318.R00</t>
  </si>
  <si>
    <t xml:space="preserve">Trubková hrdla rozděl. a sběr. bez přírub, DN 50 </t>
  </si>
  <si>
    <t>732 11-1316.R00</t>
  </si>
  <si>
    <t xml:space="preserve">Trubková hrdla rozděl. a sběr. bez přírub, DN 40 </t>
  </si>
  <si>
    <t>732 11-1315.R00</t>
  </si>
  <si>
    <t xml:space="preserve">Trubková hrdla rozděl. a sběr. bez přírub, DN 32 </t>
  </si>
  <si>
    <t>732 11-1325.R00</t>
  </si>
  <si>
    <t xml:space="preserve">Trubková hrdla rozděl. a sběr. bez přírub, DN 80 </t>
  </si>
  <si>
    <t>732 11-9193.R00</t>
  </si>
  <si>
    <t xml:space="preserve">M. rozdělovačů a sběračů DN 150 (120x120mm) dl 1m </t>
  </si>
  <si>
    <t>732 19-9100.RM1</t>
  </si>
  <si>
    <t>Montáž orientačního štítku včetně dodávky štítku</t>
  </si>
  <si>
    <t>soubor</t>
  </si>
  <si>
    <t xml:space="preserve">Membr. expanzní nádoba N 50l, stříbrná </t>
  </si>
  <si>
    <t>Membránová expanzní nádoba N600 o objemu 600 litrů prac.př. 6,0 bar</t>
  </si>
  <si>
    <t xml:space="preserve">Ultimátní magnetický separační filtr DN80 </t>
  </si>
  <si>
    <t xml:space="preserve">Změkčovací zařízení 20-N (max.konc. průtok 2,0m3/h </t>
  </si>
  <si>
    <t>732 33-9104.R00</t>
  </si>
  <si>
    <t xml:space="preserve">Montáž nádoby expanzní tlakové 50 l </t>
  </si>
  <si>
    <t xml:space="preserve">Montáž exapnzní nádoby 600 litrů </t>
  </si>
  <si>
    <t>733</t>
  </si>
  <si>
    <t>Rozvod potrubí</t>
  </si>
  <si>
    <t>733 11-0810.R00</t>
  </si>
  <si>
    <t xml:space="preserve">Demontáž potrubí ocelového závitového do DN 50-80 </t>
  </si>
  <si>
    <t>230320122R00</t>
  </si>
  <si>
    <t xml:space="preserve">Tlaková zkouška </t>
  </si>
  <si>
    <t>Protipožární manžeta pro prostup potrubí mimo požární úsek pro trubku DN65</t>
  </si>
  <si>
    <t>Protipožární manžeta pro prostup potrubí mimo požární úsek pro trubky do DN50</t>
  </si>
  <si>
    <t>734</t>
  </si>
  <si>
    <t>Armatury</t>
  </si>
  <si>
    <t>734 25-5134.R00</t>
  </si>
  <si>
    <t xml:space="preserve">Ventil pojistný, R140 DN 25 x 4,0 bar </t>
  </si>
  <si>
    <t>734 10-9115.R00</t>
  </si>
  <si>
    <t xml:space="preserve">Montáž přírub. armatur, 2 příruby, PN 0,6, DN 65 </t>
  </si>
  <si>
    <t>734 19-3217.R00</t>
  </si>
  <si>
    <t xml:space="preserve">Klapka uzav.mezipřirub. DN 65 </t>
  </si>
  <si>
    <t>734 19-3218.R00</t>
  </si>
  <si>
    <t xml:space="preserve">Klapka uzav.mezipřirub. DN 80 </t>
  </si>
  <si>
    <t>734 21-3112.R00</t>
  </si>
  <si>
    <t xml:space="preserve">Ventil automatický odvzdušňovací, DN 15 </t>
  </si>
  <si>
    <t>734 23-3113.R00</t>
  </si>
  <si>
    <t>734 23-3114.R00</t>
  </si>
  <si>
    <t>734 23-3115.R00</t>
  </si>
  <si>
    <t>734 24-5424.R00</t>
  </si>
  <si>
    <t>734 29-4214.R00</t>
  </si>
  <si>
    <t>734 29-4215.R00</t>
  </si>
  <si>
    <t>734 29-4312.R00</t>
  </si>
  <si>
    <t>734 29-4313.R00</t>
  </si>
  <si>
    <t xml:space="preserve">Vyvažovací ventil DN25 s vypouštěním </t>
  </si>
  <si>
    <t xml:space="preserve">Vyvažovací ventil DN32 s vypouštěním </t>
  </si>
  <si>
    <t xml:space="preserve">Vyvažovací ventil DN50 s vypouštěním </t>
  </si>
  <si>
    <t xml:space="preserve">Montáž závitových armatur do DN50 </t>
  </si>
  <si>
    <t>734 41-1142.R00</t>
  </si>
  <si>
    <t>763</t>
  </si>
  <si>
    <t>Konstrukce suché výstavby</t>
  </si>
  <si>
    <t>766</t>
  </si>
  <si>
    <t>Konstrukce truhlářské</t>
  </si>
  <si>
    <t>784</t>
  </si>
  <si>
    <t>Dokončovací práce - malby</t>
  </si>
  <si>
    <t>784221103</t>
  </si>
  <si>
    <t>Dvojnásobné bílé malby ze směsí za sucha dobře otěruvzdorných v místnostech do 5,00</t>
  </si>
  <si>
    <t>Elektromontáže a systém měření a regulace</t>
  </si>
  <si>
    <t>A02</t>
  </si>
  <si>
    <t>Hodinové zúčtovací sazby</t>
  </si>
  <si>
    <t xml:space="preserve">Uvedení kotlů do provozu, servisní spuštění </t>
  </si>
  <si>
    <t>HZS - zkoušky tlakové, dilatační komplexní vyzkoušení</t>
  </si>
  <si>
    <t>hod</t>
  </si>
  <si>
    <t xml:space="preserve">Topná zkouška </t>
  </si>
  <si>
    <t xml:space="preserve">Mimostaveništní doprava </t>
  </si>
  <si>
    <t>904 R01</t>
  </si>
  <si>
    <t>904 R02</t>
  </si>
  <si>
    <t>732429111R00</t>
  </si>
  <si>
    <t>Montáž čerpadel oběhových spirálních,DN25</t>
  </si>
  <si>
    <t>738121</t>
  </si>
  <si>
    <t>Expanzní nádoba na pitnou vodu o objemu 60 litrů a prac.přetlaku 10,0 bar včetně T-kus 5/4" pro připojení</t>
  </si>
  <si>
    <t>732 33-9106.R00</t>
  </si>
  <si>
    <t xml:space="preserve">Montáž nádoby expanzní tlakové 60 l </t>
  </si>
  <si>
    <t>722231</t>
  </si>
  <si>
    <t>722232</t>
  </si>
  <si>
    <t>722233</t>
  </si>
  <si>
    <t>722234</t>
  </si>
  <si>
    <t>722235</t>
  </si>
  <si>
    <t>Izolace návleková tl. stěny 25 mm vnitřní průměr 35mm</t>
  </si>
  <si>
    <t>723 18-1245.RW8</t>
  </si>
  <si>
    <t>Izolace návleková tl. stěny 25 mm vnitřní průměr 54mm</t>
  </si>
  <si>
    <t>731 241</t>
  </si>
  <si>
    <t>732 331</t>
  </si>
  <si>
    <t>Montáž protipožárních manžet, závěsy potrubí</t>
  </si>
  <si>
    <t>734 20-9118</t>
  </si>
  <si>
    <t>734 42</t>
  </si>
  <si>
    <t>Ventil expanzní nádoby R3/4 s pojistkou vč.montáže</t>
  </si>
  <si>
    <t>Ventil uzavírací se zajištěním nádoby R1" vč.montáže</t>
  </si>
  <si>
    <t xml:space="preserve">Montáž oběhových čerpadel </t>
  </si>
  <si>
    <t>734 10-9216</t>
  </si>
  <si>
    <t>Montáž přírubových armatur, 2 příruby</t>
  </si>
  <si>
    <t xml:space="preserve">Montáž a zprovoznění změkčovacího zařízení </t>
  </si>
  <si>
    <t xml:space="preserve">Kohout kulový,2xvnitřní závit,R950 DN 15 </t>
  </si>
  <si>
    <t xml:space="preserve">Kohout kulový,2xvnitřní závit, R950 DN 50 </t>
  </si>
  <si>
    <t>723 21-9102.R00</t>
  </si>
  <si>
    <t xml:space="preserve">Montáž stacionárních kondenzačních kotlů do 200 kW </t>
  </si>
  <si>
    <t>Kotel stacionární kondenzační  o jmenovitém výkonu 37-186 kW při 50/30°C s reg. 100CC1l</t>
  </si>
  <si>
    <t>Kotel stacionární kondenzační  o jmenovitém výkonu 37-186 kW při 50/30°C s reg. 300CM1l</t>
  </si>
  <si>
    <t>Pružné uložení pod kotel</t>
  </si>
  <si>
    <t xml:space="preserve">Potrubí ocelové závitové černé svařované DN50 </t>
  </si>
  <si>
    <t>Potrubí ocelové hladké černé svařované D 76x3,2</t>
  </si>
  <si>
    <t xml:space="preserve">Demontáž potrubí svařovaného závitového DN 20-65 </t>
  </si>
  <si>
    <t>Uzemnění a vodivé přemostění plynovodu</t>
  </si>
  <si>
    <t>Zkouška těsnosti</t>
  </si>
  <si>
    <t>Kohout kulový,2xvnitřní závit,R950 DN 20</t>
  </si>
  <si>
    <t>Potrubí závitové bezešvé běžné nízkotlaké DN 20 v kotelnách</t>
  </si>
  <si>
    <t>Potrubí závitové bezešvé běžné nízkotlaké DN 25 v kotelnách</t>
  </si>
  <si>
    <t>Potrubí závitové bezešvé běžné nízkotlaké DN 32  v kotelnách</t>
  </si>
  <si>
    <t>Potrubí závitové bezešvé běžné nízkotlaké DN 40 v kotelnách</t>
  </si>
  <si>
    <t>733 11-1118.R00</t>
  </si>
  <si>
    <t>Potrubí závitové bezešvé běžné nízkotlaké DN 50 v kotelnách</t>
  </si>
  <si>
    <t>Potrubí hladké bezešvé nízkotlaké D 76 x 3,2 mm v kotelnách</t>
  </si>
  <si>
    <t>733 12-1222.R00</t>
  </si>
  <si>
    <t>733 12-1225.R00</t>
  </si>
  <si>
    <t>Potrubí hladké bezešvé nízkotlaké D 89 x 3,6 mm v kotelnách</t>
  </si>
  <si>
    <t>733 16-3107.R00</t>
  </si>
  <si>
    <t>Potrubí z měděných trubek D 42x1,5mm</t>
  </si>
  <si>
    <t>734 23-3116.R00</t>
  </si>
  <si>
    <t>734 24-5425.R00</t>
  </si>
  <si>
    <t>734 24-5426.R00</t>
  </si>
  <si>
    <t>734 29-4216.R00</t>
  </si>
  <si>
    <t xml:space="preserve">Vyvažovací ventil DN40 s vypouštěním </t>
  </si>
  <si>
    <t>340239R01</t>
  </si>
  <si>
    <t>Zazdívka otvorů v příčkách nebo stěnách z cihel POROTHERM P+D tl 440 mm: otvor mezi kotelnou a popelovým výtahem 1,5x3m (4,5m2); otvor mezi šachtou a popel.výtahem 0,8x4,0 (3,2m2)</t>
  </si>
  <si>
    <t>Zdivo nosné cihelné z CP 29 P15 na MVC 2,5 tloušťka zdiva 30 cm - zazdění otvoru do bývalé uhelny; zazdění sopouchů v kotelně; dozdění  patního kolena kouřovodu</t>
  </si>
  <si>
    <t>5</t>
  </si>
  <si>
    <t>Komunikace pozemní</t>
  </si>
  <si>
    <t>174101102</t>
  </si>
  <si>
    <t>Zásyp v uzavřených prostorech sypaninou se zhutněním - zásyp šachty sutí (1x1,2x1m)</t>
  </si>
  <si>
    <t>211521111</t>
  </si>
  <si>
    <t>Výplň šachty kamenivem frakce 65 mm až 125 mm (1x1,2x1m)</t>
  </si>
  <si>
    <t>564871116</t>
  </si>
  <si>
    <t>Podklad ze štěrkodrtě ŠD tl. 300 mm (2,1x1,88m)</t>
  </si>
  <si>
    <t>572340112</t>
  </si>
  <si>
    <t>Vyspravení krytu komunikací po překopech plochy do 15 m2 asfaltovým betonem tl do 70 mm (5,95x1,51m)</t>
  </si>
  <si>
    <t>572753111R00</t>
  </si>
  <si>
    <t>Vyrovnání povrchu asfaltovým betonem (chodník před kotelnou)</t>
  </si>
  <si>
    <t>642944121</t>
  </si>
  <si>
    <t>Osazování ocelových zárubní dodatečné pl do 2,5 m2</t>
  </si>
  <si>
    <t>553312130</t>
  </si>
  <si>
    <t>Zárubeň ocelová s drážkou pro těsnění H 145 DV 800 L/P</t>
  </si>
  <si>
    <t>Demontáž ochranného zábradlí trubkového na vnějších stranách objektů  (4x2,5m)</t>
  </si>
  <si>
    <t>944 11-1811</t>
  </si>
  <si>
    <t>961 04-4111</t>
  </si>
  <si>
    <t>Bourání zdiva z betonu prostého - betonová obezdívka šachty shozu včetně demontáže ocelového poklopu  (4x2,5x0,5x0,3m)</t>
  </si>
  <si>
    <t>978 01-3191</t>
  </si>
  <si>
    <t>998 01-8001</t>
  </si>
  <si>
    <t>997</t>
  </si>
  <si>
    <t>Přesun sutě</t>
  </si>
  <si>
    <t>998</t>
  </si>
  <si>
    <t>Nakládání suti na dopravní prostředky pro vodorovnou dopravu</t>
  </si>
  <si>
    <t xml:space="preserve">Vnitrostaveništní doprava suti a vybouraných hmot pro budovy v do 6 m vodorovně do 50 m, ručně   </t>
  </si>
  <si>
    <t>997 01-3501</t>
  </si>
  <si>
    <t>Odvoz suti a vybouraných hmot na skládku nebo meziskládku do 1 km se složením</t>
  </si>
  <si>
    <t>997 01-3509</t>
  </si>
  <si>
    <t>Příplatek k odvozu suti a vybouraných hmot na skládku ZKD 1 km přes 1 km - 19 km</t>
  </si>
  <si>
    <t>997 01-3801</t>
  </si>
  <si>
    <t>Poplatek za uložení stavebního směsného odpadu na skládce (skládkovné)</t>
  </si>
  <si>
    <t>997 01-3211</t>
  </si>
  <si>
    <t>997 22-1611</t>
  </si>
  <si>
    <t>763 12-1415</t>
  </si>
  <si>
    <t>763 12-1751</t>
  </si>
  <si>
    <t>Příplatek k SDK stěně předsazené za plochu do 6 m2 jednotlivě</t>
  </si>
  <si>
    <t>763 12-1X01</t>
  </si>
  <si>
    <t>Zhotovení otvoru vel. do 0,1 m2 v SDK předsazené stěně tl do 100 mm - bez vyztužení profily</t>
  </si>
  <si>
    <t>751 39-8032</t>
  </si>
  <si>
    <t>Mtž ventilační mřížky do desek do 0,100 m2</t>
  </si>
  <si>
    <t>562 45-6110</t>
  </si>
  <si>
    <t>mřížka větrací plast VM 150x60 mm B bílá se síťovinou</t>
  </si>
  <si>
    <t>998 76-3100</t>
  </si>
  <si>
    <t>Přesun hmot tonážní pro dřevostavby v objektech v do 6 m</t>
  </si>
  <si>
    <t>998 76-3181</t>
  </si>
  <si>
    <t>Příplatek k přesunu hmot tonážní pro 763 dřevostavby prováděný bez použití mechanizace</t>
  </si>
  <si>
    <t>771</t>
  </si>
  <si>
    <t>Podlahy z dlaždic a hydroizolace</t>
  </si>
  <si>
    <t>629 99-5102</t>
  </si>
  <si>
    <t>Očištění podkladu mechanicky nebo tlakovou vodou</t>
  </si>
  <si>
    <t>711 41-1001</t>
  </si>
  <si>
    <t>Provedení adhézního můstku na stávající podklad</t>
  </si>
  <si>
    <t>111 63-1500</t>
  </si>
  <si>
    <t>kg</t>
  </si>
  <si>
    <t>711 11-1051</t>
  </si>
  <si>
    <t>Provedení hydroizolační stěrky včetně vytažení na svislé konstrukce</t>
  </si>
  <si>
    <t>245 51-0300</t>
  </si>
  <si>
    <t>771 47-1113</t>
  </si>
  <si>
    <t>Montáž soklíků z dlaždic keramických rovných</t>
  </si>
  <si>
    <t>597 61-4081</t>
  </si>
  <si>
    <t>597 61-3120</t>
  </si>
  <si>
    <t>771 57-1113</t>
  </si>
  <si>
    <t>Montáž podlah z keramických dlaždic režných hladkých do flex. lepidla</t>
  </si>
  <si>
    <t>998 77-1101</t>
  </si>
  <si>
    <t>998 77-1181</t>
  </si>
  <si>
    <t>Přesun hmot tonážní pro podlahy z dlaždic v objektech v do 6 m</t>
  </si>
  <si>
    <t>Příplatek k přesunu hmot tonážní 771 prováděný bez použití mechanizace</t>
  </si>
  <si>
    <t>781</t>
  </si>
  <si>
    <t>Dokončovací práce - obklady</t>
  </si>
  <si>
    <t>781 47-1810</t>
  </si>
  <si>
    <t>Demontáž obkladů z obkladaček keramických kladených do malty (7,5+7,5+6,345-1,5)x1,5</t>
  </si>
  <si>
    <t>784 18-1101</t>
  </si>
  <si>
    <t>784 21-1101</t>
  </si>
  <si>
    <t xml:space="preserve">Dvojnásobné bílé malby ze směsí za mokra výborně otěruvzdorných stěn v místnostech výšky do 3,80 m </t>
  </si>
  <si>
    <t>9</t>
  </si>
  <si>
    <t>Ostatní konstrukce a práce, bourání</t>
  </si>
  <si>
    <t>968 07-2455</t>
  </si>
  <si>
    <t>Otlučení vnitřní vápenné nebo vápenocementové omítky stěn</t>
  </si>
  <si>
    <t>721X01</t>
  </si>
  <si>
    <t>Vybourání podlahy v části kanalizačního odpadu, osazení nové vpusti a poklopu včetně připojovacího potrubí, doplnění podlahy</t>
  </si>
  <si>
    <t>766 69-1913</t>
  </si>
  <si>
    <t>766 69-1914</t>
  </si>
  <si>
    <t>611 65-6160</t>
  </si>
  <si>
    <t>Vyvěšení dřevěných křídel dveří pl do 2 m2</t>
  </si>
  <si>
    <t>Zavěšení dřevěných křídel dveří pl do 2 m2</t>
  </si>
  <si>
    <t>D1 - dveře vnitřní požárně bezpečnostní třída 2, CPL fólie, odolnost EI (EW) 30 D3, 1křídlové 80 x 197 cm</t>
  </si>
  <si>
    <t>767</t>
  </si>
  <si>
    <t>Konstrukce zámečnické</t>
  </si>
  <si>
    <t>767 16-1X01</t>
  </si>
  <si>
    <t>767 21-0X02</t>
  </si>
  <si>
    <t>Dodávka a montáž ocelového schodiště rovného - schodnice, schodišťové stupně, podesta,  zábradlí (včetně výrobní dokumentace)</t>
  </si>
  <si>
    <t>Demontáž stávajíécího zábradlí rovného vč. likvidace</t>
  </si>
  <si>
    <t>Motor škrtící klapky VKF41 vč. redukce</t>
  </si>
  <si>
    <t xml:space="preserve">Jednoduchý revizní kus DN250 spalinový systém </t>
  </si>
  <si>
    <t>Základní sada šachty DN 250 tuhá</t>
  </si>
  <si>
    <t xml:space="preserve">Roura kouřovodu D250 - 2m </t>
  </si>
  <si>
    <t xml:space="preserve">Koleno kouřovodu DN250 87° </t>
  </si>
  <si>
    <t>Distanční držák DN250 (3 ks)</t>
  </si>
  <si>
    <t xml:space="preserve">Montáž spalinové cesty 20m </t>
  </si>
  <si>
    <t>Periférie</t>
  </si>
  <si>
    <t>Snímač teploty Ni1000, TK 6180ppm základní provedení TG-8</t>
  </si>
  <si>
    <t>UT.9.</t>
  </si>
  <si>
    <t>Příložný termostat rozsah: +20..+90°C provedení se skrytou stupnicí RAR 87 502</t>
  </si>
  <si>
    <t>UT.10.</t>
  </si>
  <si>
    <t>UT.7. a 41.</t>
  </si>
  <si>
    <t>Snímač teploty Ni1000, 6180ppm provedení s jímkou NS131-100</t>
  </si>
  <si>
    <t>Trojcestná směšovací klapka  mosazná, závitová, světlost DN25, Kvs10  VRG131 25-10</t>
  </si>
  <si>
    <t>UT.12. a UT.21</t>
  </si>
  <si>
    <t>Montážní sada MS-NRE6</t>
  </si>
  <si>
    <t>Servopohon směšovací klapky 24V/50Hz, 0..10Vss            HT 24-SR-T</t>
  </si>
  <si>
    <t>UT.14; UT.17; UT.20; UT.23; UT.26; UT.42</t>
  </si>
  <si>
    <t>Snímač teploty Ni1000, 6180ppm příložné provedení s hlavicí NS141</t>
  </si>
  <si>
    <t>UT.15; UT.18</t>
  </si>
  <si>
    <t>Trojcestná směšovací klapka  mosazná, závitová, světlost DN25, Kvs6,2  VRG131 25-6,3</t>
  </si>
  <si>
    <t>UT.24</t>
  </si>
  <si>
    <t>UT.28</t>
  </si>
  <si>
    <t>Tlakoměrný kohout zkušební</t>
  </si>
  <si>
    <t>UT.29</t>
  </si>
  <si>
    <t>Solenoid DN15, PN16 cívka 230V/50Hz</t>
  </si>
  <si>
    <t>UT.31; UT.32</t>
  </si>
  <si>
    <t>Snímač teploty - venkovní Ni 1000, TK 6180ppm; typ NS111.65</t>
  </si>
  <si>
    <t>Čidlo výskytu plynu pro výbušné a hořlavé plyny napájení 230V/50Hz; typ SE21-230D</t>
  </si>
  <si>
    <t>UT.33</t>
  </si>
  <si>
    <t>UT.34</t>
  </si>
  <si>
    <t>Čidlo výskytu plynu pro CO napájení 24Vss;SE-137EC-S</t>
  </si>
  <si>
    <t>UT.35</t>
  </si>
  <si>
    <t>Sonda zaplavení včetně vyhodnocovací jednotky</t>
  </si>
  <si>
    <t>UT.36</t>
  </si>
  <si>
    <t>Tlačítko havarijního odstavení</t>
  </si>
  <si>
    <t>UT.37</t>
  </si>
  <si>
    <t>UT.49</t>
  </si>
  <si>
    <t>Vypínač, provedení do vlhka</t>
  </si>
  <si>
    <t>UT.51</t>
  </si>
  <si>
    <t xml:space="preserve">Nouzové osvětlení </t>
  </si>
  <si>
    <t>1.1; 1.2</t>
  </si>
  <si>
    <t>Diferenční tlakový spínač; tlakový rozsah 50-500Pa; Včetně montážního příslušenství; typ 604.99557</t>
  </si>
  <si>
    <t>Jistič B25/3</t>
  </si>
  <si>
    <t>ŘÍDÍCÍ JEDNOTKA</t>
  </si>
  <si>
    <t>Číslicový řídicí systém FOXTROT, Základní modul, 32I/O max. 20 rozšiřovacích modulů; TYP CP-1003</t>
  </si>
  <si>
    <t>Rozšiřující modul s analogovými výstupy; IT-1651</t>
  </si>
  <si>
    <t>Rozšiřující modul s binárními vstupy ; IB-1301</t>
  </si>
  <si>
    <t>Rozšiřující modul s binárními vstupy a výstupy; IR-1501</t>
  </si>
  <si>
    <t>Grafický operátorský panel 4,3“ TFT 480x272 px, 12 Ethernet 10/100Base; ID32</t>
  </si>
  <si>
    <t>KABELÁŽ</t>
  </si>
  <si>
    <t>Sdělovací vnitřní kabel s plnými měděnými jádry jmenovitého průřezu 1 mm2</t>
  </si>
  <si>
    <t>Sdělovací vnitřní kabel s plnými měděnými jádry jmenovitého průřezu 1 mm2; JYTY 2x1</t>
  </si>
  <si>
    <t>Sdělovací vnitřní kabel s plnými měděnými jádry jmenovitého průřezu 1 mm2; JYTY 7x1</t>
  </si>
  <si>
    <t>Silový kabel s měděnými plnými jádry jmenovitého průřezu 1,5 mm2 Izolace a plášť jsou z PVC; CYKY 3Jx1,5</t>
  </si>
  <si>
    <t>Silový kabel s měděnými plnými jádry jmenovitého průřezu 2,5 mm2 Izolace a plášť jsou z PVC; CYKY 5Jx2,5</t>
  </si>
  <si>
    <t>Nosný a ostatní montážní materiál</t>
  </si>
  <si>
    <t>ROZVODNICE</t>
  </si>
  <si>
    <t>Rozvodnice RA1
   rozměr 1800x800x400 + sokl
   silové vývody viz. tabulka připojených spotřebičů
 - materiál celkem</t>
  </si>
  <si>
    <t>MONTÁŽ</t>
  </si>
  <si>
    <t>Výroba rozvodnice</t>
  </si>
  <si>
    <t>Zpracování uživatelských programů</t>
  </si>
  <si>
    <t>Montážní práce</t>
  </si>
  <si>
    <t>Oživení regulace a provedení zkoušek</t>
  </si>
  <si>
    <t>Revizní zprávy</t>
  </si>
  <si>
    <t xml:space="preserve">Engineering </t>
  </si>
  <si>
    <t>Projektová dokumentace - výrobní a skutečné provedení</t>
  </si>
  <si>
    <t xml:space="preserve">Potrubí skupiny I z ocelového pozink. plechu vč. tvarových kusů, 30% v.s. obvod 2630/100% </t>
  </si>
  <si>
    <t>Potrubí spiro vč. tvar. kusů Ø 250 vč.montáže</t>
  </si>
  <si>
    <t>Spojovací a těsnící materiál</t>
  </si>
  <si>
    <t xml:space="preserve">Závěsy  </t>
  </si>
  <si>
    <t>Tepelná a hluková izolace vzd.potrubí - 6cm minerální plsti + obal Al fólií</t>
  </si>
  <si>
    <t>Demontáž - přívodní stávající ventilátor vč.el.ohřívače</t>
  </si>
  <si>
    <t>Demontáž a opětovná montáž potrubí pro přívod vzduchu, potrubí pozink. 500x630mm</t>
  </si>
  <si>
    <t>hod.</t>
  </si>
  <si>
    <t>723 15-0318.R00</t>
  </si>
  <si>
    <t>Potrubí ocelové hladké černé svařované DN219x6,3</t>
  </si>
  <si>
    <t>723 15-0371</t>
  </si>
  <si>
    <t xml:space="preserve">Manometr 313 kPa/0 - 6/ 160mm PLYN MM 160 </t>
  </si>
  <si>
    <t>Smyčka kondenzační zahnutá</t>
  </si>
  <si>
    <t>Závěsy potrubí, kotvení, objímky DN15-DN40</t>
  </si>
  <si>
    <t>Závěsy potrubí, kotvení, objímky DN50-DN65</t>
  </si>
  <si>
    <t>Závěsy potrubí, kotvení, objímky DN200</t>
  </si>
  <si>
    <t xml:space="preserve">Kohout K 70-181-716  - DN10 </t>
  </si>
  <si>
    <t>Elektronické čerpadlo Grundfos Magna3 32-80F, 230V, přírubové - bujde využito stávající</t>
  </si>
  <si>
    <t>722 17-2711.R00</t>
  </si>
  <si>
    <t>722 17-2712.R00</t>
  </si>
  <si>
    <t>722 17-2713.R00</t>
  </si>
  <si>
    <t>722 17-8715.R00</t>
  </si>
  <si>
    <t>722 17-8712.R00</t>
  </si>
  <si>
    <t>722 17-8713.R00</t>
  </si>
  <si>
    <t>Ventil redukční s manometrem PN 25/DN 40  - 6/4" (0,4MPa)</t>
  </si>
  <si>
    <t>Teploměr</t>
  </si>
  <si>
    <t>Kohout kulový,2xvnitřní záv. R250DS DN 20 s vyp.</t>
  </si>
  <si>
    <t>Kohout kulový,2xvnitřní záv.  R250DS DN 25 s vyp.</t>
  </si>
  <si>
    <t>734 23-5132.R00</t>
  </si>
  <si>
    <t>734 23-5133.R00</t>
  </si>
  <si>
    <t>734 23-5134.R00</t>
  </si>
  <si>
    <t>734 23-5135.R00</t>
  </si>
  <si>
    <t xml:space="preserve">Kohout kulový,2xvnitřní záv.  R250DS DN 32 s vyp. </t>
  </si>
  <si>
    <t>Kohout kulový,2xvnitřní záv. R250DS DN 40  s vyp.</t>
  </si>
  <si>
    <t>734 23-5122.R00</t>
  </si>
  <si>
    <t>734 23-5125.R00</t>
  </si>
  <si>
    <t>Kohout kulový,2xvnitřní záv. R250D DN 20</t>
  </si>
  <si>
    <t>Kohout kulový,2xvnitřní záv. R250D DN 40</t>
  </si>
  <si>
    <t>Domovní vodoměr Qn = 2,5 m3/h</t>
  </si>
  <si>
    <t>Proplachovatelný filtr 3/4"</t>
  </si>
  <si>
    <t>Závěsy, kotvení, upevnění, objímky</t>
  </si>
  <si>
    <t>723 18-1213.RT8</t>
  </si>
  <si>
    <t>Izolace návleková tl. stěny 13 mm vnitřní průměr 25mm</t>
  </si>
  <si>
    <t>Izolace návleková  tl. stěny 13 mm vnitřní průměr 32 mm</t>
  </si>
  <si>
    <t>722 18-1213.RU1</t>
  </si>
  <si>
    <t>Izolace návleková  tl. stěny 13 mm vnitřní průměr 50 mm</t>
  </si>
  <si>
    <t>722 18-1215.RU2</t>
  </si>
  <si>
    <t>722 18-08</t>
  </si>
  <si>
    <t>Demontáž stávajících potrubí, armatur a závěsů</t>
  </si>
  <si>
    <t>721 17-6101R00</t>
  </si>
  <si>
    <t>722 17-6102R00</t>
  </si>
  <si>
    <t>723 17-6103R00</t>
  </si>
  <si>
    <t xml:space="preserve">Hrdlová trubka KGEM 110/SN 4 </t>
  </si>
  <si>
    <t xml:space="preserve">Odbočka HTEA DN 50/50 mm 45° PP </t>
  </si>
  <si>
    <t xml:space="preserve">Odbočka HTEA DN  50/ 40 mm 87,5° PP </t>
  </si>
  <si>
    <t xml:space="preserve">Odbočka HTEA DN  40/ 40 mm 87,5° PP </t>
  </si>
  <si>
    <t>28615332.AR</t>
  </si>
  <si>
    <t>28615342.AR</t>
  </si>
  <si>
    <t>28615340.AR</t>
  </si>
  <si>
    <t>28615284.AR</t>
  </si>
  <si>
    <t>28615287.AR</t>
  </si>
  <si>
    <t>28615289.AR</t>
  </si>
  <si>
    <t>Podlahová vpust HL72-DN100</t>
  </si>
  <si>
    <t>Osazení pozink poklopu stávající revizní šachty 600/600mm</t>
  </si>
  <si>
    <t>Vyčištění a úpravy revizní šachty</t>
  </si>
  <si>
    <t xml:space="preserve">Redukce 40/50 </t>
  </si>
  <si>
    <t>objímky pro DN32-50</t>
  </si>
  <si>
    <t>28611141.AR</t>
  </si>
  <si>
    <t>63143113R</t>
  </si>
  <si>
    <t>63143114R</t>
  </si>
  <si>
    <t>63143115R</t>
  </si>
  <si>
    <t>63143117R</t>
  </si>
  <si>
    <t>63143118R</t>
  </si>
  <si>
    <t>Potrubí závitové bezešvé běžné nízkotlaké DN 15 v kotelnách</t>
  </si>
  <si>
    <t>733 11-1113R00</t>
  </si>
  <si>
    <t>733 11-1114R00</t>
  </si>
  <si>
    <t>733 11-1115R00</t>
  </si>
  <si>
    <t>733 11-1116R00</t>
  </si>
  <si>
    <t>733 11-1117R00</t>
  </si>
  <si>
    <t>Návarek G1/2" pro MaR ÚT.13; ÚT.41; ÚT.29</t>
  </si>
  <si>
    <t>Teploměr dvoukovový DTR,pevný stonek 100 mm včetně návarku</t>
  </si>
  <si>
    <t>Kohout tlakoměrový 121007 M20x1,5</t>
  </si>
  <si>
    <t>42233580R</t>
  </si>
  <si>
    <t>Smyčka k manometru zahnutá M20x1,5 - varná</t>
  </si>
  <si>
    <t>Manometr rozsah 0-6 bar vč. montáže pr.100</t>
  </si>
  <si>
    <t>735 10-9116.R00</t>
  </si>
  <si>
    <t>Montáž přírub. armatur, 2 příruby, PN 0,6, DN 80</t>
  </si>
  <si>
    <t>Škrtící klapka VKF41 - DN65 přírubová</t>
  </si>
  <si>
    <t>734.1</t>
  </si>
  <si>
    <t>734.2</t>
  </si>
  <si>
    <t>734.3</t>
  </si>
  <si>
    <t>734.4</t>
  </si>
  <si>
    <t>734.5</t>
  </si>
  <si>
    <t>734.6</t>
  </si>
  <si>
    <t>734.7</t>
  </si>
  <si>
    <t>734 20-9125R00</t>
  </si>
  <si>
    <t>Montáž armatur závitových se 3 závity, G1</t>
  </si>
  <si>
    <t>734 20-9126R00</t>
  </si>
  <si>
    <t>Montáž armatur závitových se 3 závity, G5/4</t>
  </si>
  <si>
    <t>Zásobníkový ohřívač teplé vody 500 litrů stojatý jmenovitý výkon 60,0kW vč. tep.izolace</t>
  </si>
  <si>
    <t xml:space="preserve">Montáž ohříváků vody stoj. PN 0,6-1,6,do 1000 l </t>
  </si>
  <si>
    <t>732 21-9345.R00</t>
  </si>
  <si>
    <t>Měřič tepla ultrazvuk. G5/4" tlak. ztr. 5,0 kPa M-BUS modul, sada snímačů, 3m kabel, napájení 230V včetně montáže</t>
  </si>
  <si>
    <t>Měřič tepla ultarzvuk. DN65 tlak. ztr. 3,0 kPa M-BUS modul, sada snímačů, 3m kabel, napájení 230V vč.montáže</t>
  </si>
  <si>
    <t>Demontáž spalinové cesty 20m  a kouřovodů</t>
  </si>
  <si>
    <t xml:space="preserve">Uvedení hořáku do provozu, servisní spuštění </t>
  </si>
  <si>
    <t xml:space="preserve">Uvedení regulace do provozu, servisní spuštění </t>
  </si>
  <si>
    <t>905 R01</t>
  </si>
  <si>
    <t>905 R02</t>
  </si>
  <si>
    <t>906 R01</t>
  </si>
  <si>
    <t>906 R02</t>
  </si>
  <si>
    <t>998 73-1101R00</t>
  </si>
  <si>
    <t>Přesun hmot pro kotelny výšky do 6m</t>
  </si>
  <si>
    <t>998 73-2101R00</t>
  </si>
  <si>
    <t>Přesun hmot pro strojovny, výšky do 6m</t>
  </si>
  <si>
    <t>998 73-3101R00</t>
  </si>
  <si>
    <t>Přesun hmot pro rozvody potrubí, výšky do 6m</t>
  </si>
  <si>
    <t>998 73-3193R00</t>
  </si>
  <si>
    <t>Příplatek za zvětšený přesun do 500m</t>
  </si>
  <si>
    <t>998 73-1193R00</t>
  </si>
  <si>
    <t>998 73-2193R00</t>
  </si>
  <si>
    <t>Příplatek za přesun do 500m</t>
  </si>
  <si>
    <t>998 73-4101R00</t>
  </si>
  <si>
    <t>Přesun hmot do výšky 6m</t>
  </si>
  <si>
    <t>767-1.1</t>
  </si>
  <si>
    <t xml:space="preserve">Automatický zavírač dveří </t>
  </si>
  <si>
    <t xml:space="preserve">Příplatek k přesunu hmot </t>
  </si>
  <si>
    <t>Přesun hmot v objektech v do 6 m</t>
  </si>
  <si>
    <t>Oprava vnitřní vápenocementové  hladké omítky stropu v rozsahu do 60% - stěny bez obkladu SDK kot.</t>
  </si>
  <si>
    <t xml:space="preserve">Dokumentace skutečného porvedení </t>
  </si>
  <si>
    <t>ZŠ U Tyršovy školy 430/1</t>
  </si>
  <si>
    <t>Generální oprava plynové kotelny</t>
  </si>
  <si>
    <t>Ing. Viktor Kouřílek</t>
  </si>
  <si>
    <t>Vybourání komínového zdiva v místě připojení nového sopouchu a rev.kusu, oprava, začištění</t>
  </si>
  <si>
    <t>HL136N sifon kondenzační DN 40  PP vodorovný odtok - odvod ze spalinové kaskády</t>
  </si>
  <si>
    <t xml:space="preserve">Potrubí HT připojovací D 40 x 1,8 mm </t>
  </si>
  <si>
    <t xml:space="preserve">Potrubí HT připojovací D 50 x 1,9 mm </t>
  </si>
  <si>
    <t>Vyčištění a zprovoznění stávající ležaté kanalizace v kotelně</t>
  </si>
  <si>
    <t>Vyčištění budouv o výšce podlaží nad 4m</t>
  </si>
  <si>
    <t>852 90-1114.R00</t>
  </si>
  <si>
    <t>721.1</t>
  </si>
  <si>
    <t>721.2</t>
  </si>
  <si>
    <t>721.3</t>
  </si>
  <si>
    <t>721.4</t>
  </si>
  <si>
    <t>721.5</t>
  </si>
  <si>
    <t>721.6</t>
  </si>
  <si>
    <t>721.7</t>
  </si>
  <si>
    <t>721.8</t>
  </si>
  <si>
    <t>721.9</t>
  </si>
  <si>
    <t>722.1</t>
  </si>
  <si>
    <t>722.2</t>
  </si>
  <si>
    <t>722.3</t>
  </si>
  <si>
    <t>722.4</t>
  </si>
  <si>
    <t>722.5</t>
  </si>
  <si>
    <t>722.6</t>
  </si>
  <si>
    <t>722.7</t>
  </si>
  <si>
    <t>723.1</t>
  </si>
  <si>
    <t>723.2</t>
  </si>
  <si>
    <t>723.4</t>
  </si>
  <si>
    <t>723.3</t>
  </si>
  <si>
    <t>723.5</t>
  </si>
  <si>
    <t>723.6</t>
  </si>
  <si>
    <t>723.7</t>
  </si>
  <si>
    <t>723.8</t>
  </si>
  <si>
    <t>723.9</t>
  </si>
  <si>
    <t>723.10</t>
  </si>
  <si>
    <t>723.11</t>
  </si>
  <si>
    <t>723.12</t>
  </si>
  <si>
    <t>723.13</t>
  </si>
  <si>
    <t>723.14</t>
  </si>
  <si>
    <t>723.15</t>
  </si>
  <si>
    <t>723.16</t>
  </si>
  <si>
    <t>723.17</t>
  </si>
  <si>
    <t>M21</t>
  </si>
  <si>
    <t>M24</t>
  </si>
  <si>
    <t>M24.1</t>
  </si>
  <si>
    <t>M24.2</t>
  </si>
  <si>
    <t>M24.3</t>
  </si>
  <si>
    <t>M24.4</t>
  </si>
  <si>
    <t>M24.5</t>
  </si>
  <si>
    <t>M24.6</t>
  </si>
  <si>
    <t>M24.7</t>
  </si>
  <si>
    <t>M24.8</t>
  </si>
  <si>
    <t>M24.9</t>
  </si>
  <si>
    <t>M24.10</t>
  </si>
  <si>
    <t>M24.11</t>
  </si>
  <si>
    <t>M24.12</t>
  </si>
  <si>
    <t>Uvedení do provozu, komplexní vyzkoušení a zaučení obsluhy</t>
  </si>
  <si>
    <t>M21.1</t>
  </si>
  <si>
    <t>M21.2</t>
  </si>
  <si>
    <t>M21.3</t>
  </si>
  <si>
    <t>M21.4</t>
  </si>
  <si>
    <t>M21.5</t>
  </si>
  <si>
    <t>M21.6</t>
  </si>
  <si>
    <t>M21.7</t>
  </si>
  <si>
    <t>M21.8</t>
  </si>
  <si>
    <t>M21.9</t>
  </si>
  <si>
    <t>M21.10</t>
  </si>
  <si>
    <t>M21.11</t>
  </si>
  <si>
    <t>M21.12</t>
  </si>
  <si>
    <t>M21.13</t>
  </si>
  <si>
    <t>M21.14</t>
  </si>
  <si>
    <t>M21.15</t>
  </si>
  <si>
    <t>M21.16</t>
  </si>
  <si>
    <t>M21.17</t>
  </si>
  <si>
    <t>M21.18</t>
  </si>
  <si>
    <t>M21.19</t>
  </si>
  <si>
    <t>M21.20</t>
  </si>
  <si>
    <t>M21.21</t>
  </si>
  <si>
    <t>M21.22</t>
  </si>
  <si>
    <t>M21.23</t>
  </si>
  <si>
    <t>M21.24</t>
  </si>
  <si>
    <t>731.1</t>
  </si>
  <si>
    <t>731.2</t>
  </si>
  <si>
    <t>731.3</t>
  </si>
  <si>
    <t>731.4</t>
  </si>
  <si>
    <t>731.5</t>
  </si>
  <si>
    <t>731.6</t>
  </si>
  <si>
    <t>731.7</t>
  </si>
  <si>
    <t>731.8</t>
  </si>
  <si>
    <t>731.9</t>
  </si>
  <si>
    <t>731.10</t>
  </si>
  <si>
    <t>731.11</t>
  </si>
  <si>
    <t>731.12</t>
  </si>
  <si>
    <t>731.13</t>
  </si>
  <si>
    <t>731.14</t>
  </si>
  <si>
    <t>731.15</t>
  </si>
  <si>
    <t>731.16</t>
  </si>
  <si>
    <t>731.17</t>
  </si>
  <si>
    <t>732.1</t>
  </si>
  <si>
    <t>732.2</t>
  </si>
  <si>
    <t>732.3</t>
  </si>
  <si>
    <t>732.4</t>
  </si>
  <si>
    <t>732.5</t>
  </si>
  <si>
    <t>732.6</t>
  </si>
  <si>
    <t>732.7</t>
  </si>
  <si>
    <t>732.8</t>
  </si>
  <si>
    <t>732.9</t>
  </si>
  <si>
    <t>732.10</t>
  </si>
  <si>
    <t>732.11</t>
  </si>
  <si>
    <t>732.12</t>
  </si>
  <si>
    <t>732.13</t>
  </si>
  <si>
    <t>732.14</t>
  </si>
  <si>
    <t>732.15</t>
  </si>
  <si>
    <t>733.1</t>
  </si>
  <si>
    <t>733.2</t>
  </si>
  <si>
    <t>733.3</t>
  </si>
  <si>
    <t>723 12-0205.R00</t>
  </si>
  <si>
    <t>Potrubí ocelové závitové černé svařované DN 32</t>
  </si>
  <si>
    <t>723 23-7216.R00</t>
  </si>
  <si>
    <t>Kohout kulový,2xvnitřní závit,R950 DN 32</t>
  </si>
  <si>
    <t>Montáž plynovodu (úprava ve skříni regulace a měření)</t>
  </si>
  <si>
    <t>916561111R00</t>
  </si>
  <si>
    <t>Osazení záhon.obrubníků do lože z B 12,5 s opěrou</t>
  </si>
  <si>
    <t>59217512</t>
  </si>
  <si>
    <t>Obrubník záhonový přírodní</t>
  </si>
  <si>
    <t>182303111R00</t>
  </si>
  <si>
    <t>Doplnění ornice tl. 100mm</t>
  </si>
  <si>
    <t>5.1</t>
  </si>
  <si>
    <t xml:space="preserve">Založení trávníku </t>
  </si>
  <si>
    <t>Základní akrylátová jednonásobná penetrace podkladu-SDK, stěny opravené, stropy - kotelna+stěna skladu20,0m2</t>
  </si>
  <si>
    <t xml:space="preserve">Vzduchotechnické potrubí čtyřhranné z pozinkovaného plechu ON 12 0405 sk.I    50 % tvarovek včetně závěsného, těsnícího a spojovacího materiálu </t>
  </si>
  <si>
    <t>Hluková a tepelná izolace VZT potrubí Izolační desky z minerální plsti Isover s povrchovou úpravou polepem hliníkovou fólií tloušťka: 60 mm šířka desky: 500 mm délka desky : 1.000 mm obsah balení: 4,0 m2 objemová hmotnost: 65 kg/m3 uchycení izolace k potrubí:  přivařenými ocelovými trny s ocelovými příchytkami, spoje přelepeny Al páskou vč.příslušenství</t>
  </si>
  <si>
    <t>Demontáž stávajícího vzduchotechnického potrubí300x150 včetně hlukové a protipožární izolace a demontáže závěsů do odpadu v prostoru skladu</t>
  </si>
  <si>
    <t>M24.13</t>
  </si>
  <si>
    <t>M24.14</t>
  </si>
  <si>
    <t>M24.15</t>
  </si>
  <si>
    <t>M24.16</t>
  </si>
  <si>
    <t>M24.17</t>
  </si>
  <si>
    <t>M24.18</t>
  </si>
  <si>
    <t>Městská část Praha 5</t>
  </si>
  <si>
    <t xml:space="preserve">Potrubí vícevrstvéPP-RCT/PP-RCT+čedičové vlákno(BF)/PP-RCT D25x3,5mm </t>
  </si>
  <si>
    <t xml:space="preserve">Potrubí vícevrstvé PP-RCT/PP-RCT+čedičové vlákno(BF)/PP-RCT D32x4,5mm </t>
  </si>
  <si>
    <t xml:space="preserve">Potrubí vícevrstvé PP-RCT/PP-RCT+čedičové vlákno(BF)/PP-RCT D50x6,7mm </t>
  </si>
  <si>
    <t xml:space="preserve">Potrubí z PPR, studená, D 20x2,8 mm </t>
  </si>
  <si>
    <t xml:space="preserve">Potrubí z PPR, studená, D 25x3,5 mm </t>
  </si>
  <si>
    <t xml:space="preserve">Potrubí z PPR, studená, D 32x4,4 mm </t>
  </si>
  <si>
    <t xml:space="preserve">Potrubí z PPR, studená, D 50x6,9 mm </t>
  </si>
  <si>
    <t>Trubní oddělovač  3/4" pro kapaliny třídy 4</t>
  </si>
  <si>
    <t xml:space="preserve">Montáž armatur přírubových DN50   </t>
  </si>
  <si>
    <t>přímo ovládaný dvoucestný elektromagnetický ventil bez proudu zavřeno DN50 pro ovládání průtoku plynných paliv</t>
  </si>
  <si>
    <t xml:space="preserve">Kohout kulový, vnitř.-vnitř.z. DN 25 </t>
  </si>
  <si>
    <t xml:space="preserve">Kohout kulový, vnitř.-vnitř.z. DN 40 </t>
  </si>
  <si>
    <t xml:space="preserve">Kohout kulový, vnitř.-vnitř.z. DN 32 </t>
  </si>
  <si>
    <t>Kohout kulový, vnitř.-vnitř.z. DN 50</t>
  </si>
  <si>
    <t xml:space="preserve">Klapka zpětná,2xvnitřní závit DN 32 </t>
  </si>
  <si>
    <t>Klapka zpětná,2xvnitřní závit DN 40</t>
  </si>
  <si>
    <t>Klapka zpětná,2xvnitřní závit DN 50</t>
  </si>
  <si>
    <t xml:space="preserve">Filtr,velikost oka 0,4mm,vnitřní závity  DN 32 </t>
  </si>
  <si>
    <t xml:space="preserve">Filtr,velikost oka 0,4mm,vnitřní závity  DN 40 </t>
  </si>
  <si>
    <t xml:space="preserve">Filtr,velikost oka 0,4mm,vnitřní závity  DN 50 </t>
  </si>
  <si>
    <t xml:space="preserve">Kohout kulový vypouštěcí,převleč.matice, DN 15 </t>
  </si>
  <si>
    <t xml:space="preserve">Kohout kulový vypouštěcí,převleč.matice, DN 20 </t>
  </si>
  <si>
    <t>SDK stěna předsazená tl 112,5 mm profil CW+UW 100 deska 1x Impregnovaná sádrokartonová deska vhodná do prostor s vyšší vzdušnou vlhkostí, jako jsou například koupelny a sprchy. tl. 12,5 mm</t>
  </si>
  <si>
    <t xml:space="preserve">Základní nátěr na nenasákavé a nasákavé podklady pro následné nanesení potěrů, samonivelačních stěrek, hydroizolací </t>
  </si>
  <si>
    <t>Hydroizolační stěrka</t>
  </si>
  <si>
    <t>Soklové dlaždice  - výběr dle investora</t>
  </si>
  <si>
    <t>Dlaždice keramické slinuté neglazované mrazuvzdorné 29,8 x 29,8 x 0,9 cm  včetně prořezu - výběr dle investora</t>
  </si>
  <si>
    <t>Sběrač spalin z ušlechtilé oceli pro zařízení se dvěma kotli DN250 - kaskáda</t>
  </si>
  <si>
    <t>Elektronické mokroběžné čerpadlo, 230V, závitové, přípojka G2"; PN10; příkon 9-136W; spotřeba 0,09-1,19A, jmenobvitý průtok 4,79 m3/h; 6,2 m</t>
  </si>
  <si>
    <t>Elektronické mokroběžné čerpadlo, 230V, závitové, přípojka G1 1/2"; PN10; příkon 9-84W; spotřeba 0,09-0,75A, jmenobvitý průtok 4,41 m3/h; 4,09 m</t>
  </si>
  <si>
    <t>Elektronické mokroběžné čerpadlo, 230V, přírubové DN 32; PN16; příkon 9-136W; spotřeba 0,09-1,19A, jmenobvitý průtok 4,79 m3/h; 6,2 m</t>
  </si>
  <si>
    <t>Servopohon směšovací klapky 24V/50Hz, 0..10Vss; kroutící moment 10Nm, napájecí napětí AC/DC 24V, ovládání spojité</t>
  </si>
  <si>
    <t xml:space="preserve">Trojcestná směšovací klapka  mosazná, závitová, světlost DN32, Kvs16  </t>
  </si>
  <si>
    <t xml:space="preserve">Snímač teploty Ni1000, 6180ppm napájení: 24V/50Hz výstupní signál: 0..10Vss rozsah: 0-600 kPa; </t>
  </si>
  <si>
    <t>Montážní sada pro pohon</t>
  </si>
  <si>
    <t>Záložní zdroj v krytu hlásiče</t>
  </si>
  <si>
    <t>GSM zhlásič</t>
  </si>
  <si>
    <t>Triakový regulátor elektrického ohřívače napětí: 230V, maximální proud 16A, montáž na zeď;</t>
  </si>
  <si>
    <t>Teplotní snímač pro regulátor (NTC) provedení do VZT kanálu rozsah: 0-30°C, délka 130mm</t>
  </si>
  <si>
    <t xml:space="preserve">Čelní rámeček pro ID-32 šedá  (Light Charcoal); </t>
  </si>
  <si>
    <t xml:space="preserve">Potrubní ventilátor s EC motorem Qv= 250/560 m3/hod.; P= 137 W; (230 V - 0,9 A) vč. regulační klapky Ø 250 (ruční ovládání), 2x pružný nástavec a příslušenství </t>
  </si>
  <si>
    <t>Potrubní elektrický ohřívač vzduchu (Qt= 3 kW) s regulací výkonu</t>
  </si>
  <si>
    <t>Kruhový tlumič hluku pr. 250/ dl. 900</t>
  </si>
  <si>
    <t xml:space="preserve">Kruhový tlumič hluku pr. 250/ dl. 600 </t>
  </si>
  <si>
    <t>Filtrační komora kruhová průměr 250mm vč. Filtru</t>
  </si>
  <si>
    <t>Rozšiřující modul s analogovými vstupy a výstupy; doba převodu 65ms</t>
  </si>
  <si>
    <t>Tlumič hluku buňkový čtyřhranný 500x400/2000 - úprava přirozeného přívodu vzduchu</t>
  </si>
  <si>
    <t>Krycí mřížka hranatá potrubní rozměr: 500x400 provedení: pro uchycení na přírubu potrubí povrchová úprava: pozinkovaný plech</t>
  </si>
  <si>
    <t>Osazení a dodávka krycí mřížky hranaté do potrubí uchycením na přírubu potrubí - využití pro větrání skladu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</si>
</sst>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"/>
    <numFmt numFmtId="165" formatCode="#,##0.00\ &quot;Kč&quot;"/>
    <numFmt numFmtId="166" formatCode="0.0"/>
  </numFmts>
  <fonts count="16">
    <font>
      <sz val="10"/>
      <name val="Arial CE"/>
      <family val="2"/>
    </font>
    <font>
      <sz val="10"/>
      <name val="Arial"/>
      <family val="2"/>
    </font>
    <font>
      <b/>
      <sz val="14"/>
      <name val="Arial CE"/>
      <family val="2"/>
    </font>
    <font>
      <b/>
      <i/>
      <sz val="12"/>
      <name val="Arial CE"/>
      <family val="2"/>
    </font>
    <font>
      <b/>
      <i/>
      <sz val="10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sz val="10"/>
      <color indexed="9"/>
      <name val="Arial CE"/>
      <family val="2"/>
    </font>
    <font>
      <i/>
      <sz val="8"/>
      <name val="Arial CE"/>
      <family val="2"/>
    </font>
    <font>
      <i/>
      <sz val="9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1">
    <border>
      <left/>
      <right/>
      <top/>
      <bottom/>
      <diagonal/>
    </border>
    <border>
      <left style="medium"/>
      <right/>
      <top style="medium"/>
      <bottom/>
    </border>
    <border>
      <left/>
      <right style="thin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thin"/>
      <top/>
      <bottom/>
    </border>
    <border>
      <left/>
      <right style="medium"/>
      <top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/>
      <right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/>
    </border>
    <border>
      <left style="thin"/>
      <right/>
      <top style="thin"/>
      <bottom style="medium"/>
    </border>
    <border>
      <left/>
      <right style="medium"/>
      <top/>
      <bottom style="medium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/>
      <right style="medium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 style="medium"/>
      <top style="thin"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medium"/>
      <top/>
      <bottom/>
    </border>
    <border>
      <left style="thin"/>
      <right/>
      <top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/>
      <right style="double"/>
      <top/>
      <bottom style="double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205">
    <xf numFmtId="0" fontId="0" fillId="0" borderId="0" xfId="0"/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49" fontId="3" fillId="2" borderId="5" xfId="0" applyNumberFormat="1" applyFont="1" applyFill="1" applyBorder="1"/>
    <xf numFmtId="49" fontId="0" fillId="2" borderId="6" xfId="0" applyNumberFormat="1" applyFill="1" applyBorder="1"/>
    <xf numFmtId="0" fontId="4" fillId="2" borderId="0" xfId="0" applyFont="1" applyFill="1" applyBorder="1"/>
    <xf numFmtId="0" fontId="0" fillId="2" borderId="0" xfId="0" applyFill="1" applyBorder="1"/>
    <xf numFmtId="0" fontId="0" fillId="0" borderId="0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49" fontId="0" fillId="0" borderId="13" xfId="0" applyNumberFormat="1" applyBorder="1" applyAlignment="1">
      <alignment horizontal="left"/>
    </xf>
    <xf numFmtId="0" fontId="0" fillId="0" borderId="11" xfId="0" applyNumberFormat="1" applyBorder="1"/>
    <xf numFmtId="0" fontId="0" fillId="0" borderId="10" xfId="0" applyNumberFormat="1" applyBorder="1"/>
    <xf numFmtId="0" fontId="0" fillId="0" borderId="12" xfId="0" applyNumberFormat="1" applyBorder="1"/>
    <xf numFmtId="0" fontId="0" fillId="0" borderId="0" xfId="0" applyNumberFormat="1"/>
    <xf numFmtId="3" fontId="0" fillId="0" borderId="12" xfId="0" applyNumberFormat="1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5" xfId="0" applyBorder="1"/>
    <xf numFmtId="0" fontId="0" fillId="0" borderId="13" xfId="0" applyBorder="1"/>
    <xf numFmtId="3" fontId="0" fillId="0" borderId="0" xfId="0" applyNumberFormat="1"/>
    <xf numFmtId="0" fontId="2" fillId="0" borderId="18" xfId="0" applyFont="1" applyBorder="1" applyAlignment="1">
      <alignment horizontal="centerContinuous" vertical="center"/>
    </xf>
    <xf numFmtId="0" fontId="7" fillId="0" borderId="19" xfId="0" applyFont="1" applyBorder="1" applyAlignment="1">
      <alignment horizontal="centerContinuous" vertical="center"/>
    </xf>
    <xf numFmtId="0" fontId="0" fillId="0" borderId="19" xfId="0" applyBorder="1" applyAlignment="1">
      <alignment horizontal="centerContinuous" vertical="center"/>
    </xf>
    <xf numFmtId="0" fontId="0" fillId="0" borderId="20" xfId="0" applyBorder="1" applyAlignment="1">
      <alignment horizontal="centerContinuous" vertical="center"/>
    </xf>
    <xf numFmtId="0" fontId="6" fillId="0" borderId="21" xfId="0" applyFont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centerContinuous"/>
    </xf>
    <xf numFmtId="0" fontId="6" fillId="0" borderId="22" xfId="0" applyFont="1" applyBorder="1" applyAlignment="1">
      <alignment horizontal="centerContinuous"/>
    </xf>
    <xf numFmtId="0" fontId="0" fillId="0" borderId="22" xfId="0" applyBorder="1" applyAlignment="1">
      <alignment horizontal="centerContinuous"/>
    </xf>
    <xf numFmtId="0" fontId="0" fillId="0" borderId="24" xfId="0" applyBorder="1"/>
    <xf numFmtId="0" fontId="0" fillId="0" borderId="25" xfId="0" applyBorder="1"/>
    <xf numFmtId="3" fontId="0" fillId="0" borderId="26" xfId="0" applyNumberFormat="1" applyBorder="1"/>
    <xf numFmtId="0" fontId="0" fillId="0" borderId="27" xfId="0" applyBorder="1"/>
    <xf numFmtId="3" fontId="0" fillId="0" borderId="28" xfId="0" applyNumberFormat="1" applyBorder="1"/>
    <xf numFmtId="0" fontId="0" fillId="0" borderId="29" xfId="0" applyBorder="1"/>
    <xf numFmtId="3" fontId="0" fillId="0" borderId="15" xfId="0" applyNumberFormat="1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14" xfId="0" applyFont="1" applyBorder="1"/>
    <xf numFmtId="3" fontId="0" fillId="0" borderId="33" xfId="0" applyNumberFormat="1" applyBorder="1"/>
    <xf numFmtId="0" fontId="0" fillId="0" borderId="34" xfId="0" applyBorder="1"/>
    <xf numFmtId="3" fontId="0" fillId="0" borderId="35" xfId="0" applyNumberFormat="1" applyBorder="1"/>
    <xf numFmtId="0" fontId="0" fillId="0" borderId="36" xfId="0" applyBorder="1"/>
    <xf numFmtId="0" fontId="0" fillId="0" borderId="37" xfId="0" applyBorder="1"/>
    <xf numFmtId="0" fontId="0" fillId="0" borderId="0" xfId="0" applyBorder="1" applyAlignment="1">
      <alignment horizontal="right"/>
    </xf>
    <xf numFmtId="164" fontId="0" fillId="0" borderId="0" xfId="0" applyNumberFormat="1" applyBorder="1"/>
    <xf numFmtId="0" fontId="0" fillId="0" borderId="11" xfId="0" applyNumberFormat="1" applyBorder="1" applyAlignment="1">
      <alignment horizontal="right"/>
    </xf>
    <xf numFmtId="165" fontId="0" fillId="0" borderId="15" xfId="0" applyNumberFormat="1" applyBorder="1"/>
    <xf numFmtId="165" fontId="0" fillId="0" borderId="0" xfId="0" applyNumberFormat="1" applyBorder="1"/>
    <xf numFmtId="0" fontId="7" fillId="0" borderId="34" xfId="0" applyFont="1" applyFill="1" applyBorder="1"/>
    <xf numFmtId="0" fontId="7" fillId="0" borderId="35" xfId="0" applyFont="1" applyFill="1" applyBorder="1"/>
    <xf numFmtId="0" fontId="7" fillId="0" borderId="38" xfId="0" applyFont="1" applyFill="1" applyBorder="1"/>
    <xf numFmtId="165" fontId="7" fillId="0" borderId="35" xfId="0" applyNumberFormat="1" applyFont="1" applyFill="1" applyBorder="1"/>
    <xf numFmtId="0" fontId="7" fillId="0" borderId="39" xfId="0" applyFont="1" applyFill="1" applyBorder="1"/>
    <xf numFmtId="0" fontId="7" fillId="0" borderId="0" xfId="0" applyFont="1"/>
    <xf numFmtId="0" fontId="0" fillId="0" borderId="0" xfId="0" applyAlignment="1">
      <alignment/>
    </xf>
    <xf numFmtId="0" fontId="0" fillId="0" borderId="0" xfId="0" applyAlignment="1">
      <alignment vertical="justify"/>
    </xf>
    <xf numFmtId="0" fontId="4" fillId="0" borderId="40" xfId="20" applyFont="1" applyBorder="1">
      <alignment/>
      <protection/>
    </xf>
    <xf numFmtId="0" fontId="0" fillId="0" borderId="40" xfId="20" applyBorder="1">
      <alignment/>
      <protection/>
    </xf>
    <xf numFmtId="0" fontId="0" fillId="0" borderId="40" xfId="20" applyBorder="1" applyAlignment="1">
      <alignment horizontal="right"/>
      <protection/>
    </xf>
    <xf numFmtId="0" fontId="0" fillId="0" borderId="40" xfId="20" applyFont="1" applyBorder="1">
      <alignment/>
      <protection/>
    </xf>
    <xf numFmtId="0" fontId="0" fillId="0" borderId="40" xfId="0" applyNumberFormat="1" applyBorder="1" applyAlignment="1">
      <alignment horizontal="left"/>
    </xf>
    <xf numFmtId="0" fontId="0" fillId="0" borderId="41" xfId="0" applyNumberFormat="1" applyBorder="1"/>
    <xf numFmtId="0" fontId="4" fillId="0" borderId="42" xfId="20" applyFont="1" applyBorder="1">
      <alignment/>
      <protection/>
    </xf>
    <xf numFmtId="0" fontId="0" fillId="0" borderId="42" xfId="20" applyBorder="1">
      <alignment/>
      <protection/>
    </xf>
    <xf numFmtId="0" fontId="0" fillId="0" borderId="42" xfId="20" applyBorder="1" applyAlignment="1">
      <alignment horizontal="right"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6" fillId="0" borderId="21" xfId="0" applyNumberFormat="1" applyFont="1" applyFill="1" applyBorder="1"/>
    <xf numFmtId="0" fontId="6" fillId="0" borderId="22" xfId="0" applyFont="1" applyFill="1" applyBorder="1"/>
    <xf numFmtId="0" fontId="6" fillId="0" borderId="23" xfId="0" applyFont="1" applyFill="1" applyBorder="1"/>
    <xf numFmtId="0" fontId="6" fillId="0" borderId="43" xfId="0" applyFont="1" applyFill="1" applyBorder="1"/>
    <xf numFmtId="0" fontId="6" fillId="0" borderId="44" xfId="0" applyFont="1" applyFill="1" applyBorder="1"/>
    <xf numFmtId="0" fontId="6" fillId="0" borderId="45" xfId="0" applyFont="1" applyFill="1" applyBorder="1"/>
    <xf numFmtId="0" fontId="9" fillId="0" borderId="0" xfId="0" applyFont="1" applyFill="1" applyBorder="1"/>
    <xf numFmtId="0" fontId="0" fillId="0" borderId="0" xfId="0" applyFill="1" applyBorder="1"/>
    <xf numFmtId="3" fontId="0" fillId="0" borderId="7" xfId="0" applyNumberFormat="1" applyFont="1" applyFill="1" applyBorder="1"/>
    <xf numFmtId="0" fontId="6" fillId="0" borderId="21" xfId="0" applyFont="1" applyFill="1" applyBorder="1"/>
    <xf numFmtId="3" fontId="6" fillId="0" borderId="23" xfId="0" applyNumberFormat="1" applyFont="1" applyFill="1" applyBorder="1"/>
    <xf numFmtId="3" fontId="6" fillId="0" borderId="43" xfId="0" applyNumberFormat="1" applyFont="1" applyFill="1" applyBorder="1"/>
    <xf numFmtId="3" fontId="6" fillId="0" borderId="44" xfId="0" applyNumberFormat="1" applyFont="1" applyFill="1" applyBorder="1"/>
    <xf numFmtId="3" fontId="6" fillId="0" borderId="45" xfId="0" applyNumberFormat="1" applyFont="1" applyFill="1" applyBorder="1"/>
    <xf numFmtId="0" fontId="6" fillId="0" borderId="0" xfId="0" applyFont="1"/>
    <xf numFmtId="0" fontId="2" fillId="0" borderId="0" xfId="0" applyFont="1" applyFill="1" applyAlignment="1">
      <alignment horizontal="centerContinuous"/>
    </xf>
    <xf numFmtId="3" fontId="2" fillId="0" borderId="0" xfId="0" applyNumberFormat="1" applyFont="1" applyFill="1" applyAlignment="1">
      <alignment horizontal="centerContinuous"/>
    </xf>
    <xf numFmtId="0" fontId="0" fillId="0" borderId="0" xfId="0" applyFill="1"/>
    <xf numFmtId="0" fontId="6" fillId="0" borderId="27" xfId="0" applyFont="1" applyFill="1" applyBorder="1"/>
    <xf numFmtId="0" fontId="6" fillId="0" borderId="28" xfId="0" applyFont="1" applyFill="1" applyBorder="1"/>
    <xf numFmtId="0" fontId="0" fillId="0" borderId="46" xfId="0" applyFill="1" applyBorder="1"/>
    <xf numFmtId="0" fontId="6" fillId="0" borderId="47" xfId="0" applyFont="1" applyFill="1" applyBorder="1" applyAlignment="1">
      <alignment horizontal="right"/>
    </xf>
    <xf numFmtId="0" fontId="6" fillId="0" borderId="28" xfId="0" applyFont="1" applyFill="1" applyBorder="1" applyAlignment="1">
      <alignment horizontal="right"/>
    </xf>
    <xf numFmtId="0" fontId="6" fillId="0" borderId="29" xfId="0" applyFont="1" applyFill="1" applyBorder="1" applyAlignment="1">
      <alignment horizontal="center"/>
    </xf>
    <xf numFmtId="4" fontId="5" fillId="0" borderId="28" xfId="0" applyNumberFormat="1" applyFont="1" applyFill="1" applyBorder="1" applyAlignment="1">
      <alignment horizontal="right"/>
    </xf>
    <xf numFmtId="4" fontId="5" fillId="0" borderId="46" xfId="0" applyNumberFormat="1" applyFont="1" applyFill="1" applyBorder="1" applyAlignment="1">
      <alignment horizontal="right"/>
    </xf>
    <xf numFmtId="0" fontId="0" fillId="0" borderId="32" xfId="0" applyFont="1" applyFill="1" applyBorder="1"/>
    <xf numFmtId="0" fontId="0" fillId="0" borderId="25" xfId="0" applyFont="1" applyFill="1" applyBorder="1"/>
    <xf numFmtId="0" fontId="0" fillId="0" borderId="48" xfId="0" applyFont="1" applyFill="1" applyBorder="1"/>
    <xf numFmtId="3" fontId="0" fillId="0" borderId="31" xfId="0" applyNumberFormat="1" applyFont="1" applyFill="1" applyBorder="1" applyAlignment="1">
      <alignment horizontal="right"/>
    </xf>
    <xf numFmtId="166" fontId="0" fillId="0" borderId="49" xfId="0" applyNumberFormat="1" applyFont="1" applyFill="1" applyBorder="1" applyAlignment="1">
      <alignment horizontal="right"/>
    </xf>
    <xf numFmtId="3" fontId="0" fillId="0" borderId="50" xfId="0" applyNumberFormat="1" applyFont="1" applyFill="1" applyBorder="1" applyAlignment="1">
      <alignment horizontal="right"/>
    </xf>
    <xf numFmtId="4" fontId="0" fillId="0" borderId="25" xfId="0" applyNumberFormat="1" applyFont="1" applyFill="1" applyBorder="1" applyAlignment="1">
      <alignment horizontal="right"/>
    </xf>
    <xf numFmtId="3" fontId="0" fillId="0" borderId="48" xfId="0" applyNumberFormat="1" applyFont="1" applyFill="1" applyBorder="1" applyAlignment="1">
      <alignment horizontal="right"/>
    </xf>
    <xf numFmtId="0" fontId="0" fillId="0" borderId="34" xfId="0" applyFill="1" applyBorder="1"/>
    <xf numFmtId="0" fontId="6" fillId="0" borderId="35" xfId="0" applyFont="1" applyFill="1" applyBorder="1"/>
    <xf numFmtId="0" fontId="0" fillId="0" borderId="35" xfId="0" applyFill="1" applyBorder="1"/>
    <xf numFmtId="4" fontId="0" fillId="0" borderId="51" xfId="0" applyNumberFormat="1" applyFill="1" applyBorder="1"/>
    <xf numFmtId="4" fontId="0" fillId="0" borderId="34" xfId="0" applyNumberFormat="1" applyFill="1" applyBorder="1"/>
    <xf numFmtId="4" fontId="0" fillId="0" borderId="35" xfId="0" applyNumberFormat="1" applyFill="1" applyBorder="1"/>
    <xf numFmtId="3" fontId="9" fillId="0" borderId="0" xfId="0" applyNumberFormat="1" applyFont="1"/>
    <xf numFmtId="4" fontId="9" fillId="0" borderId="0" xfId="0" applyNumberFormat="1" applyFont="1"/>
    <xf numFmtId="4" fontId="0" fillId="0" borderId="0" xfId="0" applyNumberFormat="1"/>
    <xf numFmtId="0" fontId="0" fillId="0" borderId="0" xfId="20">
      <alignment/>
      <protection/>
    </xf>
    <xf numFmtId="0" fontId="0" fillId="0" borderId="0" xfId="20" applyFill="1">
      <alignment/>
      <protection/>
    </xf>
    <xf numFmtId="0" fontId="11" fillId="0" borderId="0" xfId="20" applyFont="1" applyFill="1" applyAlignment="1">
      <alignment horizontal="centerContinuous"/>
      <protection/>
    </xf>
    <xf numFmtId="0" fontId="12" fillId="0" borderId="0" xfId="20" applyFont="1" applyFill="1" applyAlignment="1">
      <alignment horizontal="centerContinuous"/>
      <protection/>
    </xf>
    <xf numFmtId="0" fontId="12" fillId="0" borderId="0" xfId="20" applyFont="1" applyFill="1" applyAlignment="1">
      <alignment horizontal="right"/>
      <protection/>
    </xf>
    <xf numFmtId="0" fontId="4" fillId="0" borderId="40" xfId="20" applyFont="1" applyFill="1" applyBorder="1">
      <alignment/>
      <protection/>
    </xf>
    <xf numFmtId="0" fontId="0" fillId="0" borderId="40" xfId="20" applyFill="1" applyBorder="1">
      <alignment/>
      <protection/>
    </xf>
    <xf numFmtId="0" fontId="9" fillId="0" borderId="40" xfId="20" applyFont="1" applyFill="1" applyBorder="1" applyAlignment="1">
      <alignment horizontal="right"/>
      <protection/>
    </xf>
    <xf numFmtId="0" fontId="0" fillId="0" borderId="40" xfId="20" applyFill="1" applyBorder="1" applyAlignment="1">
      <alignment horizontal="left"/>
      <protection/>
    </xf>
    <xf numFmtId="0" fontId="0" fillId="0" borderId="41" xfId="20" applyFill="1" applyBorder="1">
      <alignment/>
      <protection/>
    </xf>
    <xf numFmtId="0" fontId="4" fillId="0" borderId="42" xfId="20" applyFont="1" applyFill="1" applyBorder="1">
      <alignment/>
      <protection/>
    </xf>
    <xf numFmtId="0" fontId="0" fillId="0" borderId="42" xfId="20" applyFill="1" applyBorder="1">
      <alignment/>
      <protection/>
    </xf>
    <xf numFmtId="0" fontId="9" fillId="0" borderId="0" xfId="20" applyFont="1" applyFill="1">
      <alignment/>
      <protection/>
    </xf>
    <xf numFmtId="0" fontId="0" fillId="0" borderId="0" xfId="20" applyFont="1" applyFill="1">
      <alignment/>
      <protection/>
    </xf>
    <xf numFmtId="0" fontId="0" fillId="0" borderId="0" xfId="20" applyFill="1" applyAlignment="1">
      <alignment horizontal="right"/>
      <protection/>
    </xf>
    <xf numFmtId="0" fontId="0" fillId="0" borderId="0" xfId="20" applyFill="1" applyAlignment="1">
      <alignment/>
      <protection/>
    </xf>
    <xf numFmtId="49" fontId="5" fillId="0" borderId="49" xfId="20" applyNumberFormat="1" applyFont="1" applyFill="1" applyBorder="1">
      <alignment/>
      <protection/>
    </xf>
    <xf numFmtId="0" fontId="5" fillId="0" borderId="30" xfId="20" applyFont="1" applyFill="1" applyBorder="1" applyAlignment="1">
      <alignment horizontal="center"/>
      <protection/>
    </xf>
    <xf numFmtId="0" fontId="5" fillId="0" borderId="30" xfId="20" applyNumberFormat="1" applyFont="1" applyFill="1" applyBorder="1" applyAlignment="1">
      <alignment horizontal="center"/>
      <protection/>
    </xf>
    <xf numFmtId="0" fontId="5" fillId="0" borderId="49" xfId="20" applyFont="1" applyFill="1" applyBorder="1" applyAlignment="1">
      <alignment horizontal="center"/>
      <protection/>
    </xf>
    <xf numFmtId="0" fontId="6" fillId="0" borderId="52" xfId="20" applyFont="1" applyFill="1" applyBorder="1" applyAlignment="1">
      <alignment horizontal="center"/>
      <protection/>
    </xf>
    <xf numFmtId="49" fontId="6" fillId="0" borderId="52" xfId="20" applyNumberFormat="1" applyFont="1" applyFill="1" applyBorder="1" applyAlignment="1">
      <alignment horizontal="left"/>
      <protection/>
    </xf>
    <xf numFmtId="0" fontId="6" fillId="0" borderId="52" xfId="20" applyFont="1" applyFill="1" applyBorder="1">
      <alignment/>
      <protection/>
    </xf>
    <xf numFmtId="0" fontId="0" fillId="0" borderId="52" xfId="20" applyFill="1" applyBorder="1" applyAlignment="1">
      <alignment horizontal="center"/>
      <protection/>
    </xf>
    <xf numFmtId="0" fontId="0" fillId="0" borderId="52" xfId="20" applyNumberFormat="1" applyFill="1" applyBorder="1" applyAlignment="1">
      <alignment horizontal="right"/>
      <protection/>
    </xf>
    <xf numFmtId="0" fontId="0" fillId="0" borderId="52" xfId="20" applyNumberFormat="1" applyFill="1" applyBorder="1">
      <alignment/>
      <protection/>
    </xf>
    <xf numFmtId="0" fontId="0" fillId="0" borderId="0" xfId="20" applyNumberFormat="1">
      <alignment/>
      <protection/>
    </xf>
    <xf numFmtId="0" fontId="13" fillId="0" borderId="0" xfId="20" applyFont="1">
      <alignment/>
      <protection/>
    </xf>
    <xf numFmtId="0" fontId="0" fillId="0" borderId="52" xfId="20" applyFont="1" applyFill="1" applyBorder="1" applyAlignment="1">
      <alignment horizontal="center"/>
      <protection/>
    </xf>
    <xf numFmtId="49" fontId="8" fillId="0" borderId="52" xfId="20" applyNumberFormat="1" applyFont="1" applyFill="1" applyBorder="1" applyAlignment="1">
      <alignment horizontal="left"/>
      <protection/>
    </xf>
    <xf numFmtId="0" fontId="8" fillId="0" borderId="52" xfId="20" applyFont="1" applyFill="1" applyBorder="1" applyAlignment="1">
      <alignment wrapText="1"/>
      <protection/>
    </xf>
    <xf numFmtId="49" fontId="8" fillId="0" borderId="52" xfId="20" applyNumberFormat="1" applyFont="1" applyFill="1" applyBorder="1" applyAlignment="1">
      <alignment horizontal="center" shrinkToFit="1"/>
      <protection/>
    </xf>
    <xf numFmtId="4" fontId="8" fillId="0" borderId="52" xfId="20" applyNumberFormat="1" applyFont="1" applyFill="1" applyBorder="1" applyAlignment="1">
      <alignment horizontal="right"/>
      <protection/>
    </xf>
    <xf numFmtId="4" fontId="8" fillId="0" borderId="52" xfId="20" applyNumberFormat="1" applyFont="1" applyFill="1" applyBorder="1">
      <alignment/>
      <protection/>
    </xf>
    <xf numFmtId="0" fontId="0" fillId="0" borderId="53" xfId="20" applyFill="1" applyBorder="1" applyAlignment="1">
      <alignment horizontal="center"/>
      <protection/>
    </xf>
    <xf numFmtId="49" fontId="4" fillId="0" borderId="53" xfId="20" applyNumberFormat="1" applyFont="1" applyFill="1" applyBorder="1" applyAlignment="1">
      <alignment horizontal="left"/>
      <protection/>
    </xf>
    <xf numFmtId="0" fontId="4" fillId="0" borderId="53" xfId="20" applyFont="1" applyFill="1" applyBorder="1">
      <alignment/>
      <protection/>
    </xf>
    <xf numFmtId="4" fontId="0" fillId="0" borderId="53" xfId="20" applyNumberFormat="1" applyFill="1" applyBorder="1" applyAlignment="1">
      <alignment horizontal="right"/>
      <protection/>
    </xf>
    <xf numFmtId="4" fontId="6" fillId="0" borderId="53" xfId="20" applyNumberFormat="1" applyFont="1" applyFill="1" applyBorder="1">
      <alignment/>
      <protection/>
    </xf>
    <xf numFmtId="3" fontId="0" fillId="0" borderId="0" xfId="20" applyNumberFormat="1">
      <alignment/>
      <protection/>
    </xf>
    <xf numFmtId="0" fontId="0" fillId="0" borderId="0" xfId="20" applyBorder="1">
      <alignment/>
      <protection/>
    </xf>
    <xf numFmtId="0" fontId="14" fillId="0" borderId="0" xfId="20" applyFont="1" applyAlignment="1">
      <alignment/>
      <protection/>
    </xf>
    <xf numFmtId="0" fontId="0" fillId="0" borderId="0" xfId="20" applyAlignment="1">
      <alignment horizontal="right"/>
      <protection/>
    </xf>
    <xf numFmtId="0" fontId="15" fillId="0" borderId="0" xfId="20" applyFont="1" applyBorder="1">
      <alignment/>
      <protection/>
    </xf>
    <xf numFmtId="3" fontId="15" fillId="0" borderId="0" xfId="20" applyNumberFormat="1" applyFont="1" applyBorder="1" applyAlignment="1">
      <alignment horizontal="right"/>
      <protection/>
    </xf>
    <xf numFmtId="4" fontId="15" fillId="0" borderId="0" xfId="20" applyNumberFormat="1" applyFont="1" applyBorder="1">
      <alignment/>
      <protection/>
    </xf>
    <xf numFmtId="0" fontId="14" fillId="0" borderId="0" xfId="20" applyFont="1" applyBorder="1" applyAlignment="1">
      <alignment/>
      <protection/>
    </xf>
    <xf numFmtId="0" fontId="0" fillId="0" borderId="0" xfId="20" applyBorder="1" applyAlignment="1">
      <alignment horizontal="right"/>
      <protection/>
    </xf>
    <xf numFmtId="49" fontId="9" fillId="0" borderId="5" xfId="0" applyNumberFormat="1" applyFont="1" applyFill="1" applyBorder="1"/>
    <xf numFmtId="3" fontId="0" fillId="0" borderId="6" xfId="0" applyNumberFormat="1" applyFont="1" applyFill="1" applyBorder="1"/>
    <xf numFmtId="3" fontId="0" fillId="0" borderId="52" xfId="0" applyNumberFormat="1" applyFont="1" applyFill="1" applyBorder="1"/>
    <xf numFmtId="3" fontId="0" fillId="0" borderId="54" xfId="0" applyNumberFormat="1" applyFont="1" applyFill="1" applyBorder="1"/>
    <xf numFmtId="49" fontId="8" fillId="0" borderId="52" xfId="20" applyNumberFormat="1" applyFont="1" applyFill="1" applyBorder="1" applyAlignment="1">
      <alignment horizontal="left"/>
      <protection/>
    </xf>
    <xf numFmtId="49" fontId="8" fillId="0" borderId="52" xfId="20" applyNumberFormat="1" applyFont="1" applyFill="1" applyBorder="1" applyAlignment="1">
      <alignment horizontal="left" wrapText="1"/>
      <protection/>
    </xf>
    <xf numFmtId="0" fontId="8" fillId="0" borderId="52" xfId="20" applyNumberFormat="1" applyFont="1" applyFill="1" applyBorder="1" applyAlignment="1">
      <alignment horizontal="left"/>
      <protection/>
    </xf>
    <xf numFmtId="3" fontId="6" fillId="0" borderId="0" xfId="0" applyNumberFormat="1" applyFont="1"/>
    <xf numFmtId="0" fontId="0" fillId="0" borderId="52" xfId="20" applyFont="1" applyFill="1" applyBorder="1" applyAlignment="1">
      <alignment horizontal="center"/>
      <protection/>
    </xf>
    <xf numFmtId="49" fontId="8" fillId="0" borderId="52" xfId="20" applyNumberFormat="1" applyFont="1" applyFill="1" applyBorder="1" applyAlignment="1">
      <alignment horizontal="center" shrinkToFit="1"/>
      <protection/>
    </xf>
    <xf numFmtId="4" fontId="8" fillId="0" borderId="52" xfId="20" applyNumberFormat="1" applyFont="1" applyFill="1" applyBorder="1" applyAlignment="1">
      <alignment horizontal="right"/>
      <protection/>
    </xf>
    <xf numFmtId="4" fontId="8" fillId="0" borderId="52" xfId="20" applyNumberFormat="1" applyFont="1" applyFill="1" applyBorder="1">
      <alignment/>
      <protection/>
    </xf>
    <xf numFmtId="0" fontId="0" fillId="0" borderId="0" xfId="0" applyAlignment="1">
      <alignment horizontal="left" wrapText="1"/>
    </xf>
    <xf numFmtId="0" fontId="5" fillId="0" borderId="15" xfId="0" applyFont="1" applyBorder="1" applyAlignment="1">
      <alignment horizontal="left"/>
    </xf>
    <xf numFmtId="0" fontId="5" fillId="0" borderId="30" xfId="0" applyFont="1" applyBorder="1" applyAlignment="1">
      <alignment horizontal="left"/>
    </xf>
    <xf numFmtId="0" fontId="6" fillId="0" borderId="55" xfId="0" applyFont="1" applyBorder="1" applyAlignment="1">
      <alignment horizontal="left"/>
    </xf>
    <xf numFmtId="0" fontId="6" fillId="0" borderId="25" xfId="0" applyFont="1" applyBorder="1" applyAlignment="1">
      <alignment horizontal="left"/>
    </xf>
    <xf numFmtId="0" fontId="6" fillId="0" borderId="48" xfId="0" applyFont="1" applyBorder="1" applyAlignment="1">
      <alignment horizontal="left"/>
    </xf>
    <xf numFmtId="0" fontId="8" fillId="0" borderId="0" xfId="0" applyFont="1" applyAlignment="1">
      <alignment horizontal="left" vertical="top" wrapText="1"/>
    </xf>
    <xf numFmtId="0" fontId="0" fillId="0" borderId="56" xfId="20" applyFont="1" applyBorder="1" applyAlignment="1">
      <alignment horizontal="center"/>
      <protection/>
    </xf>
    <xf numFmtId="0" fontId="0" fillId="0" borderId="57" xfId="20" applyFont="1" applyBorder="1" applyAlignment="1">
      <alignment horizontal="center"/>
      <protection/>
    </xf>
    <xf numFmtId="0" fontId="0" fillId="0" borderId="58" xfId="20" applyFont="1" applyBorder="1" applyAlignment="1">
      <alignment horizontal="center"/>
      <protection/>
    </xf>
    <xf numFmtId="0" fontId="0" fillId="0" borderId="59" xfId="20" applyFont="1" applyBorder="1" applyAlignment="1">
      <alignment horizontal="center"/>
      <protection/>
    </xf>
    <xf numFmtId="0" fontId="0" fillId="0" borderId="42" xfId="20" applyFont="1" applyBorder="1" applyAlignment="1">
      <alignment horizontal="left"/>
      <protection/>
    </xf>
    <xf numFmtId="0" fontId="0" fillId="0" borderId="60" xfId="20" applyFont="1" applyBorder="1" applyAlignment="1">
      <alignment horizontal="left"/>
      <protection/>
    </xf>
    <xf numFmtId="3" fontId="6" fillId="0" borderId="35" xfId="0" applyNumberFormat="1" applyFont="1" applyFill="1" applyBorder="1" applyAlignment="1">
      <alignment horizontal="right"/>
    </xf>
    <xf numFmtId="3" fontId="6" fillId="0" borderId="51" xfId="0" applyNumberFormat="1" applyFont="1" applyFill="1" applyBorder="1" applyAlignment="1">
      <alignment horizontal="right"/>
    </xf>
    <xf numFmtId="0" fontId="10" fillId="0" borderId="0" xfId="20" applyFont="1" applyAlignment="1">
      <alignment horizontal="center"/>
      <protection/>
    </xf>
    <xf numFmtId="0" fontId="0" fillId="0" borderId="56" xfId="20" applyFont="1" applyFill="1" applyBorder="1" applyAlignment="1">
      <alignment horizontal="center"/>
      <protection/>
    </xf>
    <xf numFmtId="0" fontId="0" fillId="0" borderId="57" xfId="20" applyFont="1" applyFill="1" applyBorder="1" applyAlignment="1">
      <alignment horizontal="center"/>
      <protection/>
    </xf>
    <xf numFmtId="49" fontId="0" fillId="0" borderId="58" xfId="20" applyNumberFormat="1" applyFont="1" applyFill="1" applyBorder="1" applyAlignment="1">
      <alignment horizontal="center"/>
      <protection/>
    </xf>
    <xf numFmtId="0" fontId="0" fillId="0" borderId="59" xfId="20" applyFont="1" applyFill="1" applyBorder="1" applyAlignment="1">
      <alignment horizontal="center"/>
      <protection/>
    </xf>
    <xf numFmtId="0" fontId="0" fillId="0" borderId="42" xfId="20" applyFill="1" applyBorder="1" applyAlignment="1">
      <alignment horizontal="center" shrinkToFit="1"/>
      <protection/>
    </xf>
    <xf numFmtId="0" fontId="0" fillId="0" borderId="60" xfId="20" applyFill="1" applyBorder="1" applyAlignment="1">
      <alignment horizontal="center" shrinkToFi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E55"/>
  <sheetViews>
    <sheetView zoomScale="140" zoomScaleNormal="140" workbookViewId="0" topLeftCell="A16">
      <selection activeCell="D9" sqref="D9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2.625" style="0" customWidth="1"/>
    <col min="6" max="6" width="19.75390625" style="0" customWidth="1"/>
    <col min="7" max="7" width="14.125" style="0" customWidth="1"/>
  </cols>
  <sheetData>
    <row r="1" spans="1:7" ht="21.75" customHeight="1">
      <c r="A1" s="1" t="s">
        <v>0</v>
      </c>
      <c r="B1" s="2"/>
      <c r="C1" s="2"/>
      <c r="D1" s="2"/>
      <c r="E1" s="2"/>
      <c r="F1" s="2"/>
      <c r="G1" s="2"/>
    </row>
    <row r="2" ht="15" customHeight="1" thickBot="1"/>
    <row r="3" spans="1:7" ht="12.95" customHeight="1">
      <c r="A3" s="3" t="s">
        <v>1</v>
      </c>
      <c r="B3" s="4"/>
      <c r="C3" s="5" t="s">
        <v>2</v>
      </c>
      <c r="D3" s="5"/>
      <c r="E3" s="5"/>
      <c r="F3" s="5" t="s">
        <v>3</v>
      </c>
      <c r="G3" s="6"/>
    </row>
    <row r="4" spans="1:7" ht="12.95" customHeight="1">
      <c r="A4" s="7"/>
      <c r="B4" s="8"/>
      <c r="C4" s="9" t="s">
        <v>601</v>
      </c>
      <c r="D4" s="10"/>
      <c r="E4" s="10"/>
      <c r="F4" s="11"/>
      <c r="G4" s="12"/>
    </row>
    <row r="5" spans="1:7" ht="12.95" customHeight="1">
      <c r="A5" s="13" t="s">
        <v>5</v>
      </c>
      <c r="B5" s="14"/>
      <c r="C5" s="15" t="s">
        <v>6</v>
      </c>
      <c r="D5" s="15"/>
      <c r="E5" s="15"/>
      <c r="F5" s="16" t="s">
        <v>7</v>
      </c>
      <c r="G5" s="17"/>
    </row>
    <row r="6" spans="1:7" ht="12.95" customHeight="1">
      <c r="A6" s="7"/>
      <c r="B6" s="8"/>
      <c r="C6" s="9" t="s">
        <v>602</v>
      </c>
      <c r="D6" s="10"/>
      <c r="E6" s="10"/>
      <c r="F6" s="18"/>
      <c r="G6" s="12"/>
    </row>
    <row r="7" spans="1:9" ht="12.75">
      <c r="A7" s="13" t="s">
        <v>8</v>
      </c>
      <c r="B7" s="15"/>
      <c r="C7" s="184" t="s">
        <v>603</v>
      </c>
      <c r="D7" s="185"/>
      <c r="E7" s="19" t="s">
        <v>9</v>
      </c>
      <c r="F7" s="20"/>
      <c r="G7" s="21">
        <v>0</v>
      </c>
      <c r="H7" s="22"/>
      <c r="I7" s="22"/>
    </row>
    <row r="8" spans="1:7" ht="12.75">
      <c r="A8" s="13" t="s">
        <v>10</v>
      </c>
      <c r="B8" s="15"/>
      <c r="C8" s="184" t="s">
        <v>741</v>
      </c>
      <c r="D8" s="185"/>
      <c r="E8" s="16" t="s">
        <v>11</v>
      </c>
      <c r="F8" s="15"/>
      <c r="G8" s="23">
        <f>IF(PocetMJ=0,,ROUND((F30+F32)/PocetMJ,1))</f>
        <v>0</v>
      </c>
    </row>
    <row r="9" spans="1:7" ht="12.75">
      <c r="A9" s="24" t="s">
        <v>12</v>
      </c>
      <c r="B9" s="25"/>
      <c r="C9" s="25"/>
      <c r="D9" s="25"/>
      <c r="E9" s="26" t="s">
        <v>13</v>
      </c>
      <c r="F9" s="25"/>
      <c r="G9" s="27"/>
    </row>
    <row r="10" spans="1:57" ht="12.75">
      <c r="A10" s="28" t="s">
        <v>14</v>
      </c>
      <c r="B10" s="11"/>
      <c r="C10" s="11"/>
      <c r="D10" s="11"/>
      <c r="E10" s="29" t="s">
        <v>15</v>
      </c>
      <c r="F10" s="11"/>
      <c r="G10" s="12"/>
      <c r="BA10" s="30"/>
      <c r="BB10" s="30"/>
      <c r="BC10" s="30"/>
      <c r="BD10" s="30"/>
      <c r="BE10" s="30"/>
    </row>
    <row r="11" spans="1:7" ht="12.75">
      <c r="A11" s="28"/>
      <c r="B11" s="11"/>
      <c r="C11" s="11" t="s">
        <v>603</v>
      </c>
      <c r="D11" s="11"/>
      <c r="E11" s="186"/>
      <c r="F11" s="187"/>
      <c r="G11" s="188"/>
    </row>
    <row r="12" spans="1:7" ht="28.5" customHeight="1" thickBot="1">
      <c r="A12" s="31" t="s">
        <v>16</v>
      </c>
      <c r="B12" s="32"/>
      <c r="C12" s="32"/>
      <c r="D12" s="32"/>
      <c r="E12" s="33"/>
      <c r="F12" s="33"/>
      <c r="G12" s="34"/>
    </row>
    <row r="13" spans="1:7" ht="17.25" customHeight="1" thickBot="1">
      <c r="A13" s="35" t="s">
        <v>17</v>
      </c>
      <c r="B13" s="36"/>
      <c r="C13" s="37"/>
      <c r="D13" s="38" t="s">
        <v>18</v>
      </c>
      <c r="E13" s="39"/>
      <c r="F13" s="39"/>
      <c r="G13" s="37"/>
    </row>
    <row r="14" spans="1:7" ht="15.95" customHeight="1">
      <c r="A14" s="40"/>
      <c r="B14" s="41" t="s">
        <v>19</v>
      </c>
      <c r="C14" s="42">
        <f>Dodavka</f>
        <v>0</v>
      </c>
      <c r="D14" s="43"/>
      <c r="E14" s="44"/>
      <c r="F14" s="45"/>
      <c r="G14" s="42"/>
    </row>
    <row r="15" spans="1:7" ht="15.95" customHeight="1">
      <c r="A15" s="40" t="s">
        <v>20</v>
      </c>
      <c r="B15" s="41" t="s">
        <v>21</v>
      </c>
      <c r="C15" s="42">
        <f>Mont</f>
        <v>0</v>
      </c>
      <c r="D15" s="24"/>
      <c r="E15" s="46"/>
      <c r="F15" s="47"/>
      <c r="G15" s="42"/>
    </row>
    <row r="16" spans="1:7" ht="15.95" customHeight="1">
      <c r="A16" s="40" t="s">
        <v>22</v>
      </c>
      <c r="B16" s="41" t="s">
        <v>23</v>
      </c>
      <c r="C16" s="42">
        <f>HSV</f>
        <v>0</v>
      </c>
      <c r="D16" s="24"/>
      <c r="E16" s="46"/>
      <c r="F16" s="47"/>
      <c r="G16" s="42"/>
    </row>
    <row r="17" spans="1:7" ht="15.95" customHeight="1">
      <c r="A17" s="48" t="s">
        <v>24</v>
      </c>
      <c r="B17" s="41" t="s">
        <v>25</v>
      </c>
      <c r="C17" s="42">
        <f>PSV</f>
        <v>0</v>
      </c>
      <c r="D17" s="24"/>
      <c r="E17" s="46"/>
      <c r="F17" s="47"/>
      <c r="G17" s="42"/>
    </row>
    <row r="18" spans="1:7" ht="15.95" customHeight="1">
      <c r="A18" s="49" t="s">
        <v>26</v>
      </c>
      <c r="B18" s="41"/>
      <c r="C18" s="42">
        <f>SUM(C14:C17)</f>
        <v>0</v>
      </c>
      <c r="D18" s="50"/>
      <c r="E18" s="46"/>
      <c r="F18" s="47"/>
      <c r="G18" s="42"/>
    </row>
    <row r="19" spans="1:7" ht="15.95" customHeight="1">
      <c r="A19" s="49"/>
      <c r="B19" s="41"/>
      <c r="C19" s="42"/>
      <c r="D19" s="24"/>
      <c r="E19" s="46"/>
      <c r="F19" s="47"/>
      <c r="G19" s="42"/>
    </row>
    <row r="20" spans="1:7" ht="15.95" customHeight="1">
      <c r="A20" s="49" t="s">
        <v>27</v>
      </c>
      <c r="B20" s="41"/>
      <c r="C20" s="42">
        <f>HZS</f>
        <v>0</v>
      </c>
      <c r="D20" s="24"/>
      <c r="E20" s="46"/>
      <c r="F20" s="47"/>
      <c r="G20" s="42"/>
    </row>
    <row r="21" spans="1:7" ht="15.95" customHeight="1">
      <c r="A21" s="28" t="s">
        <v>28</v>
      </c>
      <c r="B21" s="11"/>
      <c r="C21" s="42">
        <f>C18+C20</f>
        <v>0</v>
      </c>
      <c r="D21" s="24" t="s">
        <v>29</v>
      </c>
      <c r="E21" s="46"/>
      <c r="F21" s="47"/>
      <c r="G21" s="42">
        <f>G22-SUM(G14:G20)</f>
        <v>0</v>
      </c>
    </row>
    <row r="22" spans="1:7" ht="15.95" customHeight="1" thickBot="1">
      <c r="A22" s="24" t="s">
        <v>30</v>
      </c>
      <c r="B22" s="25"/>
      <c r="C22" s="51">
        <f>C21+G22</f>
        <v>0</v>
      </c>
      <c r="D22" s="52" t="s">
        <v>31</v>
      </c>
      <c r="E22" s="53"/>
      <c r="F22" s="54"/>
      <c r="G22" s="42">
        <f>VRN</f>
        <v>0</v>
      </c>
    </row>
    <row r="23" spans="1:7" ht="12.75">
      <c r="A23" s="3" t="s">
        <v>32</v>
      </c>
      <c r="B23" s="5"/>
      <c r="C23" s="55" t="s">
        <v>33</v>
      </c>
      <c r="D23" s="5"/>
      <c r="E23" s="55" t="s">
        <v>34</v>
      </c>
      <c r="F23" s="5"/>
      <c r="G23" s="6"/>
    </row>
    <row r="24" spans="1:7" ht="12.75">
      <c r="A24" s="13"/>
      <c r="B24" s="15"/>
      <c r="C24" s="16" t="s">
        <v>35</v>
      </c>
      <c r="D24" s="15"/>
      <c r="E24" s="16" t="s">
        <v>35</v>
      </c>
      <c r="F24" s="15"/>
      <c r="G24" s="17"/>
    </row>
    <row r="25" spans="1:7" ht="12.75">
      <c r="A25" s="28" t="s">
        <v>36</v>
      </c>
      <c r="B25" s="56"/>
      <c r="C25" s="29" t="s">
        <v>36</v>
      </c>
      <c r="D25" s="11"/>
      <c r="E25" s="29" t="s">
        <v>36</v>
      </c>
      <c r="F25" s="11"/>
      <c r="G25" s="12"/>
    </row>
    <row r="26" spans="1:7" ht="12.75">
      <c r="A26" s="28"/>
      <c r="B26" s="57"/>
      <c r="C26" s="29" t="s">
        <v>37</v>
      </c>
      <c r="D26" s="11"/>
      <c r="E26" s="29" t="s">
        <v>38</v>
      </c>
      <c r="F26" s="11"/>
      <c r="G26" s="12"/>
    </row>
    <row r="27" spans="1:7" ht="12.75">
      <c r="A27" s="28"/>
      <c r="B27" s="11"/>
      <c r="C27" s="29"/>
      <c r="D27" s="11"/>
      <c r="E27" s="29"/>
      <c r="F27" s="11"/>
      <c r="G27" s="12"/>
    </row>
    <row r="28" spans="1:7" ht="97.5" customHeight="1">
      <c r="A28" s="28"/>
      <c r="B28" s="11"/>
      <c r="C28" s="29"/>
      <c r="D28" s="11"/>
      <c r="E28" s="29"/>
      <c r="F28" s="11"/>
      <c r="G28" s="12"/>
    </row>
    <row r="29" spans="1:7" ht="12.75">
      <c r="A29" s="13" t="s">
        <v>39</v>
      </c>
      <c r="B29" s="15"/>
      <c r="C29" s="58">
        <v>0</v>
      </c>
      <c r="D29" s="15" t="s">
        <v>40</v>
      </c>
      <c r="E29" s="16"/>
      <c r="F29" s="59">
        <v>0</v>
      </c>
      <c r="G29" s="17"/>
    </row>
    <row r="30" spans="1:7" ht="12.75">
      <c r="A30" s="13" t="s">
        <v>39</v>
      </c>
      <c r="B30" s="15"/>
      <c r="C30" s="58">
        <v>15</v>
      </c>
      <c r="D30" s="15" t="s">
        <v>40</v>
      </c>
      <c r="E30" s="16"/>
      <c r="F30" s="59">
        <v>0</v>
      </c>
      <c r="G30" s="17"/>
    </row>
    <row r="31" spans="1:7" ht="12.75">
      <c r="A31" s="13" t="s">
        <v>41</v>
      </c>
      <c r="B31" s="15"/>
      <c r="C31" s="58">
        <v>15</v>
      </c>
      <c r="D31" s="15" t="s">
        <v>40</v>
      </c>
      <c r="E31" s="16"/>
      <c r="F31" s="60">
        <f>ROUND(PRODUCT(F30,C31/100),0)</f>
        <v>0</v>
      </c>
      <c r="G31" s="27"/>
    </row>
    <row r="32" spans="1:7" ht="12.75">
      <c r="A32" s="13" t="s">
        <v>39</v>
      </c>
      <c r="B32" s="15"/>
      <c r="C32" s="58">
        <v>21</v>
      </c>
      <c r="D32" s="15" t="s">
        <v>40</v>
      </c>
      <c r="E32" s="16"/>
      <c r="F32" s="59">
        <f>C22</f>
        <v>0</v>
      </c>
      <c r="G32" s="17"/>
    </row>
    <row r="33" spans="1:7" ht="12.75">
      <c r="A33" s="13" t="s">
        <v>41</v>
      </c>
      <c r="B33" s="15"/>
      <c r="C33" s="58">
        <v>21</v>
      </c>
      <c r="D33" s="15" t="s">
        <v>40</v>
      </c>
      <c r="E33" s="16"/>
      <c r="F33" s="60">
        <f>ROUND(PRODUCT(F32,C33/100),0)</f>
        <v>0</v>
      </c>
      <c r="G33" s="27"/>
    </row>
    <row r="34" spans="1:7" s="66" customFormat="1" ht="19.5" customHeight="1" thickBot="1">
      <c r="A34" s="61" t="s">
        <v>42</v>
      </c>
      <c r="B34" s="62"/>
      <c r="C34" s="62"/>
      <c r="D34" s="62"/>
      <c r="E34" s="63"/>
      <c r="F34" s="64">
        <f>ROUND(SUM(F29:F33),0)</f>
        <v>0</v>
      </c>
      <c r="G34" s="65"/>
    </row>
    <row r="36" spans="1:8" ht="12.75">
      <c r="A36" s="67" t="s">
        <v>43</v>
      </c>
      <c r="B36" s="67"/>
      <c r="C36" s="67"/>
      <c r="D36" s="67"/>
      <c r="E36" s="67"/>
      <c r="F36" s="67"/>
      <c r="G36" s="67"/>
      <c r="H36" t="s">
        <v>4</v>
      </c>
    </row>
    <row r="37" spans="1:8" ht="14.25" customHeight="1">
      <c r="A37" s="67"/>
      <c r="B37" s="189"/>
      <c r="C37" s="189"/>
      <c r="D37" s="189"/>
      <c r="E37" s="189"/>
      <c r="F37" s="189"/>
      <c r="G37" s="189"/>
      <c r="H37" t="s">
        <v>4</v>
      </c>
    </row>
    <row r="38" spans="1:8" ht="12.75" customHeight="1">
      <c r="A38" s="68"/>
      <c r="B38" s="189"/>
      <c r="C38" s="189"/>
      <c r="D38" s="189"/>
      <c r="E38" s="189"/>
      <c r="F38" s="189"/>
      <c r="G38" s="189"/>
      <c r="H38" t="s">
        <v>4</v>
      </c>
    </row>
    <row r="39" spans="1:8" ht="12.75">
      <c r="A39" s="68"/>
      <c r="B39" s="189"/>
      <c r="C39" s="189"/>
      <c r="D39" s="189"/>
      <c r="E39" s="189"/>
      <c r="F39" s="189"/>
      <c r="G39" s="189"/>
      <c r="H39" t="s">
        <v>4</v>
      </c>
    </row>
    <row r="40" spans="1:8" ht="12.75">
      <c r="A40" s="68"/>
      <c r="B40" s="189"/>
      <c r="C40" s="189"/>
      <c r="D40" s="189"/>
      <c r="E40" s="189"/>
      <c r="F40" s="189"/>
      <c r="G40" s="189"/>
      <c r="H40" t="s">
        <v>4</v>
      </c>
    </row>
    <row r="41" spans="1:8" ht="12.75">
      <c r="A41" s="68"/>
      <c r="B41" s="189"/>
      <c r="C41" s="189"/>
      <c r="D41" s="189"/>
      <c r="E41" s="189"/>
      <c r="F41" s="189"/>
      <c r="G41" s="189"/>
      <c r="H41" t="s">
        <v>4</v>
      </c>
    </row>
    <row r="42" spans="1:8" ht="12.75">
      <c r="A42" s="68"/>
      <c r="B42" s="189"/>
      <c r="C42" s="189"/>
      <c r="D42" s="189"/>
      <c r="E42" s="189"/>
      <c r="F42" s="189"/>
      <c r="G42" s="189"/>
      <c r="H42" t="s">
        <v>4</v>
      </c>
    </row>
    <row r="43" spans="1:8" ht="12.75">
      <c r="A43" s="68"/>
      <c r="B43" s="189"/>
      <c r="C43" s="189"/>
      <c r="D43" s="189"/>
      <c r="E43" s="189"/>
      <c r="F43" s="189"/>
      <c r="G43" s="189"/>
      <c r="H43" t="s">
        <v>4</v>
      </c>
    </row>
    <row r="44" spans="1:8" ht="12.75">
      <c r="A44" s="68"/>
      <c r="B44" s="189"/>
      <c r="C44" s="189"/>
      <c r="D44" s="189"/>
      <c r="E44" s="189"/>
      <c r="F44" s="189"/>
      <c r="G44" s="189"/>
      <c r="H44" t="s">
        <v>4</v>
      </c>
    </row>
    <row r="45" spans="1:8" ht="3" customHeight="1">
      <c r="A45" s="68"/>
      <c r="B45" s="189"/>
      <c r="C45" s="189"/>
      <c r="D45" s="189"/>
      <c r="E45" s="189"/>
      <c r="F45" s="189"/>
      <c r="G45" s="189"/>
      <c r="H45" t="s">
        <v>4</v>
      </c>
    </row>
    <row r="46" spans="2:7" ht="12.75">
      <c r="B46" s="183"/>
      <c r="C46" s="183"/>
      <c r="D46" s="183"/>
      <c r="E46" s="183"/>
      <c r="F46" s="183"/>
      <c r="G46" s="183"/>
    </row>
    <row r="47" spans="2:7" ht="12.75">
      <c r="B47" s="183"/>
      <c r="C47" s="183"/>
      <c r="D47" s="183"/>
      <c r="E47" s="183"/>
      <c r="F47" s="183"/>
      <c r="G47" s="183"/>
    </row>
    <row r="48" spans="2:7" ht="12.75">
      <c r="B48" s="183"/>
      <c r="C48" s="183"/>
      <c r="D48" s="183"/>
      <c r="E48" s="183"/>
      <c r="F48" s="183"/>
      <c r="G48" s="183"/>
    </row>
    <row r="49" spans="2:7" ht="12.75">
      <c r="B49" s="183"/>
      <c r="C49" s="183"/>
      <c r="D49" s="183"/>
      <c r="E49" s="183"/>
      <c r="F49" s="183"/>
      <c r="G49" s="183"/>
    </row>
    <row r="50" spans="2:7" ht="12.75">
      <c r="B50" s="183"/>
      <c r="C50" s="183"/>
      <c r="D50" s="183"/>
      <c r="E50" s="183"/>
      <c r="F50" s="183"/>
      <c r="G50" s="183"/>
    </row>
    <row r="51" spans="2:7" ht="12.75">
      <c r="B51" s="183"/>
      <c r="C51" s="183"/>
      <c r="D51" s="183"/>
      <c r="E51" s="183"/>
      <c r="F51" s="183"/>
      <c r="G51" s="183"/>
    </row>
    <row r="52" spans="2:7" ht="12.75">
      <c r="B52" s="183"/>
      <c r="C52" s="183"/>
      <c r="D52" s="183"/>
      <c r="E52" s="183"/>
      <c r="F52" s="183"/>
      <c r="G52" s="183"/>
    </row>
    <row r="53" spans="2:7" ht="12.75">
      <c r="B53" s="183"/>
      <c r="C53" s="183"/>
      <c r="D53" s="183"/>
      <c r="E53" s="183"/>
      <c r="F53" s="183"/>
      <c r="G53" s="183"/>
    </row>
    <row r="54" spans="2:7" ht="12.75">
      <c r="B54" s="183"/>
      <c r="C54" s="183"/>
      <c r="D54" s="183"/>
      <c r="E54" s="183"/>
      <c r="F54" s="183"/>
      <c r="G54" s="183"/>
    </row>
    <row r="55" spans="2:7" ht="12.75">
      <c r="B55" s="183"/>
      <c r="C55" s="183"/>
      <c r="D55" s="183"/>
      <c r="E55" s="183"/>
      <c r="F55" s="183"/>
      <c r="G55" s="183"/>
    </row>
  </sheetData>
  <mergeCells count="14">
    <mergeCell ref="B47:G47"/>
    <mergeCell ref="C7:D7"/>
    <mergeCell ref="C8:D8"/>
    <mergeCell ref="E11:G11"/>
    <mergeCell ref="B37:G45"/>
    <mergeCell ref="B46:G46"/>
    <mergeCell ref="B54:G54"/>
    <mergeCell ref="B55:G55"/>
    <mergeCell ref="B48:G48"/>
    <mergeCell ref="B49:G49"/>
    <mergeCell ref="B50:G50"/>
    <mergeCell ref="B51:G51"/>
    <mergeCell ref="B52:G52"/>
    <mergeCell ref="B53:G53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E86"/>
  <sheetViews>
    <sheetView workbookViewId="0" topLeftCell="A1">
      <selection activeCell="A17" sqref="A17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190" t="s">
        <v>5</v>
      </c>
      <c r="B1" s="191"/>
      <c r="C1" s="69" t="str">
        <f>CONCATENATE(cislostavby," ",nazevstavby)</f>
        <v xml:space="preserve"> Generální oprava plynové kotelny</v>
      </c>
      <c r="D1" s="70"/>
      <c r="E1" s="71"/>
      <c r="F1" s="70"/>
      <c r="G1" s="72"/>
      <c r="H1" s="73"/>
      <c r="I1" s="74"/>
    </row>
    <row r="2" spans="1:9" ht="13.5" thickBot="1">
      <c r="A2" s="192" t="s">
        <v>1</v>
      </c>
      <c r="B2" s="193"/>
      <c r="C2" s="75" t="str">
        <f>CONCATENATE(cisloobjektu," ",nazevobjektu)</f>
        <v xml:space="preserve"> ZŠ U Tyršovy školy 430/1</v>
      </c>
      <c r="D2" s="76"/>
      <c r="E2" s="77"/>
      <c r="F2" s="76"/>
      <c r="G2" s="194"/>
      <c r="H2" s="194"/>
      <c r="I2" s="195"/>
    </row>
    <row r="3" ht="13.5" thickTop="1">
      <c r="F3" s="11"/>
    </row>
    <row r="4" spans="1:9" ht="19.5" customHeight="1">
      <c r="A4" s="78" t="s">
        <v>44</v>
      </c>
      <c r="B4" s="1"/>
      <c r="C4" s="1"/>
      <c r="D4" s="1"/>
      <c r="E4" s="79"/>
      <c r="F4" s="1"/>
      <c r="G4" s="1"/>
      <c r="H4" s="1"/>
      <c r="I4" s="1"/>
    </row>
    <row r="5" ht="13.5" thickBot="1"/>
    <row r="6" spans="1:9" s="11" customFormat="1" ht="13.5" thickBot="1">
      <c r="A6" s="80"/>
      <c r="B6" s="81" t="s">
        <v>45</v>
      </c>
      <c r="C6" s="81"/>
      <c r="D6" s="82"/>
      <c r="E6" s="83" t="s">
        <v>46</v>
      </c>
      <c r="F6" s="84" t="s">
        <v>47</v>
      </c>
      <c r="G6" s="84" t="s">
        <v>48</v>
      </c>
      <c r="H6" s="84" t="s">
        <v>49</v>
      </c>
      <c r="I6" s="85" t="s">
        <v>27</v>
      </c>
    </row>
    <row r="7" spans="1:9" s="11" customFormat="1" ht="12.75">
      <c r="A7" s="171" t="str">
        <f>Položky!B7</f>
        <v>5</v>
      </c>
      <c r="B7" s="86" t="str">
        <f>Položky!C7</f>
        <v>Komunikace pozemní</v>
      </c>
      <c r="C7" s="87"/>
      <c r="D7" s="88"/>
      <c r="E7" s="172">
        <f>Položky!BA17</f>
        <v>0</v>
      </c>
      <c r="F7" s="173">
        <f>Položky!BB17</f>
        <v>0</v>
      </c>
      <c r="G7" s="173">
        <f>Položky!BC17</f>
        <v>0</v>
      </c>
      <c r="H7" s="173">
        <f>Položky!BD17</f>
        <v>0</v>
      </c>
      <c r="I7" s="174">
        <f>Položky!BE17</f>
        <v>0</v>
      </c>
    </row>
    <row r="8" spans="1:9" s="11" customFormat="1" ht="12.75">
      <c r="A8" s="171" t="str">
        <f>Položky!B18</f>
        <v>3</v>
      </c>
      <c r="B8" s="86" t="str">
        <f>Položky!C18</f>
        <v>Svislé a kompletní konstrukce</v>
      </c>
      <c r="C8" s="87"/>
      <c r="D8" s="88"/>
      <c r="E8" s="172">
        <f>Položky!BA21</f>
        <v>0</v>
      </c>
      <c r="F8" s="173">
        <f>Položky!BB21</f>
        <v>0</v>
      </c>
      <c r="G8" s="173">
        <f>Položky!BC21</f>
        <v>0</v>
      </c>
      <c r="H8" s="173">
        <f>Položky!BD21</f>
        <v>0</v>
      </c>
      <c r="I8" s="174">
        <f>Položky!BE21</f>
        <v>0</v>
      </c>
    </row>
    <row r="9" spans="1:9" s="11" customFormat="1" ht="12.75">
      <c r="A9" s="171" t="str">
        <f>Položky!B22</f>
        <v>6</v>
      </c>
      <c r="B9" s="86" t="str">
        <f>Položky!C22</f>
        <v>Úpravy povrchu,podlahy</v>
      </c>
      <c r="C9" s="87"/>
      <c r="D9" s="88"/>
      <c r="E9" s="172">
        <f>Položky!BA26</f>
        <v>0</v>
      </c>
      <c r="F9" s="173">
        <f>Položky!BB26</f>
        <v>0</v>
      </c>
      <c r="G9" s="173">
        <f>Položky!BC26</f>
        <v>0</v>
      </c>
      <c r="H9" s="173">
        <f>Položky!BD26</f>
        <v>0</v>
      </c>
      <c r="I9" s="174">
        <f>Položky!BE26</f>
        <v>0</v>
      </c>
    </row>
    <row r="10" spans="1:9" s="11" customFormat="1" ht="12.75">
      <c r="A10" s="171" t="str">
        <f>Položky!B27</f>
        <v>9</v>
      </c>
      <c r="B10" s="86" t="str">
        <f>Položky!C27</f>
        <v>Ostatní konstrukce a práce, bourání</v>
      </c>
      <c r="C10" s="87"/>
      <c r="D10" s="88"/>
      <c r="E10" s="172">
        <f>Položky!BA33</f>
        <v>0</v>
      </c>
      <c r="F10" s="173">
        <f>Položky!BB33</f>
        <v>0</v>
      </c>
      <c r="G10" s="173">
        <f>Položky!BC33</f>
        <v>0</v>
      </c>
      <c r="H10" s="173">
        <f>Položky!BD33</f>
        <v>0</v>
      </c>
      <c r="I10" s="174">
        <f>Položky!BE33</f>
        <v>0</v>
      </c>
    </row>
    <row r="11" spans="1:9" s="11" customFormat="1" ht="12.75">
      <c r="A11" s="171" t="str">
        <f>Položky!B34</f>
        <v>997</v>
      </c>
      <c r="B11" s="86" t="str">
        <f>Položky!C34</f>
        <v>Přesun sutě</v>
      </c>
      <c r="C11" s="87"/>
      <c r="D11" s="88"/>
      <c r="E11" s="172">
        <f>Položky!BA40</f>
        <v>0</v>
      </c>
      <c r="F11" s="173">
        <f>Položky!BB40</f>
        <v>0</v>
      </c>
      <c r="G11" s="173">
        <f>Položky!BC40</f>
        <v>0</v>
      </c>
      <c r="H11" s="173">
        <f>Položky!BD40</f>
        <v>0</v>
      </c>
      <c r="I11" s="174">
        <f>Položky!BE40</f>
        <v>0</v>
      </c>
    </row>
    <row r="12" spans="1:9" s="11" customFormat="1" ht="12.75">
      <c r="A12" s="171" t="str">
        <f>Položky!B41</f>
        <v>998</v>
      </c>
      <c r="B12" s="86" t="str">
        <f>Položky!C41</f>
        <v>Staveništní přesun hmot</v>
      </c>
      <c r="C12" s="87"/>
      <c r="D12" s="88"/>
      <c r="E12" s="172">
        <f>Položky!BA43</f>
        <v>0</v>
      </c>
      <c r="F12" s="173">
        <f>Položky!BB43</f>
        <v>0</v>
      </c>
      <c r="G12" s="173">
        <f>Položky!BC43</f>
        <v>0</v>
      </c>
      <c r="H12" s="173">
        <f>Položky!BD43</f>
        <v>0</v>
      </c>
      <c r="I12" s="174">
        <f>Položky!BE43</f>
        <v>0</v>
      </c>
    </row>
    <row r="13" spans="1:9" s="11" customFormat="1" ht="12.75">
      <c r="A13" s="171" t="str">
        <f>Položky!B44</f>
        <v>713</v>
      </c>
      <c r="B13" s="86" t="str">
        <f>Položky!C44</f>
        <v>Izolace tepelné</v>
      </c>
      <c r="C13" s="87"/>
      <c r="D13" s="88"/>
      <c r="E13" s="172">
        <f>Položky!BA53</f>
        <v>0</v>
      </c>
      <c r="F13" s="173">
        <f>Položky!BB53</f>
        <v>0</v>
      </c>
      <c r="G13" s="173">
        <f>Položky!BC53</f>
        <v>0</v>
      </c>
      <c r="H13" s="173">
        <f>Položky!BD53</f>
        <v>0</v>
      </c>
      <c r="I13" s="174">
        <f>Položky!BE53</f>
        <v>0</v>
      </c>
    </row>
    <row r="14" spans="1:9" s="11" customFormat="1" ht="12.75">
      <c r="A14" s="171" t="str">
        <f>Položky!B54</f>
        <v>721</v>
      </c>
      <c r="B14" s="86" t="str">
        <f>Položky!C54</f>
        <v>Vnitřní kanalizace</v>
      </c>
      <c r="C14" s="87"/>
      <c r="D14" s="88"/>
      <c r="E14" s="172">
        <f>Položky!BA78</f>
        <v>0</v>
      </c>
      <c r="F14" s="173">
        <f>Položky!BB78</f>
        <v>0</v>
      </c>
      <c r="G14" s="173">
        <f>Položky!BC78</f>
        <v>0</v>
      </c>
      <c r="H14" s="173">
        <f>Položky!BD78</f>
        <v>0</v>
      </c>
      <c r="I14" s="174">
        <f>Položky!BE78</f>
        <v>0</v>
      </c>
    </row>
    <row r="15" spans="1:9" s="11" customFormat="1" ht="12.75">
      <c r="A15" s="171" t="str">
        <f>Položky!B79</f>
        <v>722</v>
      </c>
      <c r="B15" s="86" t="str">
        <f>Položky!C79</f>
        <v>Vnitřní vodovod</v>
      </c>
      <c r="C15" s="87"/>
      <c r="D15" s="88"/>
      <c r="E15" s="172">
        <f>Položky!BA124</f>
        <v>0</v>
      </c>
      <c r="F15" s="173">
        <f>Položky!BB124</f>
        <v>0</v>
      </c>
      <c r="G15" s="173">
        <f>Položky!BC124</f>
        <v>0</v>
      </c>
      <c r="H15" s="173">
        <f>Položky!BD124</f>
        <v>0</v>
      </c>
      <c r="I15" s="174">
        <f>Položky!BE124</f>
        <v>0</v>
      </c>
    </row>
    <row r="16" spans="1:9" s="11" customFormat="1" ht="12.75">
      <c r="A16" s="171" t="str">
        <f>Položky!B125</f>
        <v>723</v>
      </c>
      <c r="B16" s="86" t="str">
        <f>Položky!C125</f>
        <v>Vnitřní plynovod</v>
      </c>
      <c r="C16" s="87"/>
      <c r="D16" s="88"/>
      <c r="E16" s="172">
        <f>Položky!BA158</f>
        <v>0</v>
      </c>
      <c r="F16" s="173">
        <f>Položky!BB158</f>
        <v>0</v>
      </c>
      <c r="G16" s="173">
        <f>Položky!BC158</f>
        <v>0</v>
      </c>
      <c r="H16" s="173">
        <f>Položky!BD158</f>
        <v>0</v>
      </c>
      <c r="I16" s="174">
        <f>Položky!BE158</f>
        <v>0</v>
      </c>
    </row>
    <row r="17" spans="1:9" s="11" customFormat="1" ht="12.75">
      <c r="A17" s="171" t="str">
        <f>Položky!B159</f>
        <v>731</v>
      </c>
      <c r="B17" s="86" t="str">
        <f>Položky!C159</f>
        <v>Kotelny</v>
      </c>
      <c r="C17" s="87"/>
      <c r="D17" s="88"/>
      <c r="E17" s="172">
        <f>Položky!BA181</f>
        <v>0</v>
      </c>
      <c r="F17" s="173">
        <f>Položky!BB181</f>
        <v>0</v>
      </c>
      <c r="G17" s="173">
        <f>Položky!BC181</f>
        <v>0</v>
      </c>
      <c r="H17" s="173">
        <f>Položky!BD181</f>
        <v>0</v>
      </c>
      <c r="I17" s="174">
        <f>Položky!BE181</f>
        <v>0</v>
      </c>
    </row>
    <row r="18" spans="1:9" s="11" customFormat="1" ht="12.75">
      <c r="A18" s="171" t="str">
        <f>Položky!B182</f>
        <v>732</v>
      </c>
      <c r="B18" s="86" t="str">
        <f>Položky!C182</f>
        <v>Strojovny</v>
      </c>
      <c r="C18" s="87"/>
      <c r="D18" s="88"/>
      <c r="E18" s="172">
        <f>Položky!BA211</f>
        <v>0</v>
      </c>
      <c r="F18" s="173">
        <f>Položky!BB211</f>
        <v>0</v>
      </c>
      <c r="G18" s="173">
        <f>Položky!BC211</f>
        <v>0</v>
      </c>
      <c r="H18" s="173">
        <f>Položky!BD211</f>
        <v>0</v>
      </c>
      <c r="I18" s="174">
        <f>Položky!BE211</f>
        <v>0</v>
      </c>
    </row>
    <row r="19" spans="1:9" s="11" customFormat="1" ht="12.75">
      <c r="A19" s="171" t="str">
        <f>Položky!B212</f>
        <v>733</v>
      </c>
      <c r="B19" s="86" t="str">
        <f>Položky!C212</f>
        <v>Rozvod potrubí</v>
      </c>
      <c r="C19" s="87"/>
      <c r="D19" s="88"/>
      <c r="E19" s="172">
        <f>Položky!BA229</f>
        <v>0</v>
      </c>
      <c r="F19" s="173">
        <f>Položky!BB229</f>
        <v>0</v>
      </c>
      <c r="G19" s="173">
        <f>Položky!BC229</f>
        <v>0</v>
      </c>
      <c r="H19" s="173">
        <f>Položky!BD229</f>
        <v>0</v>
      </c>
      <c r="I19" s="174">
        <f>Položky!BE229</f>
        <v>0</v>
      </c>
    </row>
    <row r="20" spans="1:9" s="11" customFormat="1" ht="12.75">
      <c r="A20" s="171" t="str">
        <f>Položky!B230</f>
        <v>734</v>
      </c>
      <c r="B20" s="86" t="str">
        <f>Položky!C230</f>
        <v>Armatury</v>
      </c>
      <c r="C20" s="87"/>
      <c r="D20" s="88"/>
      <c r="E20" s="172">
        <f>Položky!BA264</f>
        <v>0</v>
      </c>
      <c r="F20" s="173">
        <f>Položky!BB264</f>
        <v>0</v>
      </c>
      <c r="G20" s="173">
        <f>Položky!BC264</f>
        <v>0</v>
      </c>
      <c r="H20" s="173">
        <f>Položky!BD264</f>
        <v>0</v>
      </c>
      <c r="I20" s="174">
        <f>Položky!BE264</f>
        <v>0</v>
      </c>
    </row>
    <row r="21" spans="1:9" s="11" customFormat="1" ht="12.75">
      <c r="A21" s="171" t="str">
        <f>Položky!B265</f>
        <v>763</v>
      </c>
      <c r="B21" s="86" t="str">
        <f>Položky!C265</f>
        <v>Konstrukce suché výstavby</v>
      </c>
      <c r="C21" s="87"/>
      <c r="D21" s="88"/>
      <c r="E21" s="172">
        <f>Položky!BA273</f>
        <v>0</v>
      </c>
      <c r="F21" s="173">
        <f>Položky!BB273</f>
        <v>0</v>
      </c>
      <c r="G21" s="173">
        <f>Položky!BC273</f>
        <v>0</v>
      </c>
      <c r="H21" s="173">
        <f>Položky!BD273</f>
        <v>0</v>
      </c>
      <c r="I21" s="174">
        <f>Položky!BE273</f>
        <v>0</v>
      </c>
    </row>
    <row r="22" spans="1:9" s="11" customFormat="1" ht="12.75">
      <c r="A22" s="171" t="str">
        <f>Položky!B274</f>
        <v>766</v>
      </c>
      <c r="B22" s="86" t="str">
        <f>Položky!C274</f>
        <v>Konstrukce truhlářské</v>
      </c>
      <c r="C22" s="87"/>
      <c r="D22" s="88"/>
      <c r="E22" s="172">
        <f>Položky!BA280</f>
        <v>0</v>
      </c>
      <c r="F22" s="173">
        <f>Položky!BB280</f>
        <v>0</v>
      </c>
      <c r="G22" s="173">
        <f>Položky!BC280</f>
        <v>0</v>
      </c>
      <c r="H22" s="173">
        <f>Položky!BD280</f>
        <v>0</v>
      </c>
      <c r="I22" s="174">
        <f>Položky!BE280</f>
        <v>0</v>
      </c>
    </row>
    <row r="23" spans="1:9" s="11" customFormat="1" ht="12.75">
      <c r="A23" s="171" t="s">
        <v>357</v>
      </c>
      <c r="B23" s="86" t="str">
        <f>Položky!C287</f>
        <v>767 Konstrukce zámečnické</v>
      </c>
      <c r="C23" s="87"/>
      <c r="D23" s="88"/>
      <c r="E23" s="172">
        <f>Položky!BA300</f>
        <v>0</v>
      </c>
      <c r="F23" s="173">
        <f>Položky!BB300</f>
        <v>0</v>
      </c>
      <c r="G23" s="173">
        <f>Položky!BC287</f>
        <v>0</v>
      </c>
      <c r="H23" s="173">
        <f>Položky!BD287</f>
        <v>0</v>
      </c>
      <c r="I23" s="174">
        <f>Položky!BE287</f>
        <v>0</v>
      </c>
    </row>
    <row r="24" spans="1:9" s="11" customFormat="1" ht="12.75">
      <c r="A24" s="171" t="str">
        <f>Položky!B301</f>
        <v>781</v>
      </c>
      <c r="B24" s="86" t="str">
        <f>Položky!C301</f>
        <v>Dokončovací práce - obklady</v>
      </c>
      <c r="C24" s="87"/>
      <c r="D24" s="88"/>
      <c r="E24" s="172">
        <f>Položky!BA304</f>
        <v>0</v>
      </c>
      <c r="F24" s="173">
        <f>Položky!BB304</f>
        <v>0</v>
      </c>
      <c r="G24" s="173">
        <f>Položky!BC304</f>
        <v>0</v>
      </c>
      <c r="H24" s="173">
        <f>Položky!BD304</f>
        <v>0</v>
      </c>
      <c r="I24" s="174">
        <f>Položky!BE304</f>
        <v>0</v>
      </c>
    </row>
    <row r="25" spans="1:9" s="11" customFormat="1" ht="12.75">
      <c r="A25" s="171" t="str">
        <f>Položky!B305</f>
        <v>784</v>
      </c>
      <c r="B25" s="86" t="str">
        <f>Položky!C305</f>
        <v>Dokončovací práce - malby</v>
      </c>
      <c r="C25" s="87"/>
      <c r="D25" s="88"/>
      <c r="E25" s="172">
        <f>Položky!BA309</f>
        <v>0</v>
      </c>
      <c r="F25" s="173">
        <f>Položky!BB309</f>
        <v>0</v>
      </c>
      <c r="G25" s="173">
        <f>Položky!BC309</f>
        <v>0</v>
      </c>
      <c r="H25" s="173">
        <f>Položky!BD309</f>
        <v>0</v>
      </c>
      <c r="I25" s="174">
        <f>Položky!BE309</f>
        <v>0</v>
      </c>
    </row>
    <row r="26" spans="1:9" s="11" customFormat="1" ht="12.75">
      <c r="A26" s="171" t="str">
        <f>Položky!B310</f>
        <v>M21</v>
      </c>
      <c r="B26" s="86" t="str">
        <f>Položky!C310</f>
        <v>Elektromontáže a systém měření a regulace</v>
      </c>
      <c r="C26" s="87"/>
      <c r="D26" s="88"/>
      <c r="E26" s="172">
        <f>Položky!BA366</f>
        <v>0</v>
      </c>
      <c r="F26" s="173">
        <f>Položky!BB366</f>
        <v>0</v>
      </c>
      <c r="G26" s="173">
        <f>Položky!BC366</f>
        <v>0</v>
      </c>
      <c r="H26" s="173">
        <f>Položky!BD366</f>
        <v>0</v>
      </c>
      <c r="I26" s="174">
        <f>Položky!BE366</f>
        <v>0</v>
      </c>
    </row>
    <row r="27" spans="1:9" s="11" customFormat="1" ht="12.75">
      <c r="A27" s="171" t="s">
        <v>645</v>
      </c>
      <c r="B27" s="86" t="str">
        <f>Položky!C367</f>
        <v>Vzduchotechnika</v>
      </c>
      <c r="C27" s="87"/>
      <c r="D27" s="88"/>
      <c r="E27" s="172">
        <f>Položky!BA367</f>
        <v>0</v>
      </c>
      <c r="F27" s="173">
        <f>Položky!BB387</f>
        <v>0</v>
      </c>
      <c r="G27" s="173">
        <f>Položky!BC367</f>
        <v>0</v>
      </c>
      <c r="H27" s="173">
        <f>Položky!BD367</f>
        <v>0</v>
      </c>
      <c r="I27" s="174">
        <f>Položky!BE367</f>
        <v>0</v>
      </c>
    </row>
    <row r="28" spans="1:9" s="11" customFormat="1" ht="13.5" thickBot="1">
      <c r="A28" s="171" t="str">
        <f>Položky!B388</f>
        <v>A02</v>
      </c>
      <c r="B28" s="86" t="str">
        <f>Položky!C388</f>
        <v>Hodinové zúčtovací sazby</v>
      </c>
      <c r="C28" s="87"/>
      <c r="D28" s="88"/>
      <c r="E28" s="172">
        <f>Položky!BA396</f>
        <v>0</v>
      </c>
      <c r="F28" s="173">
        <f>Položky!BB396</f>
        <v>0</v>
      </c>
      <c r="G28" s="173">
        <f>Položky!BC396</f>
        <v>0</v>
      </c>
      <c r="H28" s="173">
        <f>Položky!BD396</f>
        <v>0</v>
      </c>
      <c r="I28" s="174">
        <f>Položky!BE396</f>
        <v>0</v>
      </c>
    </row>
    <row r="29" spans="1:17" s="94" customFormat="1" ht="13.5" thickBot="1">
      <c r="A29" s="89"/>
      <c r="B29" s="81" t="s">
        <v>50</v>
      </c>
      <c r="C29" s="81"/>
      <c r="D29" s="90"/>
      <c r="E29" s="91">
        <f>SUM(E7:E28)</f>
        <v>0</v>
      </c>
      <c r="F29" s="92">
        <f>SUM(F7:F28)</f>
        <v>0</v>
      </c>
      <c r="G29" s="92">
        <f>SUM(G7:G28)</f>
        <v>0</v>
      </c>
      <c r="H29" s="92">
        <f>SUM(H7:H28)</f>
        <v>0</v>
      </c>
      <c r="I29" s="93">
        <f>SUM(I7:I28)</f>
        <v>0</v>
      </c>
      <c r="Q29" s="178">
        <f>SUM(F13:F28)</f>
        <v>0</v>
      </c>
    </row>
    <row r="30" spans="1:9" ht="12.75">
      <c r="A30" s="87"/>
      <c r="B30" s="87"/>
      <c r="C30" s="87"/>
      <c r="D30" s="87"/>
      <c r="E30" s="87"/>
      <c r="F30" s="87"/>
      <c r="G30" s="87"/>
      <c r="H30" s="87"/>
      <c r="I30" s="87"/>
    </row>
    <row r="31" spans="1:57" ht="19.5" customHeight="1">
      <c r="A31" s="95" t="s">
        <v>51</v>
      </c>
      <c r="B31" s="95"/>
      <c r="C31" s="95"/>
      <c r="D31" s="95"/>
      <c r="E31" s="95"/>
      <c r="F31" s="95"/>
      <c r="G31" s="96"/>
      <c r="H31" s="95"/>
      <c r="I31" s="95"/>
      <c r="BA31" s="30"/>
      <c r="BB31" s="30"/>
      <c r="BC31" s="30"/>
      <c r="BD31" s="30"/>
      <c r="BE31" s="30"/>
    </row>
    <row r="32" spans="1:9" ht="13.5" thickBot="1">
      <c r="A32" s="97"/>
      <c r="B32" s="97"/>
      <c r="C32" s="97"/>
      <c r="D32" s="97"/>
      <c r="E32" s="97"/>
      <c r="F32" s="97"/>
      <c r="G32" s="97"/>
      <c r="H32" s="97"/>
      <c r="I32" s="97"/>
    </row>
    <row r="33" spans="1:9" ht="12.75">
      <c r="A33" s="98" t="s">
        <v>52</v>
      </c>
      <c r="B33" s="99"/>
      <c r="C33" s="99"/>
      <c r="D33" s="100"/>
      <c r="E33" s="101" t="s">
        <v>53</v>
      </c>
      <c r="F33" s="102" t="s">
        <v>54</v>
      </c>
      <c r="G33" s="103" t="s">
        <v>55</v>
      </c>
      <c r="H33" s="104"/>
      <c r="I33" s="105" t="s">
        <v>53</v>
      </c>
    </row>
    <row r="34" spans="1:53" ht="12.75">
      <c r="A34" s="106"/>
      <c r="B34" s="107"/>
      <c r="C34" s="107"/>
      <c r="D34" s="108"/>
      <c r="E34" s="109"/>
      <c r="F34" s="110">
        <v>2</v>
      </c>
      <c r="G34" s="111">
        <f>(HSV+PSV)</f>
        <v>0</v>
      </c>
      <c r="H34" s="112"/>
      <c r="I34" s="113">
        <f>E34+F34*G34/100</f>
        <v>0</v>
      </c>
      <c r="BA34">
        <v>8</v>
      </c>
    </row>
    <row r="35" spans="1:9" ht="13.5" thickBot="1">
      <c r="A35" s="114"/>
      <c r="B35" s="115" t="s">
        <v>56</v>
      </c>
      <c r="C35" s="116"/>
      <c r="D35" s="117"/>
      <c r="E35" s="118"/>
      <c r="F35" s="119"/>
      <c r="G35" s="119"/>
      <c r="H35" s="196">
        <f>SUM(I34:I34)</f>
        <v>0</v>
      </c>
      <c r="I35" s="197"/>
    </row>
    <row r="36" spans="1:9" ht="12.75">
      <c r="A36" s="97"/>
      <c r="B36" s="97"/>
      <c r="C36" s="97"/>
      <c r="D36" s="97"/>
      <c r="E36" s="97"/>
      <c r="F36" s="97"/>
      <c r="G36" s="97"/>
      <c r="H36" s="97"/>
      <c r="I36" s="97"/>
    </row>
    <row r="37" spans="2:9" ht="12.75">
      <c r="B37" s="94"/>
      <c r="F37" s="120"/>
      <c r="G37" s="121"/>
      <c r="H37" s="121"/>
      <c r="I37" s="122"/>
    </row>
    <row r="38" spans="6:9" ht="12.75">
      <c r="F38" s="120"/>
      <c r="G38" s="121"/>
      <c r="H38" s="121"/>
      <c r="I38" s="122"/>
    </row>
    <row r="39" spans="6:9" ht="12.75">
      <c r="F39" s="120"/>
      <c r="G39" s="121"/>
      <c r="H39" s="121"/>
      <c r="I39" s="122"/>
    </row>
    <row r="40" spans="6:9" ht="12.75">
      <c r="F40" s="120"/>
      <c r="G40" s="121"/>
      <c r="H40" s="121"/>
      <c r="I40" s="122"/>
    </row>
    <row r="41" spans="6:9" ht="12.75">
      <c r="F41" s="120"/>
      <c r="G41" s="121"/>
      <c r="H41" s="121"/>
      <c r="I41" s="122"/>
    </row>
    <row r="42" spans="6:9" ht="12.75">
      <c r="F42" s="120"/>
      <c r="G42" s="121"/>
      <c r="H42" s="121"/>
      <c r="I42" s="122"/>
    </row>
    <row r="43" spans="6:9" ht="12.75">
      <c r="F43" s="120"/>
      <c r="G43" s="121"/>
      <c r="H43" s="121"/>
      <c r="I43" s="122"/>
    </row>
    <row r="44" spans="6:9" ht="12.75">
      <c r="F44" s="120"/>
      <c r="G44" s="121"/>
      <c r="H44" s="121"/>
      <c r="I44" s="122"/>
    </row>
    <row r="45" spans="6:9" ht="12.75">
      <c r="F45" s="120"/>
      <c r="G45" s="121"/>
      <c r="H45" s="121"/>
      <c r="I45" s="122"/>
    </row>
    <row r="46" spans="6:9" ht="12.75">
      <c r="F46" s="120"/>
      <c r="G46" s="121"/>
      <c r="H46" s="121"/>
      <c r="I46" s="122"/>
    </row>
    <row r="47" spans="6:9" ht="12.75">
      <c r="F47" s="120"/>
      <c r="G47" s="121"/>
      <c r="H47" s="121"/>
      <c r="I47" s="122"/>
    </row>
    <row r="48" spans="6:9" ht="12.75">
      <c r="F48" s="120"/>
      <c r="G48" s="121"/>
      <c r="H48" s="121"/>
      <c r="I48" s="122"/>
    </row>
    <row r="49" spans="6:9" ht="12.75">
      <c r="F49" s="120"/>
      <c r="G49" s="121"/>
      <c r="H49" s="121"/>
      <c r="I49" s="122"/>
    </row>
    <row r="50" spans="6:9" ht="12.75">
      <c r="F50" s="120"/>
      <c r="G50" s="121"/>
      <c r="H50" s="121"/>
      <c r="I50" s="122"/>
    </row>
    <row r="51" spans="6:9" ht="12.75">
      <c r="F51" s="120"/>
      <c r="G51" s="121"/>
      <c r="H51" s="121"/>
      <c r="I51" s="122"/>
    </row>
    <row r="52" spans="6:9" ht="12.75">
      <c r="F52" s="120"/>
      <c r="G52" s="121"/>
      <c r="H52" s="121"/>
      <c r="I52" s="122"/>
    </row>
    <row r="53" spans="6:9" ht="12.75">
      <c r="F53" s="120"/>
      <c r="G53" s="121"/>
      <c r="H53" s="121"/>
      <c r="I53" s="122"/>
    </row>
    <row r="54" spans="6:9" ht="12.75">
      <c r="F54" s="120"/>
      <c r="G54" s="121"/>
      <c r="H54" s="121"/>
      <c r="I54" s="122"/>
    </row>
    <row r="55" spans="6:9" ht="12.75">
      <c r="F55" s="120"/>
      <c r="G55" s="121"/>
      <c r="H55" s="121"/>
      <c r="I55" s="122"/>
    </row>
    <row r="56" spans="6:9" ht="12.75">
      <c r="F56" s="120"/>
      <c r="G56" s="121"/>
      <c r="H56" s="121"/>
      <c r="I56" s="122"/>
    </row>
    <row r="57" spans="6:9" ht="12.75">
      <c r="F57" s="120"/>
      <c r="G57" s="121"/>
      <c r="H57" s="121"/>
      <c r="I57" s="122"/>
    </row>
    <row r="58" spans="6:9" ht="12.75">
      <c r="F58" s="120"/>
      <c r="G58" s="121"/>
      <c r="H58" s="121"/>
      <c r="I58" s="122"/>
    </row>
    <row r="59" spans="6:9" ht="12.75">
      <c r="F59" s="120"/>
      <c r="G59" s="121"/>
      <c r="H59" s="121"/>
      <c r="I59" s="122"/>
    </row>
    <row r="60" spans="6:9" ht="12.75">
      <c r="F60" s="120"/>
      <c r="G60" s="121"/>
      <c r="H60" s="121"/>
      <c r="I60" s="122"/>
    </row>
    <row r="61" spans="6:9" ht="12.75">
      <c r="F61" s="120"/>
      <c r="G61" s="121"/>
      <c r="H61" s="121"/>
      <c r="I61" s="122"/>
    </row>
    <row r="62" spans="6:9" ht="12.75">
      <c r="F62" s="120"/>
      <c r="G62" s="121"/>
      <c r="H62" s="121"/>
      <c r="I62" s="122"/>
    </row>
    <row r="63" spans="6:9" ht="12.75">
      <c r="F63" s="120"/>
      <c r="G63" s="121"/>
      <c r="H63" s="121"/>
      <c r="I63" s="122"/>
    </row>
    <row r="64" spans="6:9" ht="12.75">
      <c r="F64" s="120"/>
      <c r="G64" s="121"/>
      <c r="H64" s="121"/>
      <c r="I64" s="122"/>
    </row>
    <row r="65" spans="6:9" ht="12.75">
      <c r="F65" s="120"/>
      <c r="G65" s="121"/>
      <c r="H65" s="121"/>
      <c r="I65" s="122"/>
    </row>
    <row r="66" spans="6:9" ht="12.75">
      <c r="F66" s="120"/>
      <c r="G66" s="121"/>
      <c r="H66" s="121"/>
      <c r="I66" s="122"/>
    </row>
    <row r="67" spans="6:9" ht="12.75">
      <c r="F67" s="120"/>
      <c r="G67" s="121"/>
      <c r="H67" s="121"/>
      <c r="I67" s="122"/>
    </row>
    <row r="68" spans="6:9" ht="12.75">
      <c r="F68" s="120"/>
      <c r="G68" s="121"/>
      <c r="H68" s="121"/>
      <c r="I68" s="122"/>
    </row>
    <row r="69" spans="6:9" ht="12.75">
      <c r="F69" s="120"/>
      <c r="G69" s="121"/>
      <c r="H69" s="121"/>
      <c r="I69" s="122"/>
    </row>
    <row r="70" spans="6:9" ht="12.75">
      <c r="F70" s="120"/>
      <c r="G70" s="121"/>
      <c r="H70" s="121"/>
      <c r="I70" s="122"/>
    </row>
    <row r="71" spans="6:9" ht="12.75">
      <c r="F71" s="120"/>
      <c r="G71" s="121"/>
      <c r="H71" s="121"/>
      <c r="I71" s="122"/>
    </row>
    <row r="72" spans="6:9" ht="12.75">
      <c r="F72" s="120"/>
      <c r="G72" s="121"/>
      <c r="H72" s="121"/>
      <c r="I72" s="122"/>
    </row>
    <row r="73" spans="6:9" ht="12.75">
      <c r="F73" s="120"/>
      <c r="G73" s="121"/>
      <c r="H73" s="121"/>
      <c r="I73" s="122"/>
    </row>
    <row r="74" spans="6:9" ht="12.75">
      <c r="F74" s="120"/>
      <c r="G74" s="121"/>
      <c r="H74" s="121"/>
      <c r="I74" s="122"/>
    </row>
    <row r="75" spans="6:9" ht="12.75">
      <c r="F75" s="120"/>
      <c r="G75" s="121"/>
      <c r="H75" s="121"/>
      <c r="I75" s="122"/>
    </row>
    <row r="76" spans="6:9" ht="12.75">
      <c r="F76" s="120"/>
      <c r="G76" s="121"/>
      <c r="H76" s="121"/>
      <c r="I76" s="122"/>
    </row>
    <row r="77" spans="6:9" ht="12.75">
      <c r="F77" s="120"/>
      <c r="G77" s="121"/>
      <c r="H77" s="121"/>
      <c r="I77" s="122"/>
    </row>
    <row r="78" spans="6:9" ht="12.75">
      <c r="F78" s="120"/>
      <c r="G78" s="121"/>
      <c r="H78" s="121"/>
      <c r="I78" s="122"/>
    </row>
    <row r="79" spans="6:9" ht="12.75">
      <c r="F79" s="120"/>
      <c r="G79" s="121"/>
      <c r="H79" s="121"/>
      <c r="I79" s="122"/>
    </row>
    <row r="80" spans="6:9" ht="12.75">
      <c r="F80" s="120"/>
      <c r="G80" s="121"/>
      <c r="H80" s="121"/>
      <c r="I80" s="122"/>
    </row>
    <row r="81" spans="6:9" ht="12.75">
      <c r="F81" s="120"/>
      <c r="G81" s="121"/>
      <c r="H81" s="121"/>
      <c r="I81" s="122"/>
    </row>
    <row r="82" spans="6:9" ht="12.75">
      <c r="F82" s="120"/>
      <c r="G82" s="121"/>
      <c r="H82" s="121"/>
      <c r="I82" s="122"/>
    </row>
    <row r="83" spans="6:9" ht="12.75">
      <c r="F83" s="120"/>
      <c r="G83" s="121"/>
      <c r="H83" s="121"/>
      <c r="I83" s="122"/>
    </row>
    <row r="84" spans="6:9" ht="12.75">
      <c r="F84" s="120"/>
      <c r="G84" s="121"/>
      <c r="H84" s="121"/>
      <c r="I84" s="122"/>
    </row>
    <row r="85" spans="6:9" ht="12.75">
      <c r="F85" s="120"/>
      <c r="G85" s="121"/>
      <c r="H85" s="121"/>
      <c r="I85" s="122"/>
    </row>
    <row r="86" spans="6:9" ht="12.75">
      <c r="F86" s="120"/>
      <c r="G86" s="121"/>
      <c r="H86" s="121"/>
      <c r="I86" s="122"/>
    </row>
  </sheetData>
  <mergeCells count="4">
    <mergeCell ref="A1:B1"/>
    <mergeCell ref="A2:B2"/>
    <mergeCell ref="G2:I2"/>
    <mergeCell ref="H35:I35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Z469"/>
  <sheetViews>
    <sheetView showGridLines="0" showZeros="0" tabSelected="1" zoomScale="170" zoomScaleNormal="170" workbookViewId="0" topLeftCell="A301">
      <selection activeCell="C344" sqref="C344"/>
    </sheetView>
  </sheetViews>
  <sheetFormatPr defaultColWidth="9.00390625" defaultRowHeight="12.75"/>
  <cols>
    <col min="1" max="1" width="4.75390625" style="123" customWidth="1"/>
    <col min="2" max="2" width="12.625" style="123" customWidth="1"/>
    <col min="3" max="3" width="41.25390625" style="123" customWidth="1"/>
    <col min="4" max="4" width="5.625" style="123" customWidth="1"/>
    <col min="5" max="5" width="8.625" style="165" customWidth="1"/>
    <col min="6" max="6" width="9.875" style="123" customWidth="1"/>
    <col min="7" max="7" width="13.875" style="123" customWidth="1"/>
    <col min="8" max="16384" width="9.125" style="123" customWidth="1"/>
  </cols>
  <sheetData>
    <row r="1" spans="1:7" ht="15.75">
      <c r="A1" s="198" t="s">
        <v>57</v>
      </c>
      <c r="B1" s="198"/>
      <c r="C1" s="198"/>
      <c r="D1" s="198"/>
      <c r="E1" s="198"/>
      <c r="F1" s="198"/>
      <c r="G1" s="198"/>
    </row>
    <row r="2" spans="1:7" ht="13.5" thickBot="1">
      <c r="A2" s="124"/>
      <c r="B2" s="125"/>
      <c r="C2" s="126"/>
      <c r="D2" s="126"/>
      <c r="E2" s="127"/>
      <c r="F2" s="126"/>
      <c r="G2" s="126"/>
    </row>
    <row r="3" spans="1:7" ht="13.5" thickTop="1">
      <c r="A3" s="199" t="s">
        <v>5</v>
      </c>
      <c r="B3" s="200"/>
      <c r="C3" s="128" t="str">
        <f>CONCATENATE(cislostavby," ",nazevstavby)</f>
        <v xml:space="preserve"> Generální oprava plynové kotelny</v>
      </c>
      <c r="D3" s="129"/>
      <c r="E3" s="130"/>
      <c r="F3" s="131">
        <f>Rekapitulace!H1</f>
        <v>0</v>
      </c>
      <c r="G3" s="132"/>
    </row>
    <row r="4" spans="1:7" ht="13.5" thickBot="1">
      <c r="A4" s="201" t="s">
        <v>1</v>
      </c>
      <c r="B4" s="202"/>
      <c r="C4" s="133" t="str">
        <f>CONCATENATE(cisloobjektu," ",nazevobjektu)</f>
        <v xml:space="preserve"> ZŠ U Tyršovy školy 430/1</v>
      </c>
      <c r="D4" s="134"/>
      <c r="E4" s="203"/>
      <c r="F4" s="203"/>
      <c r="G4" s="204"/>
    </row>
    <row r="5" spans="1:7" ht="13.5" thickTop="1">
      <c r="A5" s="135"/>
      <c r="B5" s="136"/>
      <c r="C5" s="136"/>
      <c r="D5" s="124"/>
      <c r="E5" s="137"/>
      <c r="F5" s="124"/>
      <c r="G5" s="138"/>
    </row>
    <row r="6" spans="1:7" ht="12.75">
      <c r="A6" s="139" t="s">
        <v>58</v>
      </c>
      <c r="B6" s="140" t="s">
        <v>59</v>
      </c>
      <c r="C6" s="140" t="s">
        <v>60</v>
      </c>
      <c r="D6" s="140" t="s">
        <v>61</v>
      </c>
      <c r="E6" s="141" t="s">
        <v>62</v>
      </c>
      <c r="F6" s="140" t="s">
        <v>63</v>
      </c>
      <c r="G6" s="142" t="s">
        <v>64</v>
      </c>
    </row>
    <row r="7" spans="1:15" ht="12.75">
      <c r="A7" s="143" t="s">
        <v>65</v>
      </c>
      <c r="B7" s="144" t="s">
        <v>309</v>
      </c>
      <c r="C7" s="145" t="s">
        <v>310</v>
      </c>
      <c r="D7" s="146"/>
      <c r="E7" s="147"/>
      <c r="F7" s="147"/>
      <c r="G7" s="148"/>
      <c r="H7" s="149"/>
      <c r="I7" s="149"/>
      <c r="O7" s="150">
        <v>1</v>
      </c>
    </row>
    <row r="8" spans="1:104" ht="22.5">
      <c r="A8" s="151">
        <v>1</v>
      </c>
      <c r="B8" s="152" t="s">
        <v>311</v>
      </c>
      <c r="C8" s="153" t="s">
        <v>312</v>
      </c>
      <c r="D8" s="154" t="s">
        <v>68</v>
      </c>
      <c r="E8" s="155">
        <v>3.24</v>
      </c>
      <c r="F8" s="155">
        <v>0</v>
      </c>
      <c r="G8" s="156">
        <f aca="true" t="shared" si="0" ref="G8:G16">E8*F8</f>
        <v>0</v>
      </c>
      <c r="O8" s="150">
        <v>2</v>
      </c>
      <c r="AA8" s="123">
        <v>12</v>
      </c>
      <c r="AB8" s="123">
        <v>0</v>
      </c>
      <c r="AC8" s="123">
        <v>1</v>
      </c>
      <c r="AZ8" s="123">
        <v>1</v>
      </c>
      <c r="BA8" s="123">
        <f aca="true" t="shared" si="1" ref="BA8:BA16">IF(AZ8=1,G8,0)</f>
        <v>0</v>
      </c>
      <c r="BB8" s="123">
        <f aca="true" t="shared" si="2" ref="BB8:BB16">IF(AZ8=2,G8,0)</f>
        <v>0</v>
      </c>
      <c r="BC8" s="123">
        <f>IF(AZ8=3,G8,0)</f>
        <v>0</v>
      </c>
      <c r="BD8" s="123">
        <f>IF(AZ8=4,G8,0)</f>
        <v>0</v>
      </c>
      <c r="BE8" s="123">
        <f>IF(AZ8=5,G8,0)</f>
        <v>0</v>
      </c>
      <c r="CZ8" s="123">
        <v>3.1487</v>
      </c>
    </row>
    <row r="9" spans="1:54" ht="22.5">
      <c r="A9" s="151">
        <v>2</v>
      </c>
      <c r="B9" s="152" t="s">
        <v>313</v>
      </c>
      <c r="C9" s="153" t="s">
        <v>314</v>
      </c>
      <c r="D9" s="154" t="s">
        <v>68</v>
      </c>
      <c r="E9" s="155">
        <v>1.2</v>
      </c>
      <c r="F9" s="155">
        <v>0</v>
      </c>
      <c r="G9" s="156">
        <f t="shared" si="0"/>
        <v>0</v>
      </c>
      <c r="O9" s="150">
        <v>2</v>
      </c>
      <c r="AA9" s="123">
        <v>12</v>
      </c>
      <c r="AB9" s="123">
        <v>0</v>
      </c>
      <c r="AC9" s="123">
        <v>2</v>
      </c>
      <c r="AZ9" s="123">
        <v>1</v>
      </c>
      <c r="BA9" s="123">
        <f t="shared" si="1"/>
        <v>0</v>
      </c>
      <c r="BB9" s="123">
        <f t="shared" si="2"/>
        <v>0</v>
      </c>
    </row>
    <row r="10" spans="1:104" ht="12.75">
      <c r="A10" s="151">
        <v>3</v>
      </c>
      <c r="B10" s="152" t="s">
        <v>315</v>
      </c>
      <c r="C10" s="153" t="s">
        <v>316</v>
      </c>
      <c r="D10" s="154" t="s">
        <v>69</v>
      </c>
      <c r="E10" s="155">
        <v>3.95</v>
      </c>
      <c r="F10" s="155">
        <v>0</v>
      </c>
      <c r="G10" s="156">
        <f t="shared" si="0"/>
        <v>0</v>
      </c>
      <c r="O10" s="150">
        <v>2</v>
      </c>
      <c r="AA10" s="123">
        <v>12</v>
      </c>
      <c r="AB10" s="123">
        <v>0</v>
      </c>
      <c r="AC10" s="123">
        <v>2</v>
      </c>
      <c r="AZ10" s="123">
        <v>1</v>
      </c>
      <c r="BA10" s="123">
        <f t="shared" si="1"/>
        <v>0</v>
      </c>
      <c r="BB10" s="123">
        <f t="shared" si="2"/>
        <v>0</v>
      </c>
      <c r="BC10" s="123">
        <f>IF(AZ10=3,G10,0)</f>
        <v>0</v>
      </c>
      <c r="BD10" s="123">
        <f>IF(AZ10=4,G10,0)</f>
        <v>0</v>
      </c>
      <c r="BE10" s="123">
        <f>IF(AZ10=5,G10,0)</f>
        <v>0</v>
      </c>
      <c r="CZ10" s="123">
        <v>0.0392</v>
      </c>
    </row>
    <row r="11" spans="1:55" ht="22.5">
      <c r="A11" s="151">
        <v>4</v>
      </c>
      <c r="B11" s="152" t="s">
        <v>317</v>
      </c>
      <c r="C11" s="153" t="s">
        <v>318</v>
      </c>
      <c r="D11" s="154" t="s">
        <v>69</v>
      </c>
      <c r="E11" s="155">
        <v>8.99</v>
      </c>
      <c r="F11" s="155">
        <v>0</v>
      </c>
      <c r="G11" s="156">
        <f t="shared" si="0"/>
        <v>0</v>
      </c>
      <c r="O11" s="150">
        <v>2</v>
      </c>
      <c r="AA11" s="123">
        <v>12</v>
      </c>
      <c r="AB11" s="123">
        <v>0</v>
      </c>
      <c r="AC11" s="123">
        <v>3</v>
      </c>
      <c r="AZ11" s="123">
        <v>1</v>
      </c>
      <c r="BA11" s="123">
        <f t="shared" si="1"/>
        <v>0</v>
      </c>
      <c r="BB11" s="123">
        <f t="shared" si="2"/>
        <v>0</v>
      </c>
      <c r="BC11" s="123">
        <f>IF(AZ11=3,G11,0)</f>
        <v>0</v>
      </c>
    </row>
    <row r="12" spans="1:54" ht="22.5">
      <c r="A12" s="151">
        <v>5</v>
      </c>
      <c r="B12" s="152" t="s">
        <v>319</v>
      </c>
      <c r="C12" s="153" t="s">
        <v>320</v>
      </c>
      <c r="D12" s="154" t="s">
        <v>69</v>
      </c>
      <c r="E12" s="155">
        <v>25</v>
      </c>
      <c r="F12" s="155">
        <v>0</v>
      </c>
      <c r="G12" s="156">
        <f t="shared" si="0"/>
        <v>0</v>
      </c>
      <c r="O12" s="150">
        <v>2</v>
      </c>
      <c r="AA12" s="123">
        <v>12</v>
      </c>
      <c r="AB12" s="123">
        <v>0</v>
      </c>
      <c r="AC12" s="123">
        <v>3</v>
      </c>
      <c r="AZ12" s="123">
        <v>1</v>
      </c>
      <c r="BA12" s="123">
        <f t="shared" si="1"/>
        <v>0</v>
      </c>
      <c r="BB12" s="123">
        <f t="shared" si="2"/>
        <v>0</v>
      </c>
    </row>
    <row r="13" spans="1:54" ht="12.75">
      <c r="A13" s="151">
        <v>6</v>
      </c>
      <c r="B13" s="152" t="s">
        <v>723</v>
      </c>
      <c r="C13" s="153" t="s">
        <v>724</v>
      </c>
      <c r="D13" s="154" t="s">
        <v>72</v>
      </c>
      <c r="E13" s="155">
        <v>12</v>
      </c>
      <c r="F13" s="155">
        <v>0</v>
      </c>
      <c r="G13" s="156">
        <f t="shared" si="0"/>
        <v>0</v>
      </c>
      <c r="O13" s="150">
        <v>2</v>
      </c>
      <c r="AA13" s="123">
        <v>12</v>
      </c>
      <c r="AB13" s="123">
        <v>0</v>
      </c>
      <c r="AC13" s="123">
        <v>3</v>
      </c>
      <c r="AZ13" s="123">
        <v>1</v>
      </c>
      <c r="BA13" s="123">
        <f t="shared" si="1"/>
        <v>0</v>
      </c>
      <c r="BB13" s="123">
        <f t="shared" si="2"/>
        <v>0</v>
      </c>
    </row>
    <row r="14" spans="1:54" ht="12.75">
      <c r="A14" s="151">
        <v>7</v>
      </c>
      <c r="B14" s="152" t="s">
        <v>725</v>
      </c>
      <c r="C14" s="153" t="s">
        <v>726</v>
      </c>
      <c r="D14" s="154" t="s">
        <v>99</v>
      </c>
      <c r="E14" s="155">
        <v>12</v>
      </c>
      <c r="F14" s="155">
        <v>0</v>
      </c>
      <c r="G14" s="156">
        <f t="shared" si="0"/>
        <v>0</v>
      </c>
      <c r="O14" s="150">
        <v>2</v>
      </c>
      <c r="AA14" s="123">
        <v>12</v>
      </c>
      <c r="AB14" s="123">
        <v>0</v>
      </c>
      <c r="AC14" s="123">
        <v>3</v>
      </c>
      <c r="AZ14" s="123">
        <v>1</v>
      </c>
      <c r="BA14" s="123">
        <f t="shared" si="1"/>
        <v>0</v>
      </c>
      <c r="BB14" s="123">
        <f t="shared" si="2"/>
        <v>0</v>
      </c>
    </row>
    <row r="15" spans="1:54" ht="12.75">
      <c r="A15" s="151">
        <v>8</v>
      </c>
      <c r="B15" s="152" t="s">
        <v>727</v>
      </c>
      <c r="C15" s="153" t="s">
        <v>728</v>
      </c>
      <c r="D15" s="154" t="s">
        <v>69</v>
      </c>
      <c r="E15" s="155">
        <v>10</v>
      </c>
      <c r="F15" s="155">
        <v>0</v>
      </c>
      <c r="G15" s="156">
        <f t="shared" si="0"/>
        <v>0</v>
      </c>
      <c r="O15" s="150">
        <v>2</v>
      </c>
      <c r="AA15" s="123">
        <v>12</v>
      </c>
      <c r="AB15" s="123">
        <v>0</v>
      </c>
      <c r="AC15" s="123">
        <v>3</v>
      </c>
      <c r="AZ15" s="123">
        <v>1</v>
      </c>
      <c r="BA15" s="123">
        <f t="shared" si="1"/>
        <v>0</v>
      </c>
      <c r="BB15" s="123">
        <f t="shared" si="2"/>
        <v>0</v>
      </c>
    </row>
    <row r="16" spans="1:104" ht="12.75">
      <c r="A16" s="151">
        <v>9</v>
      </c>
      <c r="B16" s="152" t="s">
        <v>729</v>
      </c>
      <c r="C16" s="153" t="s">
        <v>730</v>
      </c>
      <c r="D16" s="154" t="s">
        <v>69</v>
      </c>
      <c r="E16" s="155">
        <v>10</v>
      </c>
      <c r="F16" s="155">
        <v>0</v>
      </c>
      <c r="G16" s="156">
        <f t="shared" si="0"/>
        <v>0</v>
      </c>
      <c r="O16" s="150">
        <v>2</v>
      </c>
      <c r="AA16" s="123">
        <v>12</v>
      </c>
      <c r="AB16" s="123">
        <v>0</v>
      </c>
      <c r="AC16" s="123">
        <v>3</v>
      </c>
      <c r="AZ16" s="123">
        <v>1</v>
      </c>
      <c r="BA16" s="123">
        <f t="shared" si="1"/>
        <v>0</v>
      </c>
      <c r="BB16" s="123">
        <f t="shared" si="2"/>
        <v>0</v>
      </c>
      <c r="BC16" s="123">
        <f>IF(AZ16=3,G16,0)</f>
        <v>0</v>
      </c>
      <c r="BD16" s="123">
        <f>IF(AZ16=4,G16,0)</f>
        <v>0</v>
      </c>
      <c r="BE16" s="123">
        <f>IF(AZ16=5,G16,0)</f>
        <v>0</v>
      </c>
      <c r="CZ16" s="123">
        <v>0</v>
      </c>
    </row>
    <row r="17" spans="1:57" ht="12.75">
      <c r="A17" s="157"/>
      <c r="B17" s="158" t="s">
        <v>67</v>
      </c>
      <c r="C17" s="159" t="str">
        <f>CONCATENATE(B7," ",C7)</f>
        <v>5 Komunikace pozemní</v>
      </c>
      <c r="D17" s="157"/>
      <c r="E17" s="160"/>
      <c r="F17" s="160"/>
      <c r="G17" s="161">
        <f>SUM(G7:G16)</f>
        <v>0</v>
      </c>
      <c r="O17" s="150">
        <v>4</v>
      </c>
      <c r="BA17" s="162">
        <f>SUM(BA7:BA16)</f>
        <v>0</v>
      </c>
      <c r="BB17" s="162">
        <f>SUM(BB7:BB16)</f>
        <v>0</v>
      </c>
      <c r="BC17" s="162">
        <f>SUM(BC7:BC16)</f>
        <v>0</v>
      </c>
      <c r="BD17" s="162">
        <f>SUM(BD7:BD16)</f>
        <v>0</v>
      </c>
      <c r="BE17" s="162">
        <f>SUM(BE7:BE16)</f>
        <v>0</v>
      </c>
    </row>
    <row r="18" spans="1:15" ht="12.75">
      <c r="A18" s="143" t="s">
        <v>65</v>
      </c>
      <c r="B18" s="144" t="s">
        <v>70</v>
      </c>
      <c r="C18" s="145" t="s">
        <v>71</v>
      </c>
      <c r="D18" s="146"/>
      <c r="E18" s="147"/>
      <c r="F18" s="147"/>
      <c r="G18" s="148"/>
      <c r="H18" s="149"/>
      <c r="I18" s="149"/>
      <c r="O18" s="150">
        <v>1</v>
      </c>
    </row>
    <row r="19" spans="1:104" ht="45">
      <c r="A19" s="151">
        <v>10</v>
      </c>
      <c r="B19" s="152" t="s">
        <v>306</v>
      </c>
      <c r="C19" s="153" t="s">
        <v>307</v>
      </c>
      <c r="D19" s="154" t="s">
        <v>72</v>
      </c>
      <c r="E19" s="155">
        <v>7.7</v>
      </c>
      <c r="F19" s="155">
        <v>0</v>
      </c>
      <c r="G19" s="156">
        <f>E19*F19</f>
        <v>0</v>
      </c>
      <c r="O19" s="150">
        <v>2</v>
      </c>
      <c r="AA19" s="123">
        <v>12</v>
      </c>
      <c r="AB19" s="123">
        <v>0</v>
      </c>
      <c r="AC19" s="123">
        <v>4</v>
      </c>
      <c r="AZ19" s="123">
        <v>1</v>
      </c>
      <c r="BA19" s="123">
        <f>IF(AZ19=1,G19,0)</f>
        <v>0</v>
      </c>
      <c r="BB19" s="123">
        <f>IF(AZ19=2,G19,0)</f>
        <v>0</v>
      </c>
      <c r="BC19" s="123">
        <f>IF(AZ19=3,G19,0)</f>
        <v>0</v>
      </c>
      <c r="BD19" s="123">
        <f>IF(AZ19=4,G19,0)</f>
        <v>0</v>
      </c>
      <c r="BE19" s="123">
        <f>IF(AZ19=5,G19,0)</f>
        <v>0</v>
      </c>
      <c r="CZ19" s="123">
        <v>0</v>
      </c>
    </row>
    <row r="20" spans="1:104" ht="33.75">
      <c r="A20" s="151">
        <v>11</v>
      </c>
      <c r="B20" s="152" t="s">
        <v>73</v>
      </c>
      <c r="C20" s="153" t="s">
        <v>308</v>
      </c>
      <c r="D20" s="154" t="s">
        <v>68</v>
      </c>
      <c r="E20" s="155">
        <v>1</v>
      </c>
      <c r="F20" s="155">
        <v>0</v>
      </c>
      <c r="G20" s="156">
        <f>E20*F20</f>
        <v>0</v>
      </c>
      <c r="O20" s="150">
        <v>2</v>
      </c>
      <c r="AA20" s="123">
        <v>12</v>
      </c>
      <c r="AB20" s="123">
        <v>0</v>
      </c>
      <c r="AC20" s="123">
        <v>5</v>
      </c>
      <c r="AZ20" s="123">
        <v>1</v>
      </c>
      <c r="BA20" s="123">
        <f>IF(AZ20=1,G20,0)</f>
        <v>0</v>
      </c>
      <c r="BB20" s="123">
        <f>IF(AZ20=2,G20,0)</f>
        <v>0</v>
      </c>
      <c r="BC20" s="123">
        <f>IF(AZ20=3,G20,0)</f>
        <v>0</v>
      </c>
      <c r="BD20" s="123">
        <f>IF(AZ20=4,G20,0)</f>
        <v>0</v>
      </c>
      <c r="BE20" s="123">
        <f>IF(AZ20=5,G20,0)</f>
        <v>0</v>
      </c>
      <c r="CZ20" s="123">
        <v>1.86253</v>
      </c>
    </row>
    <row r="21" spans="1:57" ht="12.75">
      <c r="A21" s="157"/>
      <c r="B21" s="158" t="s">
        <v>67</v>
      </c>
      <c r="C21" s="159" t="str">
        <f>CONCATENATE(B18," ",C18)</f>
        <v>3 Svislé a kompletní konstrukce</v>
      </c>
      <c r="D21" s="157"/>
      <c r="E21" s="160"/>
      <c r="F21" s="160"/>
      <c r="G21" s="161">
        <f>SUM(G18:G20)</f>
        <v>0</v>
      </c>
      <c r="O21" s="150">
        <v>4</v>
      </c>
      <c r="BA21" s="162">
        <f>SUM(BA18:BA20)</f>
        <v>0</v>
      </c>
      <c r="BB21" s="162">
        <f>SUM(BB18:BB20)</f>
        <v>0</v>
      </c>
      <c r="BC21" s="162">
        <f>SUM(BC18:BC20)</f>
        <v>0</v>
      </c>
      <c r="BD21" s="162">
        <f>SUM(BD18:BD20)</f>
        <v>0</v>
      </c>
      <c r="BE21" s="162">
        <f>SUM(BE18:BE20)</f>
        <v>0</v>
      </c>
    </row>
    <row r="22" spans="1:15" ht="12.75">
      <c r="A22" s="143" t="s">
        <v>65</v>
      </c>
      <c r="B22" s="144" t="s">
        <v>74</v>
      </c>
      <c r="C22" s="145" t="s">
        <v>75</v>
      </c>
      <c r="D22" s="146"/>
      <c r="E22" s="147"/>
      <c r="F22" s="147"/>
      <c r="G22" s="148"/>
      <c r="H22" s="149"/>
      <c r="I22" s="149"/>
      <c r="O22" s="150">
        <v>1</v>
      </c>
    </row>
    <row r="23" spans="1:104" ht="12.75">
      <c r="A23" s="151">
        <v>12</v>
      </c>
      <c r="B23" s="152" t="s">
        <v>321</v>
      </c>
      <c r="C23" s="153" t="s">
        <v>322</v>
      </c>
      <c r="D23" s="154" t="s">
        <v>99</v>
      </c>
      <c r="E23" s="155">
        <v>1</v>
      </c>
      <c r="F23" s="155">
        <v>0</v>
      </c>
      <c r="G23" s="156">
        <f aca="true" t="shared" si="3" ref="G23:G25">E23*F23</f>
        <v>0</v>
      </c>
      <c r="O23" s="150">
        <v>2</v>
      </c>
      <c r="AA23" s="123">
        <v>12</v>
      </c>
      <c r="AB23" s="123">
        <v>0</v>
      </c>
      <c r="AC23" s="123">
        <v>6</v>
      </c>
      <c r="AZ23" s="123">
        <v>1</v>
      </c>
      <c r="BA23" s="123">
        <f aca="true" t="shared" si="4" ref="BA23:BA25">IF(AZ23=1,G23,0)</f>
        <v>0</v>
      </c>
      <c r="BB23" s="123">
        <f aca="true" t="shared" si="5" ref="BB23:BB25">IF(AZ23=2,G23,0)</f>
        <v>0</v>
      </c>
      <c r="BC23" s="123">
        <f aca="true" t="shared" si="6" ref="BC23:BC25">IF(AZ23=3,G23,0)</f>
        <v>0</v>
      </c>
      <c r="BD23" s="123">
        <f aca="true" t="shared" si="7" ref="BD23:BD25">IF(AZ23=4,G23,0)</f>
        <v>0</v>
      </c>
      <c r="BE23" s="123">
        <f aca="true" t="shared" si="8" ref="BE23:BE25">IF(AZ23=5,G23,0)</f>
        <v>0</v>
      </c>
      <c r="CZ23" s="123">
        <v>0</v>
      </c>
    </row>
    <row r="24" spans="1:104" ht="12.75">
      <c r="A24" s="151">
        <v>13</v>
      </c>
      <c r="B24" s="152" t="s">
        <v>323</v>
      </c>
      <c r="C24" s="153" t="s">
        <v>324</v>
      </c>
      <c r="D24" s="154" t="s">
        <v>99</v>
      </c>
      <c r="E24" s="155">
        <v>1</v>
      </c>
      <c r="F24" s="155">
        <v>0</v>
      </c>
      <c r="G24" s="156">
        <f t="shared" si="3"/>
        <v>0</v>
      </c>
      <c r="O24" s="150">
        <v>2</v>
      </c>
      <c r="AA24" s="123">
        <v>12</v>
      </c>
      <c r="AB24" s="123">
        <v>0</v>
      </c>
      <c r="AC24" s="123">
        <v>7</v>
      </c>
      <c r="AZ24" s="123">
        <v>1</v>
      </c>
      <c r="BA24" s="123">
        <f t="shared" si="4"/>
        <v>0</v>
      </c>
      <c r="BB24" s="123">
        <f t="shared" si="5"/>
        <v>0</v>
      </c>
      <c r="BC24" s="123">
        <f t="shared" si="6"/>
        <v>0</v>
      </c>
      <c r="BD24" s="123">
        <f t="shared" si="7"/>
        <v>0</v>
      </c>
      <c r="BE24" s="123">
        <f t="shared" si="8"/>
        <v>0</v>
      </c>
      <c r="CZ24" s="123">
        <v>0</v>
      </c>
    </row>
    <row r="25" spans="1:104" ht="22.5">
      <c r="A25" s="151">
        <v>14</v>
      </c>
      <c r="B25" s="152" t="s">
        <v>76</v>
      </c>
      <c r="C25" s="153" t="s">
        <v>599</v>
      </c>
      <c r="D25" s="154" t="s">
        <v>69</v>
      </c>
      <c r="E25" s="155">
        <v>47</v>
      </c>
      <c r="F25" s="155">
        <v>0</v>
      </c>
      <c r="G25" s="156">
        <f t="shared" si="3"/>
        <v>0</v>
      </c>
      <c r="O25" s="150">
        <v>2</v>
      </c>
      <c r="AA25" s="123">
        <v>12</v>
      </c>
      <c r="AB25" s="123">
        <v>0</v>
      </c>
      <c r="AC25" s="123">
        <v>9</v>
      </c>
      <c r="AZ25" s="123">
        <v>1</v>
      </c>
      <c r="BA25" s="123">
        <f t="shared" si="4"/>
        <v>0</v>
      </c>
      <c r="BB25" s="123">
        <f t="shared" si="5"/>
        <v>0</v>
      </c>
      <c r="BC25" s="123">
        <f t="shared" si="6"/>
        <v>0</v>
      </c>
      <c r="BD25" s="123">
        <f t="shared" si="7"/>
        <v>0</v>
      </c>
      <c r="BE25" s="123">
        <f t="shared" si="8"/>
        <v>0</v>
      </c>
      <c r="CZ25" s="123">
        <v>0</v>
      </c>
    </row>
    <row r="26" spans="1:57" ht="12.75">
      <c r="A26" s="157"/>
      <c r="B26" s="158" t="s">
        <v>67</v>
      </c>
      <c r="C26" s="159" t="str">
        <f>CONCATENATE(B22," ",C22)</f>
        <v>6 Úpravy povrchu,podlahy</v>
      </c>
      <c r="D26" s="157"/>
      <c r="E26" s="160"/>
      <c r="F26" s="160"/>
      <c r="G26" s="161">
        <f>SUM(G22:G25)</f>
        <v>0</v>
      </c>
      <c r="O26" s="150">
        <v>4</v>
      </c>
      <c r="BA26" s="162">
        <f>SUM(BA22:BA25)</f>
        <v>0</v>
      </c>
      <c r="BB26" s="162">
        <f>SUM(BB22:BB25)</f>
        <v>0</v>
      </c>
      <c r="BC26" s="162">
        <f>SUM(BC22:BC25)</f>
        <v>0</v>
      </c>
      <c r="BD26" s="162">
        <f>SUM(BD22:BD25)</f>
        <v>0</v>
      </c>
      <c r="BE26" s="162">
        <f>SUM(BE22:BE25)</f>
        <v>0</v>
      </c>
    </row>
    <row r="27" spans="1:15" ht="12.75">
      <c r="A27" s="143" t="s">
        <v>65</v>
      </c>
      <c r="B27" s="144" t="s">
        <v>385</v>
      </c>
      <c r="C27" s="145" t="s">
        <v>386</v>
      </c>
      <c r="D27" s="146"/>
      <c r="E27" s="147"/>
      <c r="F27" s="147"/>
      <c r="G27" s="148"/>
      <c r="H27" s="149"/>
      <c r="I27" s="149"/>
      <c r="O27" s="150">
        <v>1</v>
      </c>
    </row>
    <row r="28" spans="1:104" ht="22.5">
      <c r="A28" s="151">
        <v>15</v>
      </c>
      <c r="B28" s="152" t="s">
        <v>326</v>
      </c>
      <c r="C28" s="153" t="s">
        <v>325</v>
      </c>
      <c r="D28" s="154" t="s">
        <v>72</v>
      </c>
      <c r="E28" s="155">
        <v>10</v>
      </c>
      <c r="F28" s="155">
        <v>0</v>
      </c>
      <c r="G28" s="156">
        <f aca="true" t="shared" si="9" ref="G28:G32">E28*F28</f>
        <v>0</v>
      </c>
      <c r="O28" s="150">
        <v>2</v>
      </c>
      <c r="AA28" s="123">
        <v>12</v>
      </c>
      <c r="AB28" s="123">
        <v>0</v>
      </c>
      <c r="AC28" s="123">
        <v>16</v>
      </c>
      <c r="AZ28" s="123">
        <v>1</v>
      </c>
      <c r="BA28" s="123">
        <f aca="true" t="shared" si="10" ref="BA28:BA32">IF(AZ28=1,G28,0)</f>
        <v>0</v>
      </c>
      <c r="BB28" s="123">
        <f aca="true" t="shared" si="11" ref="BB28:BB32">IF(AZ28=2,G28,0)</f>
        <v>0</v>
      </c>
      <c r="BC28" s="123">
        <f>IF(AZ28=3,G28,0)</f>
        <v>0</v>
      </c>
      <c r="BD28" s="123">
        <f>IF(AZ28=4,G28,0)</f>
        <v>0</v>
      </c>
      <c r="BE28" s="123">
        <f>IF(AZ28=5,G28,0)</f>
        <v>0</v>
      </c>
      <c r="CZ28" s="123">
        <v>0</v>
      </c>
    </row>
    <row r="29" spans="1:54" ht="33.75">
      <c r="A29" s="151">
        <v>16</v>
      </c>
      <c r="B29" s="152" t="s">
        <v>327</v>
      </c>
      <c r="C29" s="153" t="s">
        <v>328</v>
      </c>
      <c r="D29" s="154" t="s">
        <v>68</v>
      </c>
      <c r="E29" s="155">
        <v>1.5</v>
      </c>
      <c r="F29" s="155">
        <v>0</v>
      </c>
      <c r="G29" s="156">
        <f t="shared" si="9"/>
        <v>0</v>
      </c>
      <c r="O29" s="150">
        <v>2</v>
      </c>
      <c r="AA29" s="123">
        <v>12</v>
      </c>
      <c r="AB29" s="123">
        <v>0</v>
      </c>
      <c r="AC29" s="123">
        <v>18</v>
      </c>
      <c r="AZ29" s="123">
        <v>1</v>
      </c>
      <c r="BA29" s="123">
        <f t="shared" si="10"/>
        <v>0</v>
      </c>
      <c r="BB29" s="123">
        <f t="shared" si="11"/>
        <v>0</v>
      </c>
    </row>
    <row r="30" spans="1:104" ht="12.75">
      <c r="A30" s="151">
        <v>17</v>
      </c>
      <c r="B30" s="152" t="s">
        <v>387</v>
      </c>
      <c r="C30" s="153" t="s">
        <v>77</v>
      </c>
      <c r="D30" s="154" t="s">
        <v>69</v>
      </c>
      <c r="E30" s="155">
        <v>3.152</v>
      </c>
      <c r="F30" s="155">
        <v>0</v>
      </c>
      <c r="G30" s="156">
        <f t="shared" si="9"/>
        <v>0</v>
      </c>
      <c r="O30" s="150">
        <v>2</v>
      </c>
      <c r="AA30" s="123">
        <v>12</v>
      </c>
      <c r="AB30" s="123">
        <v>0</v>
      </c>
      <c r="AC30" s="123">
        <v>17</v>
      </c>
      <c r="AZ30" s="123">
        <v>1</v>
      </c>
      <c r="BA30" s="123">
        <f t="shared" si="10"/>
        <v>0</v>
      </c>
      <c r="BB30" s="123">
        <f t="shared" si="11"/>
        <v>0</v>
      </c>
      <c r="BC30" s="123">
        <f>IF(AZ30=3,G30,0)</f>
        <v>0</v>
      </c>
      <c r="BD30" s="123">
        <f>IF(AZ30=4,G30,0)</f>
        <v>0</v>
      </c>
      <c r="BE30" s="123">
        <f>IF(AZ30=5,G30,0)</f>
        <v>0</v>
      </c>
      <c r="CZ30" s="123">
        <v>0.00117</v>
      </c>
    </row>
    <row r="31" spans="1:104" ht="22.5">
      <c r="A31" s="151">
        <v>18</v>
      </c>
      <c r="B31" s="152" t="s">
        <v>329</v>
      </c>
      <c r="C31" s="153" t="s">
        <v>388</v>
      </c>
      <c r="D31" s="154" t="s">
        <v>69</v>
      </c>
      <c r="E31" s="155">
        <v>122.84</v>
      </c>
      <c r="F31" s="155">
        <v>0</v>
      </c>
      <c r="G31" s="156">
        <f t="shared" si="9"/>
        <v>0</v>
      </c>
      <c r="O31" s="150">
        <v>2</v>
      </c>
      <c r="AA31" s="123">
        <v>12</v>
      </c>
      <c r="AB31" s="123">
        <v>0</v>
      </c>
      <c r="AC31" s="123">
        <v>18</v>
      </c>
      <c r="AZ31" s="123">
        <v>1</v>
      </c>
      <c r="BA31" s="123">
        <f t="shared" si="10"/>
        <v>0</v>
      </c>
      <c r="BB31" s="123">
        <f t="shared" si="11"/>
        <v>0</v>
      </c>
      <c r="BC31" s="123">
        <f>IF(AZ31=3,G31,0)</f>
        <v>0</v>
      </c>
      <c r="BD31" s="123">
        <f>IF(AZ31=4,G31,0)</f>
        <v>0</v>
      </c>
      <c r="BE31" s="123">
        <f>IF(AZ31=5,G31,0)</f>
        <v>0</v>
      </c>
      <c r="CZ31" s="123">
        <v>0.001</v>
      </c>
    </row>
    <row r="32" spans="1:54" ht="22.5">
      <c r="A32" s="151">
        <v>19</v>
      </c>
      <c r="B32" s="152" t="s">
        <v>78</v>
      </c>
      <c r="C32" s="153" t="s">
        <v>604</v>
      </c>
      <c r="D32" s="154" t="s">
        <v>79</v>
      </c>
      <c r="E32" s="155">
        <v>1</v>
      </c>
      <c r="F32" s="155">
        <v>0</v>
      </c>
      <c r="G32" s="156">
        <f t="shared" si="9"/>
        <v>0</v>
      </c>
      <c r="O32" s="150">
        <v>2</v>
      </c>
      <c r="AA32" s="123">
        <v>12</v>
      </c>
      <c r="AB32" s="123">
        <v>0</v>
      </c>
      <c r="AC32" s="123">
        <v>19</v>
      </c>
      <c r="AZ32" s="123">
        <v>1</v>
      </c>
      <c r="BA32" s="123">
        <f t="shared" si="10"/>
        <v>0</v>
      </c>
      <c r="BB32" s="123">
        <f t="shared" si="11"/>
        <v>0</v>
      </c>
    </row>
    <row r="33" spans="1:57" ht="12.75">
      <c r="A33" s="157"/>
      <c r="B33" s="158" t="s">
        <v>67</v>
      </c>
      <c r="C33" s="159" t="str">
        <f>CONCATENATE(B27," ",C27)</f>
        <v>9 Ostatní konstrukce a práce, bourání</v>
      </c>
      <c r="D33" s="157"/>
      <c r="E33" s="160"/>
      <c r="F33" s="160"/>
      <c r="G33" s="161">
        <f>SUM(G27:G32)</f>
        <v>0</v>
      </c>
      <c r="O33" s="150">
        <v>4</v>
      </c>
      <c r="BA33" s="162">
        <f>SUM(BA27:BA32)</f>
        <v>0</v>
      </c>
      <c r="BB33" s="162">
        <f>SUM(BB27:BB32)</f>
        <v>0</v>
      </c>
      <c r="BC33" s="162">
        <f>SUM(BC27:BC32)</f>
        <v>0</v>
      </c>
      <c r="BD33" s="162">
        <f>SUM(BD27:BD32)</f>
        <v>0</v>
      </c>
      <c r="BE33" s="162">
        <f>SUM(BE27:BE32)</f>
        <v>0</v>
      </c>
    </row>
    <row r="34" spans="1:15" ht="12.75">
      <c r="A34" s="143" t="s">
        <v>65</v>
      </c>
      <c r="B34" s="144" t="s">
        <v>331</v>
      </c>
      <c r="C34" s="145" t="s">
        <v>332</v>
      </c>
      <c r="D34" s="146"/>
      <c r="E34" s="147"/>
      <c r="F34" s="147"/>
      <c r="G34" s="148"/>
      <c r="H34" s="149"/>
      <c r="I34" s="149"/>
      <c r="O34" s="150">
        <v>1</v>
      </c>
    </row>
    <row r="35" spans="1:104" ht="12.75" customHeight="1">
      <c r="A35" s="151">
        <v>20</v>
      </c>
      <c r="B35" s="152" t="s">
        <v>342</v>
      </c>
      <c r="C35" s="153" t="s">
        <v>335</v>
      </c>
      <c r="D35" s="154" t="s">
        <v>82</v>
      </c>
      <c r="E35" s="155">
        <v>12.092</v>
      </c>
      <c r="F35" s="155">
        <v>0</v>
      </c>
      <c r="G35" s="156">
        <f>E35*F35</f>
        <v>0</v>
      </c>
      <c r="O35" s="150">
        <v>2</v>
      </c>
      <c r="AA35" s="123">
        <v>12</v>
      </c>
      <c r="AB35" s="123">
        <v>0</v>
      </c>
      <c r="AC35" s="123">
        <v>20</v>
      </c>
      <c r="AZ35" s="123">
        <v>1</v>
      </c>
      <c r="BA35" s="123">
        <f>IF(AZ35=1,G35,0)</f>
        <v>0</v>
      </c>
      <c r="BB35" s="123">
        <f>IF(AZ35=2,G35,0)</f>
        <v>0</v>
      </c>
      <c r="BC35" s="123">
        <f>IF(AZ35=3,G35,0)</f>
        <v>0</v>
      </c>
      <c r="BD35" s="123">
        <f>IF(AZ35=4,G35,0)</f>
        <v>0</v>
      </c>
      <c r="BE35" s="123">
        <f>IF(AZ35=5,G35,0)</f>
        <v>0</v>
      </c>
      <c r="CZ35" s="123">
        <v>0</v>
      </c>
    </row>
    <row r="36" spans="1:104" ht="22.5">
      <c r="A36" s="151">
        <v>21</v>
      </c>
      <c r="B36" s="152" t="s">
        <v>343</v>
      </c>
      <c r="C36" s="153" t="s">
        <v>334</v>
      </c>
      <c r="D36" s="154" t="s">
        <v>82</v>
      </c>
      <c r="E36" s="155">
        <v>6.441</v>
      </c>
      <c r="F36" s="155">
        <v>0</v>
      </c>
      <c r="G36" s="156">
        <f>E36*F36</f>
        <v>0</v>
      </c>
      <c r="O36" s="150">
        <v>2</v>
      </c>
      <c r="AA36" s="123">
        <v>12</v>
      </c>
      <c r="AB36" s="123">
        <v>0</v>
      </c>
      <c r="AC36" s="123">
        <v>21</v>
      </c>
      <c r="AZ36" s="123">
        <v>1</v>
      </c>
      <c r="BA36" s="123">
        <f>IF(AZ36=1,G36,0)</f>
        <v>0</v>
      </c>
      <c r="BB36" s="123">
        <f>IF(AZ36=2,G36,0)</f>
        <v>0</v>
      </c>
      <c r="BC36" s="123">
        <f>IF(AZ36=3,G36,0)</f>
        <v>0</v>
      </c>
      <c r="BD36" s="123">
        <f>IF(AZ36=4,G36,0)</f>
        <v>0</v>
      </c>
      <c r="BE36" s="123">
        <f>IF(AZ36=5,G36,0)</f>
        <v>0</v>
      </c>
      <c r="CZ36" s="123">
        <v>0</v>
      </c>
    </row>
    <row r="37" spans="1:54" ht="22.5">
      <c r="A37" s="151">
        <v>22</v>
      </c>
      <c r="B37" s="152" t="s">
        <v>336</v>
      </c>
      <c r="C37" s="153" t="s">
        <v>337</v>
      </c>
      <c r="D37" s="154" t="s">
        <v>82</v>
      </c>
      <c r="E37" s="155">
        <v>6.441</v>
      </c>
      <c r="F37" s="155">
        <v>0</v>
      </c>
      <c r="G37" s="156">
        <f>E37*F37</f>
        <v>0</v>
      </c>
      <c r="O37" s="150">
        <v>2</v>
      </c>
      <c r="AA37" s="123">
        <v>12</v>
      </c>
      <c r="AB37" s="123">
        <v>0</v>
      </c>
      <c r="AC37" s="123">
        <v>22</v>
      </c>
      <c r="AZ37" s="123">
        <v>1</v>
      </c>
      <c r="BA37" s="123">
        <f>IF(AZ37=1,G37,0)</f>
        <v>0</v>
      </c>
      <c r="BB37" s="123">
        <f>IF(AZ37=2,G37,0)</f>
        <v>0</v>
      </c>
    </row>
    <row r="38" spans="1:54" ht="22.5">
      <c r="A38" s="151">
        <v>23</v>
      </c>
      <c r="B38" s="152" t="s">
        <v>338</v>
      </c>
      <c r="C38" s="153" t="s">
        <v>339</v>
      </c>
      <c r="D38" s="154" t="s">
        <v>82</v>
      </c>
      <c r="E38" s="155">
        <v>6.441</v>
      </c>
      <c r="F38" s="155">
        <v>0</v>
      </c>
      <c r="G38" s="156">
        <f>E38*F38</f>
        <v>0</v>
      </c>
      <c r="O38" s="150">
        <v>2</v>
      </c>
      <c r="AA38" s="123">
        <v>12</v>
      </c>
      <c r="AB38" s="123">
        <v>0</v>
      </c>
      <c r="AC38" s="123">
        <v>22</v>
      </c>
      <c r="AZ38" s="123">
        <v>1</v>
      </c>
      <c r="BA38" s="123">
        <f>IF(AZ38=1,G38,0)</f>
        <v>0</v>
      </c>
      <c r="BB38" s="123">
        <f>IF(AZ38=2,G38,0)</f>
        <v>0</v>
      </c>
    </row>
    <row r="39" spans="1:104" ht="22.5">
      <c r="A39" s="151">
        <v>24</v>
      </c>
      <c r="B39" s="152" t="s">
        <v>340</v>
      </c>
      <c r="C39" s="153" t="s">
        <v>341</v>
      </c>
      <c r="D39" s="154" t="s">
        <v>82</v>
      </c>
      <c r="E39" s="155">
        <v>6.441</v>
      </c>
      <c r="F39" s="155">
        <v>0</v>
      </c>
      <c r="G39" s="156">
        <f>E39*F39</f>
        <v>0</v>
      </c>
      <c r="O39" s="150">
        <v>2</v>
      </c>
      <c r="AA39" s="123">
        <v>12</v>
      </c>
      <c r="AB39" s="123">
        <v>0</v>
      </c>
      <c r="AC39" s="123">
        <v>22</v>
      </c>
      <c r="AZ39" s="123">
        <v>1</v>
      </c>
      <c r="BA39" s="123">
        <f>IF(AZ39=1,G39,0)</f>
        <v>0</v>
      </c>
      <c r="BB39" s="123">
        <f>IF(AZ39=2,G39,0)</f>
        <v>0</v>
      </c>
      <c r="BC39" s="123">
        <f>IF(AZ39=3,G39,0)</f>
        <v>0</v>
      </c>
      <c r="BD39" s="123">
        <f>IF(AZ39=4,G39,0)</f>
        <v>0</v>
      </c>
      <c r="BE39" s="123">
        <f>IF(AZ39=5,G39,0)</f>
        <v>0</v>
      </c>
      <c r="CZ39" s="123">
        <v>0</v>
      </c>
    </row>
    <row r="40" spans="1:57" ht="12.75">
      <c r="A40" s="157"/>
      <c r="B40" s="158" t="s">
        <v>67</v>
      </c>
      <c r="C40" s="159" t="str">
        <f>CONCATENATE(B34," ",C34)</f>
        <v>997 Přesun sutě</v>
      </c>
      <c r="D40" s="157"/>
      <c r="E40" s="160"/>
      <c r="F40" s="160"/>
      <c r="G40" s="161">
        <f>SUM(G34:G39)</f>
        <v>0</v>
      </c>
      <c r="O40" s="150">
        <v>4</v>
      </c>
      <c r="BA40" s="162">
        <f>SUM(BA34:BA39)</f>
        <v>0</v>
      </c>
      <c r="BB40" s="162">
        <f>SUM(BB34:BB39)</f>
        <v>0</v>
      </c>
      <c r="BC40" s="162">
        <f>SUM(BC34:BC39)</f>
        <v>0</v>
      </c>
      <c r="BD40" s="162">
        <f>SUM(BD34:BD39)</f>
        <v>0</v>
      </c>
      <c r="BE40" s="162">
        <f>SUM(BE34:BE39)</f>
        <v>0</v>
      </c>
    </row>
    <row r="41" spans="1:15" ht="12.75">
      <c r="A41" s="143" t="s">
        <v>65</v>
      </c>
      <c r="B41" s="144" t="s">
        <v>333</v>
      </c>
      <c r="C41" s="145" t="s">
        <v>80</v>
      </c>
      <c r="D41" s="146"/>
      <c r="E41" s="147"/>
      <c r="F41" s="147"/>
      <c r="G41" s="148"/>
      <c r="H41" s="149"/>
      <c r="I41" s="149"/>
      <c r="O41" s="150">
        <v>1</v>
      </c>
    </row>
    <row r="42" spans="1:104" ht="12.75">
      <c r="A42" s="151">
        <v>25</v>
      </c>
      <c r="B42" s="152" t="s">
        <v>330</v>
      </c>
      <c r="C42" s="153" t="s">
        <v>81</v>
      </c>
      <c r="D42" s="154" t="s">
        <v>82</v>
      </c>
      <c r="E42" s="155">
        <v>10.428</v>
      </c>
      <c r="F42" s="155">
        <v>0</v>
      </c>
      <c r="G42" s="156">
        <f>E42*F42</f>
        <v>0</v>
      </c>
      <c r="O42" s="150">
        <v>2</v>
      </c>
      <c r="AA42" s="123">
        <v>12</v>
      </c>
      <c r="AB42" s="123">
        <v>0</v>
      </c>
      <c r="AC42" s="123">
        <v>23</v>
      </c>
      <c r="AZ42" s="123">
        <v>1</v>
      </c>
      <c r="BA42" s="123">
        <f>IF(AZ42=1,G42,0)</f>
        <v>0</v>
      </c>
      <c r="BB42" s="123">
        <f>IF(AZ42=2,G42,0)</f>
        <v>0</v>
      </c>
      <c r="BC42" s="123">
        <f>IF(AZ42=3,G42,0)</f>
        <v>0</v>
      </c>
      <c r="BD42" s="123">
        <f>IF(AZ42=4,G42,0)</f>
        <v>0</v>
      </c>
      <c r="BE42" s="123">
        <f>IF(AZ42=5,G42,0)</f>
        <v>0</v>
      </c>
      <c r="CZ42" s="123">
        <v>0</v>
      </c>
    </row>
    <row r="43" spans="1:57" ht="12.75">
      <c r="A43" s="157"/>
      <c r="B43" s="158" t="s">
        <v>67</v>
      </c>
      <c r="C43" s="159" t="str">
        <f>CONCATENATE(B41," ",C41)</f>
        <v>998 Staveništní přesun hmot</v>
      </c>
      <c r="D43" s="157"/>
      <c r="E43" s="160"/>
      <c r="F43" s="160"/>
      <c r="G43" s="161">
        <f>SUM(G41:G42)</f>
        <v>0</v>
      </c>
      <c r="O43" s="150">
        <v>4</v>
      </c>
      <c r="BA43" s="162">
        <f>SUM(BA41:BA42)</f>
        <v>0</v>
      </c>
      <c r="BB43" s="162">
        <f>SUM(BB41:BB42)</f>
        <v>0</v>
      </c>
      <c r="BC43" s="162">
        <f>SUM(BC41:BC42)</f>
        <v>0</v>
      </c>
      <c r="BD43" s="162">
        <f>SUM(BD41:BD42)</f>
        <v>0</v>
      </c>
      <c r="BE43" s="162">
        <f>SUM(BE41:BE42)</f>
        <v>0</v>
      </c>
    </row>
    <row r="44" spans="1:15" ht="12.75">
      <c r="A44" s="143" t="s">
        <v>65</v>
      </c>
      <c r="B44" s="144" t="s">
        <v>83</v>
      </c>
      <c r="C44" s="145" t="s">
        <v>84</v>
      </c>
      <c r="D44" s="146"/>
      <c r="E44" s="147"/>
      <c r="F44" s="147"/>
      <c r="G44" s="148"/>
      <c r="H44" s="149"/>
      <c r="I44" s="149"/>
      <c r="O44" s="150">
        <v>1</v>
      </c>
    </row>
    <row r="45" spans="1:104" ht="12.75">
      <c r="A45" s="151">
        <v>26</v>
      </c>
      <c r="B45" s="152" t="s">
        <v>85</v>
      </c>
      <c r="C45" s="153" t="s">
        <v>86</v>
      </c>
      <c r="D45" s="154" t="s">
        <v>72</v>
      </c>
      <c r="E45" s="155">
        <v>60</v>
      </c>
      <c r="F45" s="155">
        <v>0</v>
      </c>
      <c r="G45" s="156">
        <f aca="true" t="shared" si="12" ref="G45:G52">E45*F45</f>
        <v>0</v>
      </c>
      <c r="O45" s="150">
        <v>2</v>
      </c>
      <c r="AA45" s="123">
        <v>12</v>
      </c>
      <c r="AB45" s="123">
        <v>0</v>
      </c>
      <c r="AC45" s="123">
        <v>24</v>
      </c>
      <c r="AZ45" s="123">
        <v>2</v>
      </c>
      <c r="BA45" s="123">
        <f aca="true" t="shared" si="13" ref="BA45:BA52">IF(AZ45=1,G45,0)</f>
        <v>0</v>
      </c>
      <c r="BB45" s="123">
        <f aca="true" t="shared" si="14" ref="BB45:BB52">IF(AZ45=2,G45,0)</f>
        <v>0</v>
      </c>
      <c r="BC45" s="123">
        <f aca="true" t="shared" si="15" ref="BC45:BC52">IF(AZ45=3,G45,0)</f>
        <v>0</v>
      </c>
      <c r="BD45" s="123">
        <f aca="true" t="shared" si="16" ref="BD45:BD52">IF(AZ45=4,G45,0)</f>
        <v>0</v>
      </c>
      <c r="BE45" s="123">
        <f aca="true" t="shared" si="17" ref="BE45:BE52">IF(AZ45=5,G45,0)</f>
        <v>0</v>
      </c>
      <c r="CZ45" s="123">
        <v>0</v>
      </c>
    </row>
    <row r="46" spans="1:104" ht="22.5">
      <c r="A46" s="151">
        <v>27</v>
      </c>
      <c r="B46" s="152" t="s">
        <v>87</v>
      </c>
      <c r="C46" s="153" t="s">
        <v>88</v>
      </c>
      <c r="D46" s="154" t="s">
        <v>72</v>
      </c>
      <c r="E46" s="155">
        <v>140</v>
      </c>
      <c r="F46" s="155">
        <v>0</v>
      </c>
      <c r="G46" s="156">
        <f t="shared" si="12"/>
        <v>0</v>
      </c>
      <c r="O46" s="150">
        <v>2</v>
      </c>
      <c r="AA46" s="123">
        <v>12</v>
      </c>
      <c r="AB46" s="123">
        <v>0</v>
      </c>
      <c r="AC46" s="123">
        <v>25</v>
      </c>
      <c r="AZ46" s="123">
        <v>2</v>
      </c>
      <c r="BA46" s="123">
        <f t="shared" si="13"/>
        <v>0</v>
      </c>
      <c r="BB46" s="123">
        <f t="shared" si="14"/>
        <v>0</v>
      </c>
      <c r="BC46" s="123">
        <f t="shared" si="15"/>
        <v>0</v>
      </c>
      <c r="BD46" s="123">
        <f t="shared" si="16"/>
        <v>0</v>
      </c>
      <c r="BE46" s="123">
        <f t="shared" si="17"/>
        <v>0</v>
      </c>
      <c r="CZ46" s="123">
        <v>0</v>
      </c>
    </row>
    <row r="47" spans="1:104" ht="12.75">
      <c r="A47" s="151">
        <v>28</v>
      </c>
      <c r="B47" s="152" t="s">
        <v>539</v>
      </c>
      <c r="C47" s="153" t="s">
        <v>89</v>
      </c>
      <c r="D47" s="154" t="s">
        <v>72</v>
      </c>
      <c r="E47" s="155">
        <v>60</v>
      </c>
      <c r="F47" s="155">
        <v>0</v>
      </c>
      <c r="G47" s="156">
        <f t="shared" si="12"/>
        <v>0</v>
      </c>
      <c r="O47" s="150">
        <v>2</v>
      </c>
      <c r="AA47" s="123">
        <v>12</v>
      </c>
      <c r="AB47" s="123">
        <v>1</v>
      </c>
      <c r="AC47" s="123">
        <v>26</v>
      </c>
      <c r="AZ47" s="123">
        <v>2</v>
      </c>
      <c r="BA47" s="123">
        <f t="shared" si="13"/>
        <v>0</v>
      </c>
      <c r="BB47" s="123">
        <f t="shared" si="14"/>
        <v>0</v>
      </c>
      <c r="BC47" s="123">
        <f t="shared" si="15"/>
        <v>0</v>
      </c>
      <c r="BD47" s="123">
        <f t="shared" si="16"/>
        <v>0</v>
      </c>
      <c r="BE47" s="123">
        <f t="shared" si="17"/>
        <v>0</v>
      </c>
      <c r="CZ47" s="123">
        <v>0.00072</v>
      </c>
    </row>
    <row r="48" spans="1:104" ht="12.75">
      <c r="A48" s="151">
        <v>29</v>
      </c>
      <c r="B48" s="152" t="s">
        <v>540</v>
      </c>
      <c r="C48" s="153" t="s">
        <v>90</v>
      </c>
      <c r="D48" s="154" t="s">
        <v>72</v>
      </c>
      <c r="E48" s="155">
        <v>15</v>
      </c>
      <c r="F48" s="155">
        <v>0</v>
      </c>
      <c r="G48" s="156">
        <f t="shared" si="12"/>
        <v>0</v>
      </c>
      <c r="O48" s="150">
        <v>2</v>
      </c>
      <c r="AA48" s="123">
        <v>12</v>
      </c>
      <c r="AB48" s="123">
        <v>1</v>
      </c>
      <c r="AC48" s="123">
        <v>27</v>
      </c>
      <c r="AZ48" s="123">
        <v>2</v>
      </c>
      <c r="BA48" s="123">
        <f t="shared" si="13"/>
        <v>0</v>
      </c>
      <c r="BB48" s="123">
        <f t="shared" si="14"/>
        <v>0</v>
      </c>
      <c r="BC48" s="123">
        <f t="shared" si="15"/>
        <v>0</v>
      </c>
      <c r="BD48" s="123">
        <f t="shared" si="16"/>
        <v>0</v>
      </c>
      <c r="BE48" s="123">
        <f t="shared" si="17"/>
        <v>0</v>
      </c>
      <c r="CZ48" s="123">
        <v>0.00078</v>
      </c>
    </row>
    <row r="49" spans="1:104" ht="12.75">
      <c r="A49" s="151">
        <v>30</v>
      </c>
      <c r="B49" s="152" t="s">
        <v>541</v>
      </c>
      <c r="C49" s="153" t="s">
        <v>91</v>
      </c>
      <c r="D49" s="154" t="s">
        <v>72</v>
      </c>
      <c r="E49" s="155">
        <v>90</v>
      </c>
      <c r="F49" s="155">
        <v>0</v>
      </c>
      <c r="G49" s="156">
        <f t="shared" si="12"/>
        <v>0</v>
      </c>
      <c r="O49" s="150">
        <v>2</v>
      </c>
      <c r="AA49" s="123">
        <v>12</v>
      </c>
      <c r="AB49" s="123">
        <v>1</v>
      </c>
      <c r="AC49" s="123">
        <v>28</v>
      </c>
      <c r="AZ49" s="123">
        <v>2</v>
      </c>
      <c r="BA49" s="123">
        <f t="shared" si="13"/>
        <v>0</v>
      </c>
      <c r="BB49" s="123">
        <f t="shared" si="14"/>
        <v>0</v>
      </c>
      <c r="BC49" s="123">
        <f t="shared" si="15"/>
        <v>0</v>
      </c>
      <c r="BD49" s="123">
        <f t="shared" si="16"/>
        <v>0</v>
      </c>
      <c r="BE49" s="123">
        <f t="shared" si="17"/>
        <v>0</v>
      </c>
      <c r="CZ49" s="123">
        <v>0.00088</v>
      </c>
    </row>
    <row r="50" spans="1:104" ht="12.75">
      <c r="A50" s="151">
        <v>31</v>
      </c>
      <c r="B50" s="152" t="s">
        <v>542</v>
      </c>
      <c r="C50" s="153" t="s">
        <v>92</v>
      </c>
      <c r="D50" s="154" t="s">
        <v>72</v>
      </c>
      <c r="E50" s="155">
        <v>10</v>
      </c>
      <c r="F50" s="155">
        <v>0</v>
      </c>
      <c r="G50" s="156">
        <f t="shared" si="12"/>
        <v>0</v>
      </c>
      <c r="O50" s="150">
        <v>2</v>
      </c>
      <c r="AA50" s="123">
        <v>12</v>
      </c>
      <c r="AB50" s="123">
        <v>1</v>
      </c>
      <c r="AC50" s="123">
        <v>29</v>
      </c>
      <c r="AZ50" s="123">
        <v>2</v>
      </c>
      <c r="BA50" s="123">
        <f t="shared" si="13"/>
        <v>0</v>
      </c>
      <c r="BB50" s="123">
        <f t="shared" si="14"/>
        <v>0</v>
      </c>
      <c r="BC50" s="123">
        <f t="shared" si="15"/>
        <v>0</v>
      </c>
      <c r="BD50" s="123">
        <f t="shared" si="16"/>
        <v>0</v>
      </c>
      <c r="BE50" s="123">
        <f t="shared" si="17"/>
        <v>0</v>
      </c>
      <c r="CZ50" s="123">
        <v>0.00102</v>
      </c>
    </row>
    <row r="51" spans="1:104" ht="12.75">
      <c r="A51" s="151">
        <v>32</v>
      </c>
      <c r="B51" s="152" t="s">
        <v>543</v>
      </c>
      <c r="C51" s="153" t="s">
        <v>93</v>
      </c>
      <c r="D51" s="154" t="s">
        <v>72</v>
      </c>
      <c r="E51" s="155">
        <v>25</v>
      </c>
      <c r="F51" s="155">
        <v>0</v>
      </c>
      <c r="G51" s="156">
        <f t="shared" si="12"/>
        <v>0</v>
      </c>
      <c r="O51" s="150">
        <v>2</v>
      </c>
      <c r="AA51" s="123">
        <v>12</v>
      </c>
      <c r="AB51" s="123">
        <v>1</v>
      </c>
      <c r="AC51" s="123">
        <v>30</v>
      </c>
      <c r="AZ51" s="123">
        <v>2</v>
      </c>
      <c r="BA51" s="123">
        <f t="shared" si="13"/>
        <v>0</v>
      </c>
      <c r="BB51" s="123">
        <f t="shared" si="14"/>
        <v>0</v>
      </c>
      <c r="BC51" s="123">
        <f t="shared" si="15"/>
        <v>0</v>
      </c>
      <c r="BD51" s="123">
        <f t="shared" si="16"/>
        <v>0</v>
      </c>
      <c r="BE51" s="123">
        <f t="shared" si="17"/>
        <v>0</v>
      </c>
      <c r="CZ51" s="123">
        <v>0.00113</v>
      </c>
    </row>
    <row r="52" spans="1:104" ht="12.75">
      <c r="A52" s="151">
        <v>33</v>
      </c>
      <c r="B52" s="152" t="s">
        <v>94</v>
      </c>
      <c r="C52" s="153" t="s">
        <v>95</v>
      </c>
      <c r="D52" s="154" t="s">
        <v>79</v>
      </c>
      <c r="E52" s="155">
        <v>2</v>
      </c>
      <c r="F52" s="155">
        <v>0</v>
      </c>
      <c r="G52" s="156">
        <f t="shared" si="12"/>
        <v>0</v>
      </c>
      <c r="O52" s="150">
        <v>2</v>
      </c>
      <c r="AA52" s="123">
        <v>12</v>
      </c>
      <c r="AB52" s="123">
        <v>0</v>
      </c>
      <c r="AC52" s="123">
        <v>31</v>
      </c>
      <c r="AZ52" s="123">
        <v>2</v>
      </c>
      <c r="BA52" s="123">
        <f t="shared" si="13"/>
        <v>0</v>
      </c>
      <c r="BB52" s="123">
        <f t="shared" si="14"/>
        <v>0</v>
      </c>
      <c r="BC52" s="123">
        <f t="shared" si="15"/>
        <v>0</v>
      </c>
      <c r="BD52" s="123">
        <f t="shared" si="16"/>
        <v>0</v>
      </c>
      <c r="BE52" s="123">
        <f t="shared" si="17"/>
        <v>0</v>
      </c>
      <c r="CZ52" s="123">
        <v>0</v>
      </c>
    </row>
    <row r="53" spans="1:57" ht="12.75">
      <c r="A53" s="157"/>
      <c r="B53" s="158" t="s">
        <v>67</v>
      </c>
      <c r="C53" s="159" t="str">
        <f>CONCATENATE(B44," ",C44)</f>
        <v>713 Izolace tepelné</v>
      </c>
      <c r="D53" s="157"/>
      <c r="E53" s="160"/>
      <c r="F53" s="160"/>
      <c r="G53" s="161">
        <f>SUM(G44:G52)</f>
        <v>0</v>
      </c>
      <c r="O53" s="150">
        <v>4</v>
      </c>
      <c r="BA53" s="162">
        <f>SUM(BA44:BA52)</f>
        <v>0</v>
      </c>
      <c r="BB53" s="162">
        <f>SUM(BB44:BB52)</f>
        <v>0</v>
      </c>
      <c r="BC53" s="162">
        <f>SUM(BC44:BC52)</f>
        <v>0</v>
      </c>
      <c r="BD53" s="162">
        <f>SUM(BD44:BD52)</f>
        <v>0</v>
      </c>
      <c r="BE53" s="162">
        <f>SUM(BE44:BE52)</f>
        <v>0</v>
      </c>
    </row>
    <row r="54" spans="1:15" ht="12.75">
      <c r="A54" s="143" t="s">
        <v>65</v>
      </c>
      <c r="B54" s="144" t="s">
        <v>96</v>
      </c>
      <c r="C54" s="145" t="s">
        <v>97</v>
      </c>
      <c r="D54" s="146"/>
      <c r="E54" s="147"/>
      <c r="F54" s="147"/>
      <c r="G54" s="148"/>
      <c r="H54" s="149"/>
      <c r="I54" s="149"/>
      <c r="O54" s="150">
        <v>1</v>
      </c>
    </row>
    <row r="55" spans="1:104" ht="12.75">
      <c r="A55" s="151">
        <v>34</v>
      </c>
      <c r="B55" s="152" t="s">
        <v>538</v>
      </c>
      <c r="C55" s="153" t="s">
        <v>523</v>
      </c>
      <c r="D55" s="154" t="s">
        <v>72</v>
      </c>
      <c r="E55" s="155">
        <v>1</v>
      </c>
      <c r="F55" s="155">
        <v>0</v>
      </c>
      <c r="G55" s="156">
        <f aca="true" t="shared" si="18" ref="G55:G77">E55*F55</f>
        <v>0</v>
      </c>
      <c r="O55" s="150">
        <v>2</v>
      </c>
      <c r="AA55" s="123">
        <v>12</v>
      </c>
      <c r="AB55" s="123">
        <v>0</v>
      </c>
      <c r="AC55" s="123">
        <v>33</v>
      </c>
      <c r="AZ55" s="123">
        <v>2</v>
      </c>
      <c r="BA55" s="123">
        <f aca="true" t="shared" si="19" ref="BA55:BA77">IF(AZ55=1,G55,0)</f>
        <v>0</v>
      </c>
      <c r="BB55" s="123">
        <f aca="true" t="shared" si="20" ref="BB55:BB77">IF(AZ55=2,G55,0)</f>
        <v>0</v>
      </c>
      <c r="BC55" s="123">
        <f aca="true" t="shared" si="21" ref="BC55:BC77">IF(AZ55=3,G55,0)</f>
        <v>0</v>
      </c>
      <c r="BD55" s="123">
        <f aca="true" t="shared" si="22" ref="BD55:BD77">IF(AZ55=4,G55,0)</f>
        <v>0</v>
      </c>
      <c r="BE55" s="123">
        <f aca="true" t="shared" si="23" ref="BE55:BE77">IF(AZ55=5,G55,0)</f>
        <v>0</v>
      </c>
      <c r="CZ55" s="123">
        <v>0</v>
      </c>
    </row>
    <row r="56" spans="1:104" ht="12.75">
      <c r="A56" s="151">
        <v>35</v>
      </c>
      <c r="B56" s="152" t="s">
        <v>520</v>
      </c>
      <c r="C56" s="153" t="s">
        <v>98</v>
      </c>
      <c r="D56" s="154" t="s">
        <v>72</v>
      </c>
      <c r="E56" s="155">
        <v>4</v>
      </c>
      <c r="F56" s="155">
        <v>0</v>
      </c>
      <c r="G56" s="156">
        <f t="shared" si="18"/>
        <v>0</v>
      </c>
      <c r="O56" s="150">
        <v>2</v>
      </c>
      <c r="AA56" s="123">
        <v>12</v>
      </c>
      <c r="AB56" s="123">
        <v>0</v>
      </c>
      <c r="AC56" s="123">
        <v>35</v>
      </c>
      <c r="AZ56" s="123">
        <v>2</v>
      </c>
      <c r="BA56" s="123">
        <f t="shared" si="19"/>
        <v>0</v>
      </c>
      <c r="BB56" s="123">
        <f t="shared" si="20"/>
        <v>0</v>
      </c>
      <c r="BC56" s="123">
        <f t="shared" si="21"/>
        <v>0</v>
      </c>
      <c r="BD56" s="123">
        <f t="shared" si="22"/>
        <v>0</v>
      </c>
      <c r="BE56" s="123">
        <f t="shared" si="23"/>
        <v>0</v>
      </c>
      <c r="CZ56" s="123">
        <v>0.00038</v>
      </c>
    </row>
    <row r="57" spans="1:104" ht="12.75">
      <c r="A57" s="151">
        <v>36</v>
      </c>
      <c r="B57" s="152" t="s">
        <v>521</v>
      </c>
      <c r="C57" s="153" t="s">
        <v>606</v>
      </c>
      <c r="D57" s="154" t="s">
        <v>72</v>
      </c>
      <c r="E57" s="155">
        <v>13</v>
      </c>
      <c r="F57" s="155">
        <v>0</v>
      </c>
      <c r="G57" s="156">
        <f t="shared" si="18"/>
        <v>0</v>
      </c>
      <c r="O57" s="150">
        <v>2</v>
      </c>
      <c r="AA57" s="123">
        <v>12</v>
      </c>
      <c r="AB57" s="123">
        <v>0</v>
      </c>
      <c r="AC57" s="123">
        <v>36</v>
      </c>
      <c r="AZ57" s="123">
        <v>2</v>
      </c>
      <c r="BA57" s="123">
        <f t="shared" si="19"/>
        <v>0</v>
      </c>
      <c r="BB57" s="123">
        <f t="shared" si="20"/>
        <v>0</v>
      </c>
      <c r="BC57" s="123">
        <f t="shared" si="21"/>
        <v>0</v>
      </c>
      <c r="BD57" s="123">
        <f t="shared" si="22"/>
        <v>0</v>
      </c>
      <c r="BE57" s="123">
        <f t="shared" si="23"/>
        <v>0</v>
      </c>
      <c r="CZ57" s="123">
        <v>0.00047</v>
      </c>
    </row>
    <row r="58" spans="1:104" ht="12.75">
      <c r="A58" s="151">
        <v>37</v>
      </c>
      <c r="B58" s="152" t="s">
        <v>522</v>
      </c>
      <c r="C58" s="153" t="s">
        <v>607</v>
      </c>
      <c r="D58" s="154" t="s">
        <v>72</v>
      </c>
      <c r="E58" s="155">
        <v>23</v>
      </c>
      <c r="F58" s="155">
        <v>0</v>
      </c>
      <c r="G58" s="156">
        <f t="shared" si="18"/>
        <v>0</v>
      </c>
      <c r="O58" s="150">
        <v>2</v>
      </c>
      <c r="AA58" s="123">
        <v>12</v>
      </c>
      <c r="AB58" s="123">
        <v>0</v>
      </c>
      <c r="AC58" s="123">
        <v>37</v>
      </c>
      <c r="AZ58" s="123">
        <v>2</v>
      </c>
      <c r="BA58" s="123">
        <f t="shared" si="19"/>
        <v>0</v>
      </c>
      <c r="BB58" s="123">
        <f t="shared" si="20"/>
        <v>0</v>
      </c>
      <c r="BC58" s="123">
        <f t="shared" si="21"/>
        <v>0</v>
      </c>
      <c r="BD58" s="123">
        <f t="shared" si="22"/>
        <v>0</v>
      </c>
      <c r="BE58" s="123">
        <f t="shared" si="23"/>
        <v>0</v>
      </c>
      <c r="CZ58" s="123">
        <v>0.0007</v>
      </c>
    </row>
    <row r="59" spans="1:104" ht="12.75">
      <c r="A59" s="151">
        <v>38</v>
      </c>
      <c r="B59" s="152" t="s">
        <v>529</v>
      </c>
      <c r="C59" s="153" t="s">
        <v>524</v>
      </c>
      <c r="D59" s="154" t="s">
        <v>99</v>
      </c>
      <c r="E59" s="155">
        <v>1</v>
      </c>
      <c r="F59" s="155">
        <v>0</v>
      </c>
      <c r="G59" s="156">
        <f t="shared" si="18"/>
        <v>0</v>
      </c>
      <c r="O59" s="150">
        <v>2</v>
      </c>
      <c r="AA59" s="123">
        <v>12</v>
      </c>
      <c r="AB59" s="123">
        <v>1</v>
      </c>
      <c r="AC59" s="123">
        <v>38</v>
      </c>
      <c r="AZ59" s="123">
        <v>2</v>
      </c>
      <c r="BA59" s="123">
        <f t="shared" si="19"/>
        <v>0</v>
      </c>
      <c r="BB59" s="123">
        <f t="shared" si="20"/>
        <v>0</v>
      </c>
      <c r="BC59" s="123">
        <f t="shared" si="21"/>
        <v>0</v>
      </c>
      <c r="BD59" s="123">
        <f t="shared" si="22"/>
        <v>0</v>
      </c>
      <c r="BE59" s="123">
        <f t="shared" si="23"/>
        <v>0</v>
      </c>
      <c r="CZ59" s="123">
        <v>0.00051</v>
      </c>
    </row>
    <row r="60" spans="1:104" ht="12.75">
      <c r="A60" s="151">
        <v>39</v>
      </c>
      <c r="B60" s="152" t="s">
        <v>528</v>
      </c>
      <c r="C60" s="153" t="s">
        <v>525</v>
      </c>
      <c r="D60" s="154" t="s">
        <v>99</v>
      </c>
      <c r="E60" s="155">
        <v>5</v>
      </c>
      <c r="F60" s="155">
        <v>0</v>
      </c>
      <c r="G60" s="156">
        <f t="shared" si="18"/>
        <v>0</v>
      </c>
      <c r="O60" s="150">
        <v>2</v>
      </c>
      <c r="AA60" s="123">
        <v>12</v>
      </c>
      <c r="AB60" s="123">
        <v>1</v>
      </c>
      <c r="AC60" s="123">
        <v>39</v>
      </c>
      <c r="AZ60" s="123">
        <v>2</v>
      </c>
      <c r="BA60" s="123">
        <f t="shared" si="19"/>
        <v>0</v>
      </c>
      <c r="BB60" s="123">
        <f t="shared" si="20"/>
        <v>0</v>
      </c>
      <c r="BC60" s="123">
        <f t="shared" si="21"/>
        <v>0</v>
      </c>
      <c r="BD60" s="123">
        <f t="shared" si="22"/>
        <v>0</v>
      </c>
      <c r="BE60" s="123">
        <f t="shared" si="23"/>
        <v>0</v>
      </c>
      <c r="CZ60" s="123">
        <v>7E-05</v>
      </c>
    </row>
    <row r="61" spans="1:104" ht="12.75">
      <c r="A61" s="151">
        <v>40</v>
      </c>
      <c r="B61" s="152" t="s">
        <v>527</v>
      </c>
      <c r="C61" s="153" t="s">
        <v>526</v>
      </c>
      <c r="D61" s="154" t="s">
        <v>99</v>
      </c>
      <c r="E61" s="155">
        <v>1</v>
      </c>
      <c r="F61" s="155">
        <v>0</v>
      </c>
      <c r="G61" s="156">
        <f t="shared" si="18"/>
        <v>0</v>
      </c>
      <c r="O61" s="150">
        <v>2</v>
      </c>
      <c r="AA61" s="123">
        <v>12</v>
      </c>
      <c r="AB61" s="123">
        <v>1</v>
      </c>
      <c r="AC61" s="123">
        <v>40</v>
      </c>
      <c r="AZ61" s="123">
        <v>2</v>
      </c>
      <c r="BA61" s="123">
        <f t="shared" si="19"/>
        <v>0</v>
      </c>
      <c r="BB61" s="123">
        <f t="shared" si="20"/>
        <v>0</v>
      </c>
      <c r="BC61" s="123">
        <f t="shared" si="21"/>
        <v>0</v>
      </c>
      <c r="BD61" s="123">
        <f t="shared" si="22"/>
        <v>0</v>
      </c>
      <c r="BE61" s="123">
        <f t="shared" si="23"/>
        <v>0</v>
      </c>
      <c r="CZ61" s="123">
        <v>7E-05</v>
      </c>
    </row>
    <row r="62" spans="1:104" ht="12.75">
      <c r="A62" s="151">
        <v>41</v>
      </c>
      <c r="B62" s="152" t="s">
        <v>532</v>
      </c>
      <c r="C62" s="153" t="s">
        <v>100</v>
      </c>
      <c r="D62" s="180" t="s">
        <v>99</v>
      </c>
      <c r="E62" s="181">
        <v>4</v>
      </c>
      <c r="F62" s="181">
        <v>0</v>
      </c>
      <c r="G62" s="182">
        <f t="shared" si="18"/>
        <v>0</v>
      </c>
      <c r="O62" s="150">
        <v>2</v>
      </c>
      <c r="AA62" s="123">
        <v>12</v>
      </c>
      <c r="AB62" s="123">
        <v>0</v>
      </c>
      <c r="AC62" s="123">
        <v>44</v>
      </c>
      <c r="AZ62" s="123">
        <v>2</v>
      </c>
      <c r="BA62" s="123">
        <f t="shared" si="19"/>
        <v>0</v>
      </c>
      <c r="BB62" s="123">
        <f t="shared" si="20"/>
        <v>0</v>
      </c>
      <c r="BC62" s="123">
        <f t="shared" si="21"/>
        <v>0</v>
      </c>
      <c r="BD62" s="123">
        <f t="shared" si="22"/>
        <v>0</v>
      </c>
      <c r="BE62" s="123">
        <f t="shared" si="23"/>
        <v>0</v>
      </c>
      <c r="CZ62" s="123">
        <v>0</v>
      </c>
    </row>
    <row r="63" spans="1:104" ht="12.75">
      <c r="A63" s="151">
        <v>42</v>
      </c>
      <c r="B63" s="152" t="s">
        <v>531</v>
      </c>
      <c r="C63" s="153" t="s">
        <v>101</v>
      </c>
      <c r="D63" s="154" t="s">
        <v>99</v>
      </c>
      <c r="E63" s="155">
        <v>1</v>
      </c>
      <c r="F63" s="155">
        <v>0</v>
      </c>
      <c r="G63" s="156">
        <f t="shared" si="18"/>
        <v>0</v>
      </c>
      <c r="O63" s="150">
        <v>2</v>
      </c>
      <c r="AA63" s="123">
        <v>12</v>
      </c>
      <c r="AB63" s="123">
        <v>0</v>
      </c>
      <c r="AC63" s="123">
        <v>45</v>
      </c>
      <c r="AZ63" s="123">
        <v>2</v>
      </c>
      <c r="BA63" s="123">
        <f t="shared" si="19"/>
        <v>0</v>
      </c>
      <c r="BB63" s="123">
        <f t="shared" si="20"/>
        <v>0</v>
      </c>
      <c r="BC63" s="123">
        <f t="shared" si="21"/>
        <v>0</v>
      </c>
      <c r="BD63" s="123">
        <f t="shared" si="22"/>
        <v>0</v>
      </c>
      <c r="BE63" s="123">
        <f t="shared" si="23"/>
        <v>0</v>
      </c>
      <c r="CZ63" s="123">
        <v>0</v>
      </c>
    </row>
    <row r="64" spans="1:104" ht="12.75">
      <c r="A64" s="151">
        <v>43</v>
      </c>
      <c r="B64" s="152" t="s">
        <v>530</v>
      </c>
      <c r="C64" s="153" t="s">
        <v>102</v>
      </c>
      <c r="D64" s="154" t="s">
        <v>99</v>
      </c>
      <c r="E64" s="155">
        <v>7</v>
      </c>
      <c r="F64" s="155">
        <v>0</v>
      </c>
      <c r="G64" s="156">
        <f t="shared" si="18"/>
        <v>0</v>
      </c>
      <c r="O64" s="150">
        <v>2</v>
      </c>
      <c r="AA64" s="123">
        <v>12</v>
      </c>
      <c r="AB64" s="123">
        <v>0</v>
      </c>
      <c r="AC64" s="123">
        <v>46</v>
      </c>
      <c r="AZ64" s="123">
        <v>2</v>
      </c>
      <c r="BA64" s="123">
        <f t="shared" si="19"/>
        <v>0</v>
      </c>
      <c r="BB64" s="123">
        <f t="shared" si="20"/>
        <v>0</v>
      </c>
      <c r="BC64" s="123">
        <f t="shared" si="21"/>
        <v>0</v>
      </c>
      <c r="BD64" s="123">
        <f t="shared" si="22"/>
        <v>0</v>
      </c>
      <c r="BE64" s="123">
        <f t="shared" si="23"/>
        <v>0</v>
      </c>
      <c r="CZ64" s="123">
        <v>0</v>
      </c>
    </row>
    <row r="65" spans="1:104" ht="12.75">
      <c r="A65" s="151">
        <v>44</v>
      </c>
      <c r="B65" s="152" t="s">
        <v>611</v>
      </c>
      <c r="C65" s="153" t="s">
        <v>536</v>
      </c>
      <c r="D65" s="154" t="s">
        <v>99</v>
      </c>
      <c r="E65" s="155">
        <v>3</v>
      </c>
      <c r="F65" s="155">
        <v>0</v>
      </c>
      <c r="G65" s="156">
        <f t="shared" si="18"/>
        <v>0</v>
      </c>
      <c r="O65" s="150">
        <v>2</v>
      </c>
      <c r="AA65" s="123">
        <v>12</v>
      </c>
      <c r="AB65" s="123">
        <v>0</v>
      </c>
      <c r="AC65" s="123">
        <v>47</v>
      </c>
      <c r="AZ65" s="123">
        <v>2</v>
      </c>
      <c r="BA65" s="123">
        <f t="shared" si="19"/>
        <v>0</v>
      </c>
      <c r="BB65" s="123">
        <f t="shared" si="20"/>
        <v>0</v>
      </c>
      <c r="BC65" s="123">
        <f t="shared" si="21"/>
        <v>0</v>
      </c>
      <c r="BD65" s="123">
        <f t="shared" si="22"/>
        <v>0</v>
      </c>
      <c r="BE65" s="123">
        <f t="shared" si="23"/>
        <v>0</v>
      </c>
      <c r="CZ65" s="123">
        <v>0</v>
      </c>
    </row>
    <row r="66" spans="1:104" ht="12.75">
      <c r="A66" s="151">
        <v>45</v>
      </c>
      <c r="B66" s="152" t="s">
        <v>612</v>
      </c>
      <c r="C66" s="153" t="s">
        <v>103</v>
      </c>
      <c r="D66" s="154" t="s">
        <v>99</v>
      </c>
      <c r="E66" s="155">
        <v>6</v>
      </c>
      <c r="F66" s="155">
        <v>0</v>
      </c>
      <c r="G66" s="156">
        <f t="shared" si="18"/>
        <v>0</v>
      </c>
      <c r="O66" s="150">
        <v>2</v>
      </c>
      <c r="AA66" s="123">
        <v>12</v>
      </c>
      <c r="AB66" s="123">
        <v>0</v>
      </c>
      <c r="AC66" s="123">
        <v>51</v>
      </c>
      <c r="AZ66" s="123">
        <v>2</v>
      </c>
      <c r="BA66" s="123">
        <f t="shared" si="19"/>
        <v>0</v>
      </c>
      <c r="BB66" s="123">
        <f t="shared" si="20"/>
        <v>0</v>
      </c>
      <c r="BC66" s="123">
        <f t="shared" si="21"/>
        <v>0</v>
      </c>
      <c r="BD66" s="123">
        <f t="shared" si="22"/>
        <v>0</v>
      </c>
      <c r="BE66" s="123">
        <f t="shared" si="23"/>
        <v>0</v>
      </c>
      <c r="CZ66" s="123">
        <v>0</v>
      </c>
    </row>
    <row r="67" spans="1:104" ht="22.5">
      <c r="A67" s="151">
        <v>46</v>
      </c>
      <c r="B67" s="152" t="s">
        <v>104</v>
      </c>
      <c r="C67" s="153" t="s">
        <v>605</v>
      </c>
      <c r="D67" s="154" t="s">
        <v>99</v>
      </c>
      <c r="E67" s="155">
        <v>2</v>
      </c>
      <c r="F67" s="155">
        <v>0</v>
      </c>
      <c r="G67" s="156">
        <f t="shared" si="18"/>
        <v>0</v>
      </c>
      <c r="O67" s="150">
        <v>2</v>
      </c>
      <c r="AA67" s="123">
        <v>12</v>
      </c>
      <c r="AB67" s="123">
        <v>1</v>
      </c>
      <c r="AC67" s="123">
        <v>52</v>
      </c>
      <c r="AZ67" s="123">
        <v>2</v>
      </c>
      <c r="BA67" s="123">
        <f t="shared" si="19"/>
        <v>0</v>
      </c>
      <c r="BB67" s="123">
        <f t="shared" si="20"/>
        <v>0</v>
      </c>
      <c r="BC67" s="123">
        <f t="shared" si="21"/>
        <v>0</v>
      </c>
      <c r="BD67" s="123">
        <f t="shared" si="22"/>
        <v>0</v>
      </c>
      <c r="BE67" s="123">
        <f t="shared" si="23"/>
        <v>0</v>
      </c>
      <c r="CZ67" s="123">
        <v>0.00023</v>
      </c>
    </row>
    <row r="68" spans="1:104" ht="12.75">
      <c r="A68" s="151">
        <v>47</v>
      </c>
      <c r="B68" s="152" t="s">
        <v>613</v>
      </c>
      <c r="C68" s="153" t="s">
        <v>105</v>
      </c>
      <c r="D68" s="154" t="s">
        <v>79</v>
      </c>
      <c r="E68" s="155">
        <v>1</v>
      </c>
      <c r="F68" s="155">
        <v>0</v>
      </c>
      <c r="G68" s="156">
        <f t="shared" si="18"/>
        <v>0</v>
      </c>
      <c r="O68" s="150">
        <v>2</v>
      </c>
      <c r="AA68" s="123">
        <v>12</v>
      </c>
      <c r="AB68" s="123">
        <v>0</v>
      </c>
      <c r="AC68" s="123">
        <v>53</v>
      </c>
      <c r="AZ68" s="123">
        <v>2</v>
      </c>
      <c r="BA68" s="123">
        <f t="shared" si="19"/>
        <v>0</v>
      </c>
      <c r="BB68" s="123">
        <f t="shared" si="20"/>
        <v>0</v>
      </c>
      <c r="BC68" s="123">
        <f t="shared" si="21"/>
        <v>0</v>
      </c>
      <c r="BD68" s="123">
        <f t="shared" si="22"/>
        <v>0</v>
      </c>
      <c r="BE68" s="123">
        <f t="shared" si="23"/>
        <v>0</v>
      </c>
      <c r="CZ68" s="123">
        <v>0</v>
      </c>
    </row>
    <row r="69" spans="1:104" ht="12.75">
      <c r="A69" s="151">
        <v>48</v>
      </c>
      <c r="B69" s="152" t="s">
        <v>614</v>
      </c>
      <c r="C69" s="153" t="s">
        <v>533</v>
      </c>
      <c r="D69" s="154" t="s">
        <v>79</v>
      </c>
      <c r="E69" s="155">
        <v>1</v>
      </c>
      <c r="F69" s="155">
        <v>0</v>
      </c>
      <c r="G69" s="156">
        <f t="shared" si="18"/>
        <v>0</v>
      </c>
      <c r="O69" s="150">
        <v>2</v>
      </c>
      <c r="AA69" s="123">
        <v>12</v>
      </c>
      <c r="AB69" s="123">
        <v>0</v>
      </c>
      <c r="AC69" s="123">
        <v>54</v>
      </c>
      <c r="AZ69" s="123">
        <v>2</v>
      </c>
      <c r="BA69" s="123">
        <f t="shared" si="19"/>
        <v>0</v>
      </c>
      <c r="BB69" s="123">
        <f t="shared" si="20"/>
        <v>0</v>
      </c>
      <c r="BC69" s="123">
        <f t="shared" si="21"/>
        <v>0</v>
      </c>
      <c r="BD69" s="123">
        <f t="shared" si="22"/>
        <v>0</v>
      </c>
      <c r="BE69" s="123">
        <f t="shared" si="23"/>
        <v>0</v>
      </c>
      <c r="CZ69" s="123">
        <v>0</v>
      </c>
    </row>
    <row r="70" spans="1:104" ht="12.75">
      <c r="A70" s="151">
        <v>49</v>
      </c>
      <c r="B70" s="152" t="s">
        <v>615</v>
      </c>
      <c r="C70" s="153" t="s">
        <v>537</v>
      </c>
      <c r="D70" s="154" t="s">
        <v>66</v>
      </c>
      <c r="E70" s="155">
        <v>35</v>
      </c>
      <c r="F70" s="155">
        <v>0</v>
      </c>
      <c r="G70" s="156">
        <f t="shared" si="18"/>
        <v>0</v>
      </c>
      <c r="O70" s="150">
        <v>2</v>
      </c>
      <c r="AA70" s="123">
        <v>12</v>
      </c>
      <c r="AB70" s="123">
        <v>0</v>
      </c>
      <c r="AC70" s="123">
        <v>55</v>
      </c>
      <c r="AZ70" s="123">
        <v>2</v>
      </c>
      <c r="BA70" s="123">
        <f t="shared" si="19"/>
        <v>0</v>
      </c>
      <c r="BB70" s="123">
        <f t="shared" si="20"/>
        <v>0</v>
      </c>
      <c r="BC70" s="123">
        <f t="shared" si="21"/>
        <v>0</v>
      </c>
      <c r="BD70" s="123">
        <f t="shared" si="22"/>
        <v>0</v>
      </c>
      <c r="BE70" s="123">
        <f t="shared" si="23"/>
        <v>0</v>
      </c>
      <c r="CZ70" s="123">
        <v>0</v>
      </c>
    </row>
    <row r="71" spans="1:104" ht="22.5">
      <c r="A71" s="151">
        <v>50</v>
      </c>
      <c r="B71" s="152" t="s">
        <v>616</v>
      </c>
      <c r="C71" s="153" t="s">
        <v>534</v>
      </c>
      <c r="D71" s="154" t="s">
        <v>79</v>
      </c>
      <c r="E71" s="155">
        <v>1</v>
      </c>
      <c r="F71" s="155">
        <v>0</v>
      </c>
      <c r="G71" s="156">
        <f t="shared" si="18"/>
        <v>0</v>
      </c>
      <c r="O71" s="150">
        <v>2</v>
      </c>
      <c r="AA71" s="123">
        <v>12</v>
      </c>
      <c r="AB71" s="123">
        <v>0</v>
      </c>
      <c r="AC71" s="123">
        <v>57</v>
      </c>
      <c r="AZ71" s="123">
        <v>2</v>
      </c>
      <c r="BA71" s="123">
        <f t="shared" si="19"/>
        <v>0</v>
      </c>
      <c r="BB71" s="123">
        <f t="shared" si="20"/>
        <v>0</v>
      </c>
      <c r="BC71" s="123">
        <f t="shared" si="21"/>
        <v>0</v>
      </c>
      <c r="BD71" s="123">
        <f t="shared" si="22"/>
        <v>0</v>
      </c>
      <c r="BE71" s="123">
        <f t="shared" si="23"/>
        <v>0</v>
      </c>
      <c r="CZ71" s="123">
        <v>0</v>
      </c>
    </row>
    <row r="72" spans="1:104" ht="12.75">
      <c r="A72" s="151">
        <v>51</v>
      </c>
      <c r="B72" s="152" t="s">
        <v>617</v>
      </c>
      <c r="C72" s="153" t="s">
        <v>535</v>
      </c>
      <c r="D72" s="154" t="s">
        <v>79</v>
      </c>
      <c r="E72" s="155">
        <v>1</v>
      </c>
      <c r="F72" s="155">
        <v>0</v>
      </c>
      <c r="G72" s="156">
        <f t="shared" si="18"/>
        <v>0</v>
      </c>
      <c r="O72" s="150">
        <v>2</v>
      </c>
      <c r="AA72" s="123">
        <v>12</v>
      </c>
      <c r="AB72" s="123">
        <v>0</v>
      </c>
      <c r="AC72" s="123">
        <v>58</v>
      </c>
      <c r="AZ72" s="123">
        <v>2</v>
      </c>
      <c r="BA72" s="123">
        <f t="shared" si="19"/>
        <v>0</v>
      </c>
      <c r="BB72" s="123">
        <f t="shared" si="20"/>
        <v>0</v>
      </c>
      <c r="BC72" s="123">
        <f t="shared" si="21"/>
        <v>0</v>
      </c>
      <c r="BD72" s="123">
        <f t="shared" si="22"/>
        <v>0</v>
      </c>
      <c r="BE72" s="123">
        <f t="shared" si="23"/>
        <v>0</v>
      </c>
      <c r="CZ72" s="123">
        <v>0</v>
      </c>
    </row>
    <row r="73" spans="1:104" ht="12.75">
      <c r="A73" s="151">
        <v>52</v>
      </c>
      <c r="B73" s="152" t="s">
        <v>106</v>
      </c>
      <c r="C73" s="153" t="s">
        <v>107</v>
      </c>
      <c r="D73" s="154" t="s">
        <v>72</v>
      </c>
      <c r="E73" s="155">
        <v>41</v>
      </c>
      <c r="F73" s="155">
        <v>0</v>
      </c>
      <c r="G73" s="156">
        <f t="shared" si="18"/>
        <v>0</v>
      </c>
      <c r="O73" s="150">
        <v>2</v>
      </c>
      <c r="AA73" s="123">
        <v>12</v>
      </c>
      <c r="AB73" s="123">
        <v>0</v>
      </c>
      <c r="AC73" s="123">
        <v>59</v>
      </c>
      <c r="AZ73" s="123">
        <v>2</v>
      </c>
      <c r="BA73" s="123">
        <f t="shared" si="19"/>
        <v>0</v>
      </c>
      <c r="BB73" s="123">
        <f t="shared" si="20"/>
        <v>0</v>
      </c>
      <c r="BC73" s="123">
        <f t="shared" si="21"/>
        <v>0</v>
      </c>
      <c r="BD73" s="123">
        <f t="shared" si="22"/>
        <v>0</v>
      </c>
      <c r="BE73" s="123">
        <f t="shared" si="23"/>
        <v>0</v>
      </c>
      <c r="CZ73" s="123">
        <v>0</v>
      </c>
    </row>
    <row r="74" spans="1:104" ht="12.75">
      <c r="A74" s="151">
        <v>53</v>
      </c>
      <c r="B74" s="152" t="s">
        <v>108</v>
      </c>
      <c r="C74" s="153" t="s">
        <v>109</v>
      </c>
      <c r="D74" s="154" t="s">
        <v>72</v>
      </c>
      <c r="E74" s="155">
        <v>414</v>
      </c>
      <c r="F74" s="155">
        <v>0</v>
      </c>
      <c r="G74" s="156">
        <f t="shared" si="18"/>
        <v>0</v>
      </c>
      <c r="O74" s="150">
        <v>2</v>
      </c>
      <c r="AA74" s="123">
        <v>12</v>
      </c>
      <c r="AB74" s="123">
        <v>0</v>
      </c>
      <c r="AC74" s="123">
        <v>60</v>
      </c>
      <c r="AZ74" s="123">
        <v>2</v>
      </c>
      <c r="BA74" s="123">
        <f t="shared" si="19"/>
        <v>0</v>
      </c>
      <c r="BB74" s="123">
        <f t="shared" si="20"/>
        <v>0</v>
      </c>
      <c r="BC74" s="123">
        <f t="shared" si="21"/>
        <v>0</v>
      </c>
      <c r="BD74" s="123">
        <f t="shared" si="22"/>
        <v>0</v>
      </c>
      <c r="BE74" s="123">
        <f t="shared" si="23"/>
        <v>0</v>
      </c>
      <c r="CZ74" s="123">
        <v>0</v>
      </c>
    </row>
    <row r="75" spans="1:55" ht="12.75">
      <c r="A75" s="151">
        <v>54</v>
      </c>
      <c r="B75" s="152" t="s">
        <v>618</v>
      </c>
      <c r="C75" s="153" t="s">
        <v>110</v>
      </c>
      <c r="D75" s="154" t="s">
        <v>79</v>
      </c>
      <c r="E75" s="155">
        <v>1</v>
      </c>
      <c r="F75" s="155">
        <v>0</v>
      </c>
      <c r="G75" s="156">
        <f aca="true" t="shared" si="24" ref="G75">E75*F75</f>
        <v>0</v>
      </c>
      <c r="O75" s="150">
        <v>2</v>
      </c>
      <c r="AA75" s="123">
        <v>12</v>
      </c>
      <c r="AB75" s="123">
        <v>0</v>
      </c>
      <c r="AC75" s="123">
        <v>62</v>
      </c>
      <c r="AZ75" s="123">
        <v>2</v>
      </c>
      <c r="BA75" s="123">
        <f aca="true" t="shared" si="25" ref="BA75">IF(AZ75=1,G75,0)</f>
        <v>0</v>
      </c>
      <c r="BB75" s="123">
        <f aca="true" t="shared" si="26" ref="BB75">IF(AZ75=2,G75,0)</f>
        <v>0</v>
      </c>
      <c r="BC75" s="123">
        <f aca="true" t="shared" si="27" ref="BC75">IF(AZ75=3,G75,0)</f>
        <v>0</v>
      </c>
    </row>
    <row r="76" spans="1:55" ht="22.5">
      <c r="A76" s="151">
        <v>55</v>
      </c>
      <c r="B76" s="152" t="s">
        <v>619</v>
      </c>
      <c r="C76" s="153" t="s">
        <v>608</v>
      </c>
      <c r="D76" s="154" t="s">
        <v>79</v>
      </c>
      <c r="E76" s="155">
        <v>1</v>
      </c>
      <c r="F76" s="155">
        <v>0</v>
      </c>
      <c r="G76" s="156">
        <f aca="true" t="shared" si="28" ref="G76">E76*F76</f>
        <v>0</v>
      </c>
      <c r="O76" s="150">
        <v>2</v>
      </c>
      <c r="AA76" s="123">
        <v>12</v>
      </c>
      <c r="AB76" s="123">
        <v>0</v>
      </c>
      <c r="AC76" s="123">
        <v>62</v>
      </c>
      <c r="AZ76" s="123">
        <v>2</v>
      </c>
      <c r="BA76" s="123">
        <f aca="true" t="shared" si="29" ref="BA76">IF(AZ76=1,G76,0)</f>
        <v>0</v>
      </c>
      <c r="BB76" s="123">
        <f aca="true" t="shared" si="30" ref="BB76">IF(AZ76=2,G76,0)</f>
        <v>0</v>
      </c>
      <c r="BC76" s="123">
        <f aca="true" t="shared" si="31" ref="BC76">IF(AZ76=3,G76,0)</f>
        <v>0</v>
      </c>
    </row>
    <row r="77" spans="1:104" ht="33.75">
      <c r="A77" s="151">
        <v>56</v>
      </c>
      <c r="B77" s="152" t="s">
        <v>389</v>
      </c>
      <c r="C77" s="153" t="s">
        <v>390</v>
      </c>
      <c r="D77" s="154" t="s">
        <v>79</v>
      </c>
      <c r="E77" s="155">
        <v>1</v>
      </c>
      <c r="F77" s="155">
        <v>0</v>
      </c>
      <c r="G77" s="156">
        <f t="shared" si="18"/>
        <v>0</v>
      </c>
      <c r="O77" s="150">
        <v>2</v>
      </c>
      <c r="AA77" s="123">
        <v>12</v>
      </c>
      <c r="AB77" s="123">
        <v>0</v>
      </c>
      <c r="AC77" s="123">
        <v>62</v>
      </c>
      <c r="AZ77" s="123">
        <v>2</v>
      </c>
      <c r="BA77" s="123">
        <f t="shared" si="19"/>
        <v>0</v>
      </c>
      <c r="BB77" s="123">
        <f t="shared" si="20"/>
        <v>0</v>
      </c>
      <c r="BC77" s="123">
        <f t="shared" si="21"/>
        <v>0</v>
      </c>
      <c r="BD77" s="123">
        <f t="shared" si="22"/>
        <v>0</v>
      </c>
      <c r="BE77" s="123">
        <f t="shared" si="23"/>
        <v>0</v>
      </c>
      <c r="CZ77" s="123">
        <v>0</v>
      </c>
    </row>
    <row r="78" spans="1:57" ht="12.75">
      <c r="A78" s="157"/>
      <c r="B78" s="158" t="s">
        <v>67</v>
      </c>
      <c r="C78" s="159" t="str">
        <f>CONCATENATE(B54," ",C54)</f>
        <v>721 Vnitřní kanalizace</v>
      </c>
      <c r="D78" s="157"/>
      <c r="E78" s="160"/>
      <c r="F78" s="160">
        <v>0</v>
      </c>
      <c r="G78" s="161">
        <f>SUM(G54:G77)</f>
        <v>0</v>
      </c>
      <c r="O78" s="150">
        <v>4</v>
      </c>
      <c r="BA78" s="162">
        <f>SUM(BA54:BA77)</f>
        <v>0</v>
      </c>
      <c r="BB78" s="162">
        <f>SUM(BB54:BB77)</f>
        <v>0</v>
      </c>
      <c r="BC78" s="162">
        <f>SUM(BC54:BC77)</f>
        <v>0</v>
      </c>
      <c r="BD78" s="162">
        <f>SUM(BD54:BD77)</f>
        <v>0</v>
      </c>
      <c r="BE78" s="162">
        <f>SUM(BE54:BE77)</f>
        <v>0</v>
      </c>
    </row>
    <row r="79" spans="1:15" ht="12.75">
      <c r="A79" s="143" t="s">
        <v>65</v>
      </c>
      <c r="B79" s="144" t="s">
        <v>111</v>
      </c>
      <c r="C79" s="145" t="s">
        <v>112</v>
      </c>
      <c r="D79" s="146"/>
      <c r="E79" s="147"/>
      <c r="F79" s="147"/>
      <c r="G79" s="148"/>
      <c r="H79" s="149"/>
      <c r="I79" s="149"/>
      <c r="O79" s="150">
        <v>1</v>
      </c>
    </row>
    <row r="80" spans="1:104" ht="22.5">
      <c r="A80" s="151">
        <v>57</v>
      </c>
      <c r="B80" s="152" t="s">
        <v>253</v>
      </c>
      <c r="C80" s="153" t="s">
        <v>254</v>
      </c>
      <c r="D80" s="154" t="s">
        <v>66</v>
      </c>
      <c r="E80" s="155">
        <v>1</v>
      </c>
      <c r="F80" s="155">
        <v>0</v>
      </c>
      <c r="G80" s="156">
        <f aca="true" t="shared" si="32" ref="G80:G123">E80*F80</f>
        <v>0</v>
      </c>
      <c r="O80" s="150">
        <v>2</v>
      </c>
      <c r="AA80" s="123">
        <v>12</v>
      </c>
      <c r="AB80" s="123">
        <v>0</v>
      </c>
      <c r="AC80" s="123">
        <v>63</v>
      </c>
      <c r="AZ80" s="123">
        <v>2</v>
      </c>
      <c r="BA80" s="123">
        <f aca="true" t="shared" si="33" ref="BA80:BA123">IF(AZ80=1,G80,0)</f>
        <v>0</v>
      </c>
      <c r="BB80" s="123">
        <f aca="true" t="shared" si="34" ref="BB80:BB123">IF(AZ80=2,G80,0)</f>
        <v>0</v>
      </c>
      <c r="BC80" s="123">
        <f aca="true" t="shared" si="35" ref="BC80:BC123">IF(AZ80=3,G80,0)</f>
        <v>0</v>
      </c>
      <c r="BD80" s="123">
        <f aca="true" t="shared" si="36" ref="BD80:BD123">IF(AZ80=4,G80,0)</f>
        <v>0</v>
      </c>
      <c r="BE80" s="123">
        <f aca="true" t="shared" si="37" ref="BE80:BE123">IF(AZ80=5,G80,0)</f>
        <v>0</v>
      </c>
      <c r="CZ80" s="123">
        <v>0</v>
      </c>
    </row>
    <row r="81" spans="1:104" ht="12.75">
      <c r="A81" s="151">
        <v>58</v>
      </c>
      <c r="B81" s="152" t="s">
        <v>255</v>
      </c>
      <c r="C81" s="153" t="s">
        <v>256</v>
      </c>
      <c r="D81" s="154" t="s">
        <v>66</v>
      </c>
      <c r="E81" s="155">
        <v>1</v>
      </c>
      <c r="F81" s="155">
        <v>0</v>
      </c>
      <c r="G81" s="156">
        <f t="shared" si="32"/>
        <v>0</v>
      </c>
      <c r="O81" s="150">
        <v>2</v>
      </c>
      <c r="AA81" s="123">
        <v>12</v>
      </c>
      <c r="AB81" s="123">
        <v>0</v>
      </c>
      <c r="AC81" s="123">
        <v>64</v>
      </c>
      <c r="AZ81" s="123">
        <v>2</v>
      </c>
      <c r="BA81" s="123">
        <f t="shared" si="33"/>
        <v>0</v>
      </c>
      <c r="BB81" s="123">
        <f t="shared" si="34"/>
        <v>0</v>
      </c>
      <c r="BC81" s="123">
        <f t="shared" si="35"/>
        <v>0</v>
      </c>
      <c r="BD81" s="123">
        <f t="shared" si="36"/>
        <v>0</v>
      </c>
      <c r="BE81" s="123">
        <f t="shared" si="37"/>
        <v>0</v>
      </c>
      <c r="CZ81" s="123">
        <v>0</v>
      </c>
    </row>
    <row r="82" spans="1:104" ht="12.75">
      <c r="A82" s="151">
        <v>59</v>
      </c>
      <c r="B82" s="152" t="s">
        <v>257</v>
      </c>
      <c r="C82" s="153" t="s">
        <v>113</v>
      </c>
      <c r="D82" s="154" t="s">
        <v>66</v>
      </c>
      <c r="E82" s="155">
        <v>1</v>
      </c>
      <c r="F82" s="155">
        <v>0</v>
      </c>
      <c r="G82" s="156">
        <f t="shared" si="32"/>
        <v>0</v>
      </c>
      <c r="O82" s="150">
        <v>2</v>
      </c>
      <c r="AA82" s="123">
        <v>12</v>
      </c>
      <c r="AB82" s="123">
        <v>0</v>
      </c>
      <c r="AC82" s="123">
        <v>65</v>
      </c>
      <c r="AZ82" s="123">
        <v>2</v>
      </c>
      <c r="BA82" s="123">
        <f t="shared" si="33"/>
        <v>0</v>
      </c>
      <c r="BB82" s="123">
        <f t="shared" si="34"/>
        <v>0</v>
      </c>
      <c r="BC82" s="123">
        <f t="shared" si="35"/>
        <v>0</v>
      </c>
      <c r="BD82" s="123">
        <f t="shared" si="36"/>
        <v>0</v>
      </c>
      <c r="BE82" s="123">
        <f t="shared" si="37"/>
        <v>0</v>
      </c>
      <c r="CZ82" s="123">
        <v>0</v>
      </c>
    </row>
    <row r="83" spans="1:104" ht="12.75">
      <c r="A83" s="151">
        <v>60</v>
      </c>
      <c r="B83" s="152" t="s">
        <v>258</v>
      </c>
      <c r="C83" s="153" t="s">
        <v>114</v>
      </c>
      <c r="D83" s="154" t="s">
        <v>99</v>
      </c>
      <c r="E83" s="155">
        <v>1</v>
      </c>
      <c r="F83" s="155">
        <v>0</v>
      </c>
      <c r="G83" s="156">
        <f t="shared" si="32"/>
        <v>0</v>
      </c>
      <c r="O83" s="150">
        <v>2</v>
      </c>
      <c r="AA83" s="123">
        <v>12</v>
      </c>
      <c r="AB83" s="123">
        <v>0</v>
      </c>
      <c r="AC83" s="123">
        <v>66</v>
      </c>
      <c r="AZ83" s="123">
        <v>2</v>
      </c>
      <c r="BA83" s="123">
        <f t="shared" si="33"/>
        <v>0</v>
      </c>
      <c r="BB83" s="123">
        <f t="shared" si="34"/>
        <v>0</v>
      </c>
      <c r="BC83" s="123">
        <f t="shared" si="35"/>
        <v>0</v>
      </c>
      <c r="BD83" s="123">
        <f t="shared" si="36"/>
        <v>0</v>
      </c>
      <c r="BE83" s="123">
        <f t="shared" si="37"/>
        <v>0</v>
      </c>
      <c r="CZ83" s="123">
        <v>0</v>
      </c>
    </row>
    <row r="84" spans="1:104" ht="12.75">
      <c r="A84" s="151">
        <v>61</v>
      </c>
      <c r="B84" s="152" t="s">
        <v>115</v>
      </c>
      <c r="C84" s="153" t="s">
        <v>116</v>
      </c>
      <c r="D84" s="154" t="s">
        <v>99</v>
      </c>
      <c r="E84" s="155">
        <v>1</v>
      </c>
      <c r="F84" s="155">
        <v>0</v>
      </c>
      <c r="G84" s="156">
        <f t="shared" si="32"/>
        <v>0</v>
      </c>
      <c r="O84" s="150">
        <v>2</v>
      </c>
      <c r="AA84" s="123">
        <v>12</v>
      </c>
      <c r="AB84" s="123">
        <v>0</v>
      </c>
      <c r="AC84" s="123">
        <v>67</v>
      </c>
      <c r="AZ84" s="123">
        <v>2</v>
      </c>
      <c r="BA84" s="123">
        <f t="shared" si="33"/>
        <v>0</v>
      </c>
      <c r="BB84" s="123">
        <f t="shared" si="34"/>
        <v>0</v>
      </c>
      <c r="BC84" s="123">
        <f t="shared" si="35"/>
        <v>0</v>
      </c>
      <c r="BD84" s="123">
        <f t="shared" si="36"/>
        <v>0</v>
      </c>
      <c r="BE84" s="123">
        <f t="shared" si="37"/>
        <v>0</v>
      </c>
      <c r="CZ84" s="123">
        <v>0.00054</v>
      </c>
    </row>
    <row r="85" spans="1:104" ht="12.75">
      <c r="A85" s="151">
        <v>62</v>
      </c>
      <c r="B85" s="152" t="s">
        <v>499</v>
      </c>
      <c r="C85" s="153" t="s">
        <v>497</v>
      </c>
      <c r="D85" s="154" t="s">
        <v>99</v>
      </c>
      <c r="E85" s="155">
        <v>1</v>
      </c>
      <c r="F85" s="155">
        <v>0</v>
      </c>
      <c r="G85" s="156">
        <f t="shared" si="32"/>
        <v>0</v>
      </c>
      <c r="O85" s="150">
        <v>2</v>
      </c>
      <c r="AA85" s="123">
        <v>12</v>
      </c>
      <c r="AB85" s="123">
        <v>0</v>
      </c>
      <c r="AC85" s="123">
        <v>68</v>
      </c>
      <c r="AZ85" s="123">
        <v>2</v>
      </c>
      <c r="BA85" s="123">
        <f t="shared" si="33"/>
        <v>0</v>
      </c>
      <c r="BB85" s="123">
        <f t="shared" si="34"/>
        <v>0</v>
      </c>
      <c r="BC85" s="123">
        <f t="shared" si="35"/>
        <v>0</v>
      </c>
      <c r="BD85" s="123">
        <f t="shared" si="36"/>
        <v>0</v>
      </c>
      <c r="BE85" s="123">
        <f t="shared" si="37"/>
        <v>0</v>
      </c>
      <c r="CZ85" s="123">
        <v>0.00031</v>
      </c>
    </row>
    <row r="86" spans="1:104" ht="12.75">
      <c r="A86" s="151">
        <v>63</v>
      </c>
      <c r="B86" s="152" t="s">
        <v>500</v>
      </c>
      <c r="C86" s="153" t="s">
        <v>498</v>
      </c>
      <c r="D86" s="154" t="s">
        <v>99</v>
      </c>
      <c r="E86" s="155">
        <v>4</v>
      </c>
      <c r="F86" s="155">
        <v>0</v>
      </c>
      <c r="G86" s="156">
        <f t="shared" si="32"/>
        <v>0</v>
      </c>
      <c r="O86" s="150">
        <v>2</v>
      </c>
      <c r="AA86" s="123">
        <v>12</v>
      </c>
      <c r="AB86" s="123">
        <v>0</v>
      </c>
      <c r="AC86" s="123">
        <v>69</v>
      </c>
      <c r="AZ86" s="123">
        <v>2</v>
      </c>
      <c r="BA86" s="123">
        <f t="shared" si="33"/>
        <v>0</v>
      </c>
      <c r="BB86" s="123">
        <f t="shared" si="34"/>
        <v>0</v>
      </c>
      <c r="BC86" s="123">
        <f t="shared" si="35"/>
        <v>0</v>
      </c>
      <c r="BD86" s="123">
        <f t="shared" si="36"/>
        <v>0</v>
      </c>
      <c r="BE86" s="123">
        <f t="shared" si="37"/>
        <v>0</v>
      </c>
      <c r="CZ86" s="123">
        <v>0.00104</v>
      </c>
    </row>
    <row r="87" spans="1:104" ht="12.75">
      <c r="A87" s="151">
        <v>64</v>
      </c>
      <c r="B87" s="152" t="s">
        <v>501</v>
      </c>
      <c r="C87" s="153" t="s">
        <v>503</v>
      </c>
      <c r="D87" s="154" t="s">
        <v>99</v>
      </c>
      <c r="E87" s="155">
        <v>6</v>
      </c>
      <c r="F87" s="155">
        <v>0</v>
      </c>
      <c r="G87" s="156">
        <f t="shared" si="32"/>
        <v>0</v>
      </c>
      <c r="O87" s="150">
        <v>2</v>
      </c>
      <c r="AA87" s="123">
        <v>12</v>
      </c>
      <c r="AB87" s="123">
        <v>0</v>
      </c>
      <c r="AC87" s="123">
        <v>70</v>
      </c>
      <c r="AZ87" s="123">
        <v>2</v>
      </c>
      <c r="BA87" s="123">
        <f t="shared" si="33"/>
        <v>0</v>
      </c>
      <c r="BB87" s="123">
        <f t="shared" si="34"/>
        <v>0</v>
      </c>
      <c r="BC87" s="123">
        <f t="shared" si="35"/>
        <v>0</v>
      </c>
      <c r="BD87" s="123">
        <f t="shared" si="36"/>
        <v>0</v>
      </c>
      <c r="BE87" s="123">
        <f t="shared" si="37"/>
        <v>0</v>
      </c>
      <c r="CZ87" s="123">
        <v>0.00048</v>
      </c>
    </row>
    <row r="88" spans="1:104" ht="12.75">
      <c r="A88" s="151">
        <v>65</v>
      </c>
      <c r="B88" s="152" t="s">
        <v>502</v>
      </c>
      <c r="C88" s="153" t="s">
        <v>504</v>
      </c>
      <c r="D88" s="154" t="s">
        <v>99</v>
      </c>
      <c r="E88" s="155">
        <v>2</v>
      </c>
      <c r="F88" s="155">
        <v>0</v>
      </c>
      <c r="G88" s="156">
        <f t="shared" si="32"/>
        <v>0</v>
      </c>
      <c r="O88" s="150">
        <v>2</v>
      </c>
      <c r="AA88" s="123">
        <v>12</v>
      </c>
      <c r="AB88" s="123">
        <v>0</v>
      </c>
      <c r="AC88" s="123">
        <v>71</v>
      </c>
      <c r="AZ88" s="123">
        <v>2</v>
      </c>
      <c r="BA88" s="123">
        <f t="shared" si="33"/>
        <v>0</v>
      </c>
      <c r="BB88" s="123">
        <f t="shared" si="34"/>
        <v>0</v>
      </c>
      <c r="BC88" s="123">
        <f t="shared" si="35"/>
        <v>0</v>
      </c>
      <c r="BD88" s="123">
        <f t="shared" si="36"/>
        <v>0</v>
      </c>
      <c r="BE88" s="123">
        <f t="shared" si="37"/>
        <v>0</v>
      </c>
      <c r="CZ88" s="123">
        <v>0.00104</v>
      </c>
    </row>
    <row r="89" spans="1:55" ht="12.75">
      <c r="A89" s="151">
        <v>66</v>
      </c>
      <c r="B89" s="152" t="s">
        <v>505</v>
      </c>
      <c r="C89" s="153" t="s">
        <v>507</v>
      </c>
      <c r="D89" s="154" t="s">
        <v>99</v>
      </c>
      <c r="E89" s="155">
        <v>3</v>
      </c>
      <c r="F89" s="155">
        <v>0</v>
      </c>
      <c r="G89" s="156">
        <f aca="true" t="shared" si="38" ref="G89">E89*F89</f>
        <v>0</v>
      </c>
      <c r="O89" s="150">
        <v>2</v>
      </c>
      <c r="AA89" s="123">
        <v>12</v>
      </c>
      <c r="AB89" s="123">
        <v>0</v>
      </c>
      <c r="AC89" s="123">
        <v>71</v>
      </c>
      <c r="AZ89" s="123">
        <v>2</v>
      </c>
      <c r="BA89" s="123">
        <f aca="true" t="shared" si="39" ref="BA89">IF(AZ89=1,G89,0)</f>
        <v>0</v>
      </c>
      <c r="BB89" s="123">
        <f aca="true" t="shared" si="40" ref="BB89">IF(AZ89=2,G89,0)</f>
        <v>0</v>
      </c>
      <c r="BC89" s="123">
        <f aca="true" t="shared" si="41" ref="BC89">IF(AZ89=3,G89,0)</f>
        <v>0</v>
      </c>
    </row>
    <row r="90" spans="1:55" ht="12.75">
      <c r="A90" s="151">
        <v>67</v>
      </c>
      <c r="B90" s="152" t="s">
        <v>506</v>
      </c>
      <c r="C90" s="153" t="s">
        <v>508</v>
      </c>
      <c r="D90" s="154" t="s">
        <v>99</v>
      </c>
      <c r="E90" s="155">
        <v>1</v>
      </c>
      <c r="F90" s="155">
        <v>0</v>
      </c>
      <c r="G90" s="156">
        <f aca="true" t="shared" si="42" ref="G90">E90*F90</f>
        <v>0</v>
      </c>
      <c r="O90" s="150">
        <v>2</v>
      </c>
      <c r="AA90" s="123">
        <v>12</v>
      </c>
      <c r="AB90" s="123">
        <v>0</v>
      </c>
      <c r="AC90" s="123">
        <v>71</v>
      </c>
      <c r="AZ90" s="123">
        <v>2</v>
      </c>
      <c r="BA90" s="123">
        <f aca="true" t="shared" si="43" ref="BA90">IF(AZ90=1,G90,0)</f>
        <v>0</v>
      </c>
      <c r="BB90" s="123">
        <f aca="true" t="shared" si="44" ref="BB90">IF(AZ90=2,G90,0)</f>
        <v>0</v>
      </c>
      <c r="BC90" s="123">
        <f aca="true" t="shared" si="45" ref="BC90">IF(AZ90=3,G90,0)</f>
        <v>0</v>
      </c>
    </row>
    <row r="91" spans="1:104" ht="12.75">
      <c r="A91" s="151">
        <v>68</v>
      </c>
      <c r="B91" s="152" t="s">
        <v>117</v>
      </c>
      <c r="C91" s="153" t="s">
        <v>118</v>
      </c>
      <c r="D91" s="154" t="s">
        <v>99</v>
      </c>
      <c r="E91" s="155">
        <v>3</v>
      </c>
      <c r="F91" s="155">
        <v>0</v>
      </c>
      <c r="G91" s="156">
        <f t="shared" si="32"/>
        <v>0</v>
      </c>
      <c r="O91" s="150">
        <v>2</v>
      </c>
      <c r="AA91" s="123">
        <v>12</v>
      </c>
      <c r="AB91" s="123">
        <v>0</v>
      </c>
      <c r="AC91" s="123">
        <v>72</v>
      </c>
      <c r="AZ91" s="123">
        <v>2</v>
      </c>
      <c r="BA91" s="123">
        <f t="shared" si="33"/>
        <v>0</v>
      </c>
      <c r="BB91" s="123">
        <f t="shared" si="34"/>
        <v>0</v>
      </c>
      <c r="BC91" s="123">
        <f t="shared" si="35"/>
        <v>0</v>
      </c>
      <c r="BD91" s="123">
        <f t="shared" si="36"/>
        <v>0</v>
      </c>
      <c r="BE91" s="123">
        <f t="shared" si="37"/>
        <v>0</v>
      </c>
      <c r="CZ91" s="123">
        <v>0.00037</v>
      </c>
    </row>
    <row r="92" spans="1:104" ht="12.75">
      <c r="A92" s="151">
        <v>69</v>
      </c>
      <c r="B92" s="152" t="s">
        <v>119</v>
      </c>
      <c r="C92" s="153" t="s">
        <v>120</v>
      </c>
      <c r="D92" s="154" t="s">
        <v>99</v>
      </c>
      <c r="E92" s="155">
        <v>1</v>
      </c>
      <c r="F92" s="155">
        <v>0</v>
      </c>
      <c r="G92" s="156">
        <f t="shared" si="32"/>
        <v>0</v>
      </c>
      <c r="O92" s="150">
        <v>2</v>
      </c>
      <c r="AA92" s="123">
        <v>12</v>
      </c>
      <c r="AB92" s="123">
        <v>0</v>
      </c>
      <c r="AC92" s="123">
        <v>73</v>
      </c>
      <c r="AZ92" s="123">
        <v>2</v>
      </c>
      <c r="BA92" s="123">
        <f t="shared" si="33"/>
        <v>0</v>
      </c>
      <c r="BB92" s="123">
        <f t="shared" si="34"/>
        <v>0</v>
      </c>
      <c r="BC92" s="123">
        <f t="shared" si="35"/>
        <v>0</v>
      </c>
      <c r="BD92" s="123">
        <f t="shared" si="36"/>
        <v>0</v>
      </c>
      <c r="BE92" s="123">
        <f t="shared" si="37"/>
        <v>0</v>
      </c>
      <c r="CZ92" s="123">
        <v>0.00092</v>
      </c>
    </row>
    <row r="93" spans="1:104" ht="22.5">
      <c r="A93" s="151">
        <v>70</v>
      </c>
      <c r="B93" s="152" t="s">
        <v>121</v>
      </c>
      <c r="C93" s="153" t="s">
        <v>495</v>
      </c>
      <c r="D93" s="154" t="s">
        <v>99</v>
      </c>
      <c r="E93" s="155">
        <v>1</v>
      </c>
      <c r="F93" s="155">
        <v>0</v>
      </c>
      <c r="G93" s="156">
        <f t="shared" si="32"/>
        <v>0</v>
      </c>
      <c r="O93" s="150">
        <v>2</v>
      </c>
      <c r="AA93" s="123">
        <v>12</v>
      </c>
      <c r="AB93" s="123">
        <v>0</v>
      </c>
      <c r="AC93" s="123">
        <v>74</v>
      </c>
      <c r="AZ93" s="123">
        <v>2</v>
      </c>
      <c r="BA93" s="123">
        <f t="shared" si="33"/>
        <v>0</v>
      </c>
      <c r="BB93" s="123">
        <f t="shared" si="34"/>
        <v>0</v>
      </c>
      <c r="BC93" s="123">
        <f t="shared" si="35"/>
        <v>0</v>
      </c>
      <c r="BD93" s="123">
        <f t="shared" si="36"/>
        <v>0</v>
      </c>
      <c r="BE93" s="123">
        <f t="shared" si="37"/>
        <v>0</v>
      </c>
      <c r="CZ93" s="123">
        <v>0.0034</v>
      </c>
    </row>
    <row r="94" spans="1:55" ht="12.75">
      <c r="A94" s="151">
        <v>71</v>
      </c>
      <c r="B94" s="152" t="s">
        <v>620</v>
      </c>
      <c r="C94" s="153" t="s">
        <v>509</v>
      </c>
      <c r="D94" s="154" t="s">
        <v>99</v>
      </c>
      <c r="E94" s="155">
        <v>1</v>
      </c>
      <c r="F94" s="155">
        <v>0</v>
      </c>
      <c r="G94" s="156">
        <f aca="true" t="shared" si="46" ref="G94">E94*F94</f>
        <v>0</v>
      </c>
      <c r="O94" s="150">
        <v>2</v>
      </c>
      <c r="AA94" s="123">
        <v>12</v>
      </c>
      <c r="AB94" s="123">
        <v>0</v>
      </c>
      <c r="AC94" s="123">
        <v>74</v>
      </c>
      <c r="AZ94" s="123">
        <v>2</v>
      </c>
      <c r="BA94" s="123">
        <f aca="true" t="shared" si="47" ref="BA94">IF(AZ94=1,G94,0)</f>
        <v>0</v>
      </c>
      <c r="BB94" s="123">
        <f aca="true" t="shared" si="48" ref="BB94">IF(AZ94=2,G94,0)</f>
        <v>0</v>
      </c>
      <c r="BC94" s="123">
        <f aca="true" t="shared" si="49" ref="BC94">IF(AZ94=3,G94,0)</f>
        <v>0</v>
      </c>
    </row>
    <row r="95" spans="1:55" ht="12.75">
      <c r="A95" s="151">
        <v>72</v>
      </c>
      <c r="B95" s="152" t="s">
        <v>621</v>
      </c>
      <c r="C95" s="153" t="s">
        <v>510</v>
      </c>
      <c r="D95" s="154" t="s">
        <v>99</v>
      </c>
      <c r="E95" s="155">
        <v>1</v>
      </c>
      <c r="F95" s="155">
        <v>0</v>
      </c>
      <c r="G95" s="156">
        <f aca="true" t="shared" si="50" ref="G95">E95*F95</f>
        <v>0</v>
      </c>
      <c r="O95" s="150">
        <v>2</v>
      </c>
      <c r="AA95" s="123">
        <v>12</v>
      </c>
      <c r="AB95" s="123">
        <v>0</v>
      </c>
      <c r="AC95" s="123">
        <v>74</v>
      </c>
      <c r="AZ95" s="123">
        <v>2</v>
      </c>
      <c r="BA95" s="123">
        <f aca="true" t="shared" si="51" ref="BA95">IF(AZ95=1,G95,0)</f>
        <v>0</v>
      </c>
      <c r="BB95" s="123">
        <f aca="true" t="shared" si="52" ref="BB95">IF(AZ95=2,G95,0)</f>
        <v>0</v>
      </c>
      <c r="BC95" s="123">
        <f aca="true" t="shared" si="53" ref="BC95">IF(AZ95=3,G95,0)</f>
        <v>0</v>
      </c>
    </row>
    <row r="96" spans="1:104" ht="12.75">
      <c r="A96" s="151">
        <v>73</v>
      </c>
      <c r="B96" s="152" t="s">
        <v>122</v>
      </c>
      <c r="C96" s="153" t="s">
        <v>123</v>
      </c>
      <c r="D96" s="154" t="s">
        <v>99</v>
      </c>
      <c r="E96" s="155">
        <v>1</v>
      </c>
      <c r="F96" s="155">
        <v>0</v>
      </c>
      <c r="G96" s="156">
        <f t="shared" si="32"/>
        <v>0</v>
      </c>
      <c r="O96" s="150">
        <v>2</v>
      </c>
      <c r="AA96" s="123">
        <v>12</v>
      </c>
      <c r="AB96" s="123">
        <v>1</v>
      </c>
      <c r="AC96" s="123">
        <v>75</v>
      </c>
      <c r="AZ96" s="123">
        <v>2</v>
      </c>
      <c r="BA96" s="123">
        <f t="shared" si="33"/>
        <v>0</v>
      </c>
      <c r="BB96" s="123">
        <f t="shared" si="34"/>
        <v>0</v>
      </c>
      <c r="BC96" s="123">
        <f t="shared" si="35"/>
        <v>0</v>
      </c>
      <c r="BD96" s="123">
        <f t="shared" si="36"/>
        <v>0</v>
      </c>
      <c r="BE96" s="123">
        <f t="shared" si="37"/>
        <v>0</v>
      </c>
      <c r="CZ96" s="123">
        <v>0.0105</v>
      </c>
    </row>
    <row r="97" spans="1:104" ht="12.75">
      <c r="A97" s="151">
        <v>74</v>
      </c>
      <c r="B97" s="152" t="s">
        <v>259</v>
      </c>
      <c r="C97" s="153" t="s">
        <v>124</v>
      </c>
      <c r="D97" s="154" t="s">
        <v>99</v>
      </c>
      <c r="E97" s="155">
        <v>9</v>
      </c>
      <c r="F97" s="155">
        <v>0</v>
      </c>
      <c r="G97" s="156">
        <f t="shared" si="32"/>
        <v>0</v>
      </c>
      <c r="O97" s="150">
        <v>2</v>
      </c>
      <c r="AA97" s="123">
        <v>12</v>
      </c>
      <c r="AB97" s="123">
        <v>0</v>
      </c>
      <c r="AC97" s="123">
        <v>76</v>
      </c>
      <c r="AZ97" s="123">
        <v>2</v>
      </c>
      <c r="BA97" s="123">
        <f t="shared" si="33"/>
        <v>0</v>
      </c>
      <c r="BB97" s="123">
        <f t="shared" si="34"/>
        <v>0</v>
      </c>
      <c r="BC97" s="123">
        <f t="shared" si="35"/>
        <v>0</v>
      </c>
      <c r="BD97" s="123">
        <f t="shared" si="36"/>
        <v>0</v>
      </c>
      <c r="BE97" s="123">
        <f t="shared" si="37"/>
        <v>0</v>
      </c>
      <c r="CZ97" s="123">
        <v>0</v>
      </c>
    </row>
    <row r="98" spans="1:104" ht="12.75">
      <c r="A98" s="151">
        <v>75</v>
      </c>
      <c r="B98" s="152" t="s">
        <v>251</v>
      </c>
      <c r="C98" s="153" t="s">
        <v>252</v>
      </c>
      <c r="D98" s="154" t="s">
        <v>79</v>
      </c>
      <c r="E98" s="155">
        <v>1</v>
      </c>
      <c r="F98" s="155">
        <v>0</v>
      </c>
      <c r="G98" s="156">
        <f t="shared" si="32"/>
        <v>0</v>
      </c>
      <c r="O98" s="150">
        <v>2</v>
      </c>
      <c r="AA98" s="123">
        <v>12</v>
      </c>
      <c r="AB98" s="123">
        <v>0</v>
      </c>
      <c r="AC98" s="123">
        <v>77</v>
      </c>
      <c r="AZ98" s="123">
        <v>2</v>
      </c>
      <c r="BA98" s="123">
        <f t="shared" si="33"/>
        <v>0</v>
      </c>
      <c r="BB98" s="123">
        <f t="shared" si="34"/>
        <v>0</v>
      </c>
      <c r="BC98" s="123">
        <f t="shared" si="35"/>
        <v>0</v>
      </c>
      <c r="BD98" s="123">
        <f t="shared" si="36"/>
        <v>0</v>
      </c>
      <c r="BE98" s="123">
        <f t="shared" si="37"/>
        <v>0</v>
      </c>
      <c r="CZ98" s="123">
        <v>0</v>
      </c>
    </row>
    <row r="99" spans="1:104" ht="12.75">
      <c r="A99" s="151">
        <v>76</v>
      </c>
      <c r="B99" s="152" t="s">
        <v>260</v>
      </c>
      <c r="C99" s="153" t="s">
        <v>496</v>
      </c>
      <c r="D99" s="154" t="s">
        <v>99</v>
      </c>
      <c r="E99" s="155">
        <v>3</v>
      </c>
      <c r="F99" s="155">
        <v>0</v>
      </c>
      <c r="G99" s="156">
        <f t="shared" si="32"/>
        <v>0</v>
      </c>
      <c r="O99" s="150">
        <v>2</v>
      </c>
      <c r="AA99" s="123">
        <v>12</v>
      </c>
      <c r="AB99" s="123">
        <v>0</v>
      </c>
      <c r="AC99" s="123">
        <v>78</v>
      </c>
      <c r="AZ99" s="123">
        <v>2</v>
      </c>
      <c r="BA99" s="123">
        <f t="shared" si="33"/>
        <v>0</v>
      </c>
      <c r="BB99" s="123">
        <f t="shared" si="34"/>
        <v>0</v>
      </c>
      <c r="BC99" s="123">
        <f t="shared" si="35"/>
        <v>0</v>
      </c>
      <c r="BD99" s="123">
        <f t="shared" si="36"/>
        <v>0</v>
      </c>
      <c r="BE99" s="123">
        <f t="shared" si="37"/>
        <v>0</v>
      </c>
      <c r="CZ99" s="123">
        <v>0</v>
      </c>
    </row>
    <row r="100" spans="1:104" ht="12.75">
      <c r="A100" s="151">
        <v>77</v>
      </c>
      <c r="B100" s="152" t="s">
        <v>261</v>
      </c>
      <c r="C100" s="153" t="s">
        <v>125</v>
      </c>
      <c r="D100" s="154" t="s">
        <v>99</v>
      </c>
      <c r="E100" s="155">
        <v>2</v>
      </c>
      <c r="F100" s="155">
        <v>0</v>
      </c>
      <c r="G100" s="156">
        <f t="shared" si="32"/>
        <v>0</v>
      </c>
      <c r="O100" s="150">
        <v>2</v>
      </c>
      <c r="AA100" s="123">
        <v>12</v>
      </c>
      <c r="AB100" s="123">
        <v>0</v>
      </c>
      <c r="AC100" s="123">
        <v>79</v>
      </c>
      <c r="AZ100" s="123">
        <v>2</v>
      </c>
      <c r="BA100" s="123">
        <f t="shared" si="33"/>
        <v>0</v>
      </c>
      <c r="BB100" s="123">
        <f t="shared" si="34"/>
        <v>0</v>
      </c>
      <c r="BC100" s="123">
        <f t="shared" si="35"/>
        <v>0</v>
      </c>
      <c r="BD100" s="123">
        <f t="shared" si="36"/>
        <v>0</v>
      </c>
      <c r="BE100" s="123">
        <f t="shared" si="37"/>
        <v>0</v>
      </c>
      <c r="CZ100" s="123">
        <v>0</v>
      </c>
    </row>
    <row r="101" spans="1:104" ht="12.75">
      <c r="A101" s="151">
        <v>78</v>
      </c>
      <c r="B101" s="152" t="s">
        <v>489</v>
      </c>
      <c r="C101" s="153" t="s">
        <v>745</v>
      </c>
      <c r="D101" s="154" t="s">
        <v>72</v>
      </c>
      <c r="E101" s="155">
        <v>2</v>
      </c>
      <c r="F101" s="155">
        <v>0</v>
      </c>
      <c r="G101" s="156">
        <f t="shared" si="32"/>
        <v>0</v>
      </c>
      <c r="O101" s="150">
        <v>2</v>
      </c>
      <c r="AA101" s="123">
        <v>12</v>
      </c>
      <c r="AB101" s="123">
        <v>0</v>
      </c>
      <c r="AC101" s="123">
        <v>80</v>
      </c>
      <c r="AZ101" s="123">
        <v>2</v>
      </c>
      <c r="BA101" s="123">
        <f t="shared" si="33"/>
        <v>0</v>
      </c>
      <c r="BB101" s="123">
        <f t="shared" si="34"/>
        <v>0</v>
      </c>
      <c r="BC101" s="123">
        <f t="shared" si="35"/>
        <v>0</v>
      </c>
      <c r="BD101" s="123">
        <f t="shared" si="36"/>
        <v>0</v>
      </c>
      <c r="BE101" s="123">
        <f t="shared" si="37"/>
        <v>0</v>
      </c>
      <c r="CZ101" s="123">
        <v>0.00398</v>
      </c>
    </row>
    <row r="102" spans="1:104" ht="12.75">
      <c r="A102" s="151">
        <v>79</v>
      </c>
      <c r="B102" s="152" t="s">
        <v>490</v>
      </c>
      <c r="C102" s="153" t="s">
        <v>746</v>
      </c>
      <c r="D102" s="154" t="s">
        <v>72</v>
      </c>
      <c r="E102" s="155">
        <v>14</v>
      </c>
      <c r="F102" s="155">
        <v>0</v>
      </c>
      <c r="G102" s="156">
        <f t="shared" si="32"/>
        <v>0</v>
      </c>
      <c r="O102" s="150">
        <v>2</v>
      </c>
      <c r="AA102" s="123">
        <v>12</v>
      </c>
      <c r="AB102" s="123">
        <v>0</v>
      </c>
      <c r="AC102" s="123">
        <v>81</v>
      </c>
      <c r="AZ102" s="123">
        <v>2</v>
      </c>
      <c r="BA102" s="123">
        <f t="shared" si="33"/>
        <v>0</v>
      </c>
      <c r="BB102" s="123">
        <f t="shared" si="34"/>
        <v>0</v>
      </c>
      <c r="BC102" s="123">
        <f t="shared" si="35"/>
        <v>0</v>
      </c>
      <c r="BD102" s="123">
        <f t="shared" si="36"/>
        <v>0</v>
      </c>
      <c r="BE102" s="123">
        <f t="shared" si="37"/>
        <v>0</v>
      </c>
      <c r="CZ102" s="123">
        <v>0.00518</v>
      </c>
    </row>
    <row r="103" spans="1:104" ht="12.75">
      <c r="A103" s="151">
        <v>80</v>
      </c>
      <c r="B103" s="152" t="s">
        <v>491</v>
      </c>
      <c r="C103" s="153" t="s">
        <v>747</v>
      </c>
      <c r="D103" s="154" t="s">
        <v>72</v>
      </c>
      <c r="E103" s="155">
        <v>7</v>
      </c>
      <c r="F103" s="155">
        <v>0</v>
      </c>
      <c r="G103" s="156">
        <f t="shared" si="32"/>
        <v>0</v>
      </c>
      <c r="O103" s="150">
        <v>2</v>
      </c>
      <c r="AA103" s="123">
        <v>12</v>
      </c>
      <c r="AB103" s="123">
        <v>0</v>
      </c>
      <c r="AC103" s="123">
        <v>82</v>
      </c>
      <c r="AZ103" s="123">
        <v>2</v>
      </c>
      <c r="BA103" s="123">
        <f t="shared" si="33"/>
        <v>0</v>
      </c>
      <c r="BB103" s="123">
        <f t="shared" si="34"/>
        <v>0</v>
      </c>
      <c r="BC103" s="123">
        <f t="shared" si="35"/>
        <v>0</v>
      </c>
      <c r="BD103" s="123">
        <f t="shared" si="36"/>
        <v>0</v>
      </c>
      <c r="BE103" s="123">
        <f t="shared" si="37"/>
        <v>0</v>
      </c>
      <c r="CZ103" s="123">
        <v>0.00594</v>
      </c>
    </row>
    <row r="104" spans="1:104" ht="12.75">
      <c r="A104" s="151">
        <v>81</v>
      </c>
      <c r="B104" s="152" t="s">
        <v>492</v>
      </c>
      <c r="C104" s="153" t="s">
        <v>748</v>
      </c>
      <c r="D104" s="154" t="s">
        <v>72</v>
      </c>
      <c r="E104" s="155">
        <v>23</v>
      </c>
      <c r="F104" s="155">
        <v>0</v>
      </c>
      <c r="G104" s="156">
        <f t="shared" si="32"/>
        <v>0</v>
      </c>
      <c r="O104" s="150">
        <v>2</v>
      </c>
      <c r="AA104" s="123">
        <v>12</v>
      </c>
      <c r="AB104" s="123">
        <v>0</v>
      </c>
      <c r="AC104" s="123">
        <v>83</v>
      </c>
      <c r="AZ104" s="123">
        <v>2</v>
      </c>
      <c r="BA104" s="123">
        <f t="shared" si="33"/>
        <v>0</v>
      </c>
      <c r="BB104" s="123">
        <f t="shared" si="34"/>
        <v>0</v>
      </c>
      <c r="BC104" s="123">
        <f t="shared" si="35"/>
        <v>0</v>
      </c>
      <c r="BD104" s="123">
        <f t="shared" si="36"/>
        <v>0</v>
      </c>
      <c r="BE104" s="123">
        <f t="shared" si="37"/>
        <v>0</v>
      </c>
      <c r="CZ104" s="123">
        <v>0</v>
      </c>
    </row>
    <row r="105" spans="1:104" ht="22.5">
      <c r="A105" s="151">
        <v>82</v>
      </c>
      <c r="B105" s="152" t="s">
        <v>493</v>
      </c>
      <c r="C105" s="153" t="s">
        <v>742</v>
      </c>
      <c r="D105" s="154" t="s">
        <v>72</v>
      </c>
      <c r="E105" s="155">
        <v>7</v>
      </c>
      <c r="F105" s="155">
        <v>0</v>
      </c>
      <c r="G105" s="156">
        <f t="shared" si="32"/>
        <v>0</v>
      </c>
      <c r="O105" s="150">
        <v>2</v>
      </c>
      <c r="AA105" s="123">
        <v>12</v>
      </c>
      <c r="AB105" s="123">
        <v>0</v>
      </c>
      <c r="AC105" s="123">
        <v>84</v>
      </c>
      <c r="AZ105" s="123">
        <v>2</v>
      </c>
      <c r="BA105" s="123">
        <f t="shared" si="33"/>
        <v>0</v>
      </c>
      <c r="BB105" s="123">
        <f t="shared" si="34"/>
        <v>0</v>
      </c>
      <c r="BC105" s="123">
        <f t="shared" si="35"/>
        <v>0</v>
      </c>
      <c r="BD105" s="123">
        <f t="shared" si="36"/>
        <v>0</v>
      </c>
      <c r="BE105" s="123">
        <f t="shared" si="37"/>
        <v>0</v>
      </c>
      <c r="CZ105" s="123">
        <v>0</v>
      </c>
    </row>
    <row r="106" spans="1:104" ht="22.5">
      <c r="A106" s="151">
        <v>83</v>
      </c>
      <c r="B106" s="152" t="s">
        <v>494</v>
      </c>
      <c r="C106" s="153" t="s">
        <v>743</v>
      </c>
      <c r="D106" s="154" t="s">
        <v>72</v>
      </c>
      <c r="E106" s="155">
        <v>35</v>
      </c>
      <c r="F106" s="155">
        <v>0</v>
      </c>
      <c r="G106" s="156">
        <f t="shared" si="32"/>
        <v>0</v>
      </c>
      <c r="O106" s="150">
        <v>2</v>
      </c>
      <c r="AA106" s="123">
        <v>12</v>
      </c>
      <c r="AB106" s="123">
        <v>0</v>
      </c>
      <c r="AC106" s="123">
        <v>85</v>
      </c>
      <c r="AZ106" s="123">
        <v>2</v>
      </c>
      <c r="BA106" s="123">
        <f t="shared" si="33"/>
        <v>0</v>
      </c>
      <c r="BB106" s="123">
        <f t="shared" si="34"/>
        <v>0</v>
      </c>
      <c r="BC106" s="123">
        <f t="shared" si="35"/>
        <v>0</v>
      </c>
      <c r="BD106" s="123">
        <f t="shared" si="36"/>
        <v>0</v>
      </c>
      <c r="BE106" s="123">
        <f t="shared" si="37"/>
        <v>0</v>
      </c>
      <c r="CZ106" s="123">
        <v>0</v>
      </c>
    </row>
    <row r="107" spans="1:104" ht="22.5">
      <c r="A107" s="151">
        <v>84</v>
      </c>
      <c r="B107" s="152" t="s">
        <v>492</v>
      </c>
      <c r="C107" s="153" t="s">
        <v>744</v>
      </c>
      <c r="D107" s="154" t="s">
        <v>72</v>
      </c>
      <c r="E107" s="155">
        <v>23</v>
      </c>
      <c r="F107" s="155">
        <v>0</v>
      </c>
      <c r="G107" s="156">
        <f t="shared" si="32"/>
        <v>0</v>
      </c>
      <c r="O107" s="150">
        <v>2</v>
      </c>
      <c r="AA107" s="123">
        <v>12</v>
      </c>
      <c r="AB107" s="123">
        <v>0</v>
      </c>
      <c r="AC107" s="123">
        <v>86</v>
      </c>
      <c r="AZ107" s="123">
        <v>2</v>
      </c>
      <c r="BA107" s="123">
        <f t="shared" si="33"/>
        <v>0</v>
      </c>
      <c r="BB107" s="123">
        <f t="shared" si="34"/>
        <v>0</v>
      </c>
      <c r="BC107" s="123">
        <f t="shared" si="35"/>
        <v>0</v>
      </c>
      <c r="BD107" s="123">
        <f t="shared" si="36"/>
        <v>0</v>
      </c>
      <c r="BE107" s="123">
        <f t="shared" si="37"/>
        <v>0</v>
      </c>
      <c r="CZ107" s="123">
        <v>0</v>
      </c>
    </row>
    <row r="108" spans="1:104" ht="12.75">
      <c r="A108" s="151">
        <v>85</v>
      </c>
      <c r="B108" s="152" t="s">
        <v>126</v>
      </c>
      <c r="C108" s="153" t="s">
        <v>127</v>
      </c>
      <c r="D108" s="154" t="s">
        <v>72</v>
      </c>
      <c r="E108" s="155">
        <v>2</v>
      </c>
      <c r="F108" s="155">
        <v>0</v>
      </c>
      <c r="G108" s="156">
        <f t="shared" si="32"/>
        <v>0</v>
      </c>
      <c r="O108" s="150">
        <v>2</v>
      </c>
      <c r="AA108" s="123">
        <v>12</v>
      </c>
      <c r="AB108" s="123">
        <v>0</v>
      </c>
      <c r="AC108" s="123">
        <v>87</v>
      </c>
      <c r="AZ108" s="123">
        <v>2</v>
      </c>
      <c r="BA108" s="123">
        <f t="shared" si="33"/>
        <v>0</v>
      </c>
      <c r="BB108" s="123">
        <f t="shared" si="34"/>
        <v>0</v>
      </c>
      <c r="BC108" s="123">
        <f t="shared" si="35"/>
        <v>0</v>
      </c>
      <c r="BD108" s="123">
        <f t="shared" si="36"/>
        <v>0</v>
      </c>
      <c r="BE108" s="123">
        <f t="shared" si="37"/>
        <v>0</v>
      </c>
      <c r="CZ108" s="123">
        <v>4E-05</v>
      </c>
    </row>
    <row r="109" spans="1:104" ht="12.75">
      <c r="A109" s="151">
        <v>86</v>
      </c>
      <c r="B109" s="152" t="s">
        <v>512</v>
      </c>
      <c r="C109" s="153" t="s">
        <v>513</v>
      </c>
      <c r="D109" s="154" t="s">
        <v>72</v>
      </c>
      <c r="E109" s="155">
        <v>14</v>
      </c>
      <c r="F109" s="155">
        <v>0</v>
      </c>
      <c r="G109" s="156">
        <f t="shared" si="32"/>
        <v>0</v>
      </c>
      <c r="O109" s="150">
        <v>2</v>
      </c>
      <c r="AA109" s="123">
        <v>12</v>
      </c>
      <c r="AB109" s="123">
        <v>0</v>
      </c>
      <c r="AC109" s="123">
        <v>88</v>
      </c>
      <c r="AZ109" s="123">
        <v>2</v>
      </c>
      <c r="BA109" s="123">
        <f t="shared" si="33"/>
        <v>0</v>
      </c>
      <c r="BB109" s="123">
        <f t="shared" si="34"/>
        <v>0</v>
      </c>
      <c r="BC109" s="123">
        <f t="shared" si="35"/>
        <v>0</v>
      </c>
      <c r="BD109" s="123">
        <f t="shared" si="36"/>
        <v>0</v>
      </c>
      <c r="BE109" s="123">
        <f t="shared" si="37"/>
        <v>0</v>
      </c>
      <c r="CZ109" s="123">
        <v>0</v>
      </c>
    </row>
    <row r="110" spans="1:104" ht="12.75">
      <c r="A110" s="151">
        <v>87</v>
      </c>
      <c r="B110" s="152" t="s">
        <v>515</v>
      </c>
      <c r="C110" s="153" t="s">
        <v>514</v>
      </c>
      <c r="D110" s="154" t="s">
        <v>72</v>
      </c>
      <c r="E110" s="155">
        <v>7</v>
      </c>
      <c r="F110" s="155">
        <v>0</v>
      </c>
      <c r="G110" s="156">
        <f t="shared" si="32"/>
        <v>0</v>
      </c>
      <c r="O110" s="150">
        <v>2</v>
      </c>
      <c r="AA110" s="123">
        <v>12</v>
      </c>
      <c r="AB110" s="123">
        <v>0</v>
      </c>
      <c r="AC110" s="123">
        <v>89</v>
      </c>
      <c r="AZ110" s="123">
        <v>2</v>
      </c>
      <c r="BA110" s="123">
        <f t="shared" si="33"/>
        <v>0</v>
      </c>
      <c r="BB110" s="123">
        <f t="shared" si="34"/>
        <v>0</v>
      </c>
      <c r="BC110" s="123">
        <f t="shared" si="35"/>
        <v>0</v>
      </c>
      <c r="BD110" s="123">
        <f t="shared" si="36"/>
        <v>0</v>
      </c>
      <c r="BE110" s="123">
        <f t="shared" si="37"/>
        <v>0</v>
      </c>
      <c r="CZ110" s="123">
        <v>6E-05</v>
      </c>
    </row>
    <row r="111" spans="1:55" ht="12.75">
      <c r="A111" s="151">
        <v>88</v>
      </c>
      <c r="B111" s="152" t="s">
        <v>128</v>
      </c>
      <c r="C111" s="153" t="s">
        <v>516</v>
      </c>
      <c r="D111" s="154" t="s">
        <v>72</v>
      </c>
      <c r="E111" s="155">
        <v>23</v>
      </c>
      <c r="F111" s="155">
        <v>0</v>
      </c>
      <c r="G111" s="156">
        <f aca="true" t="shared" si="54" ref="G111">E111*F111</f>
        <v>0</v>
      </c>
      <c r="O111" s="150">
        <v>2</v>
      </c>
      <c r="AA111" s="123">
        <v>12</v>
      </c>
      <c r="AB111" s="123">
        <v>0</v>
      </c>
      <c r="AC111" s="123">
        <v>89</v>
      </c>
      <c r="AZ111" s="123">
        <v>2</v>
      </c>
      <c r="BA111" s="123">
        <f aca="true" t="shared" si="55" ref="BA111">IF(AZ111=1,G111,0)</f>
        <v>0</v>
      </c>
      <c r="BB111" s="123">
        <f aca="true" t="shared" si="56" ref="BB111">IF(AZ111=2,G111,0)</f>
        <v>0</v>
      </c>
      <c r="BC111" s="123">
        <f aca="true" t="shared" si="57" ref="BC111">IF(AZ111=3,G111,0)</f>
        <v>0</v>
      </c>
    </row>
    <row r="112" spans="1:104" ht="12.75">
      <c r="A112" s="151">
        <v>89</v>
      </c>
      <c r="B112" s="152" t="s">
        <v>129</v>
      </c>
      <c r="C112" s="153" t="s">
        <v>130</v>
      </c>
      <c r="D112" s="154" t="s">
        <v>72</v>
      </c>
      <c r="E112" s="155">
        <v>7</v>
      </c>
      <c r="F112" s="155">
        <v>0</v>
      </c>
      <c r="G112" s="156">
        <f t="shared" si="32"/>
        <v>0</v>
      </c>
      <c r="O112" s="150">
        <v>2</v>
      </c>
      <c r="AA112" s="123">
        <v>12</v>
      </c>
      <c r="AB112" s="123">
        <v>0</v>
      </c>
      <c r="AC112" s="123">
        <v>90</v>
      </c>
      <c r="AZ112" s="123">
        <v>2</v>
      </c>
      <c r="BA112" s="123">
        <f t="shared" si="33"/>
        <v>0</v>
      </c>
      <c r="BB112" s="123">
        <f t="shared" si="34"/>
        <v>0</v>
      </c>
      <c r="BC112" s="123">
        <f t="shared" si="35"/>
        <v>0</v>
      </c>
      <c r="BD112" s="123">
        <f t="shared" si="36"/>
        <v>0</v>
      </c>
      <c r="BE112" s="123">
        <f t="shared" si="37"/>
        <v>0</v>
      </c>
      <c r="CZ112" s="123">
        <v>8E-05</v>
      </c>
    </row>
    <row r="113" spans="1:104" ht="12.75">
      <c r="A113" s="151">
        <v>90</v>
      </c>
      <c r="B113" s="152" t="s">
        <v>517</v>
      </c>
      <c r="C113" s="153" t="s">
        <v>262</v>
      </c>
      <c r="D113" s="154" t="s">
        <v>72</v>
      </c>
      <c r="E113" s="155">
        <v>32</v>
      </c>
      <c r="F113" s="155">
        <v>0</v>
      </c>
      <c r="G113" s="156">
        <f t="shared" si="32"/>
        <v>0</v>
      </c>
      <c r="O113" s="150">
        <v>2</v>
      </c>
      <c r="AA113" s="123">
        <v>12</v>
      </c>
      <c r="AB113" s="123">
        <v>0</v>
      </c>
      <c r="AC113" s="123">
        <v>91</v>
      </c>
      <c r="AZ113" s="123">
        <v>2</v>
      </c>
      <c r="BA113" s="123">
        <f t="shared" si="33"/>
        <v>0</v>
      </c>
      <c r="BB113" s="123">
        <f t="shared" si="34"/>
        <v>0</v>
      </c>
      <c r="BC113" s="123">
        <f t="shared" si="35"/>
        <v>0</v>
      </c>
      <c r="BD113" s="123">
        <f t="shared" si="36"/>
        <v>0</v>
      </c>
      <c r="BE113" s="123">
        <f t="shared" si="37"/>
        <v>0</v>
      </c>
      <c r="CZ113" s="123">
        <v>0</v>
      </c>
    </row>
    <row r="114" spans="1:104" ht="12.75">
      <c r="A114" s="151">
        <v>91</v>
      </c>
      <c r="B114" s="152" t="s">
        <v>263</v>
      </c>
      <c r="C114" s="153" t="s">
        <v>264</v>
      </c>
      <c r="D114" s="154" t="s">
        <v>72</v>
      </c>
      <c r="E114" s="155">
        <v>23</v>
      </c>
      <c r="F114" s="155">
        <v>0</v>
      </c>
      <c r="G114" s="156">
        <f t="shared" si="32"/>
        <v>0</v>
      </c>
      <c r="O114" s="150">
        <v>2</v>
      </c>
      <c r="AA114" s="123">
        <v>12</v>
      </c>
      <c r="AB114" s="123">
        <v>0</v>
      </c>
      <c r="AC114" s="123">
        <v>92</v>
      </c>
      <c r="AZ114" s="123">
        <v>2</v>
      </c>
      <c r="BA114" s="123">
        <f t="shared" si="33"/>
        <v>0</v>
      </c>
      <c r="BB114" s="123">
        <f t="shared" si="34"/>
        <v>0</v>
      </c>
      <c r="BC114" s="123">
        <f t="shared" si="35"/>
        <v>0</v>
      </c>
      <c r="BD114" s="123">
        <f t="shared" si="36"/>
        <v>0</v>
      </c>
      <c r="BE114" s="123">
        <f t="shared" si="37"/>
        <v>0</v>
      </c>
      <c r="CZ114" s="123">
        <v>0</v>
      </c>
    </row>
    <row r="115" spans="1:55" ht="12.75">
      <c r="A115" s="151">
        <v>92</v>
      </c>
      <c r="B115" s="152" t="s">
        <v>622</v>
      </c>
      <c r="C115" s="153" t="s">
        <v>511</v>
      </c>
      <c r="D115" s="154" t="s">
        <v>79</v>
      </c>
      <c r="E115" s="155">
        <v>1</v>
      </c>
      <c r="F115" s="155">
        <v>0</v>
      </c>
      <c r="G115" s="156">
        <f aca="true" t="shared" si="58" ref="G115">E115*F115</f>
        <v>0</v>
      </c>
      <c r="O115" s="150">
        <v>2</v>
      </c>
      <c r="AA115" s="123">
        <v>12</v>
      </c>
      <c r="AB115" s="123">
        <v>0</v>
      </c>
      <c r="AC115" s="123">
        <v>92</v>
      </c>
      <c r="AZ115" s="123">
        <v>2</v>
      </c>
      <c r="BA115" s="123">
        <f aca="true" t="shared" si="59" ref="BA115">IF(AZ115=1,G115,0)</f>
        <v>0</v>
      </c>
      <c r="BB115" s="123">
        <f aca="true" t="shared" si="60" ref="BB115">IF(AZ115=2,G115,0)</f>
        <v>0</v>
      </c>
      <c r="BC115" s="123">
        <f aca="true" t="shared" si="61" ref="BC115">IF(AZ115=3,G115,0)</f>
        <v>0</v>
      </c>
    </row>
    <row r="116" spans="1:104" ht="12.75">
      <c r="A116" s="151">
        <v>93</v>
      </c>
      <c r="B116" s="152" t="s">
        <v>623</v>
      </c>
      <c r="C116" s="153" t="s">
        <v>131</v>
      </c>
      <c r="D116" s="154" t="s">
        <v>99</v>
      </c>
      <c r="E116" s="155">
        <v>2</v>
      </c>
      <c r="F116" s="155">
        <v>0</v>
      </c>
      <c r="G116" s="156">
        <f t="shared" si="32"/>
        <v>0</v>
      </c>
      <c r="O116" s="150">
        <v>2</v>
      </c>
      <c r="AA116" s="123">
        <v>12</v>
      </c>
      <c r="AB116" s="123">
        <v>0</v>
      </c>
      <c r="AC116" s="123">
        <v>93</v>
      </c>
      <c r="AZ116" s="123">
        <v>2</v>
      </c>
      <c r="BA116" s="123">
        <f t="shared" si="33"/>
        <v>0</v>
      </c>
      <c r="BB116" s="123">
        <f t="shared" si="34"/>
        <v>0</v>
      </c>
      <c r="BC116" s="123">
        <f t="shared" si="35"/>
        <v>0</v>
      </c>
      <c r="BD116" s="123">
        <f t="shared" si="36"/>
        <v>0</v>
      </c>
      <c r="BE116" s="123">
        <f t="shared" si="37"/>
        <v>0</v>
      </c>
      <c r="CZ116" s="123">
        <v>0</v>
      </c>
    </row>
    <row r="117" spans="1:104" ht="12.75">
      <c r="A117" s="151">
        <v>94</v>
      </c>
      <c r="B117" s="152" t="s">
        <v>624</v>
      </c>
      <c r="C117" s="153" t="s">
        <v>132</v>
      </c>
      <c r="D117" s="154" t="s">
        <v>99</v>
      </c>
      <c r="E117" s="155">
        <v>1</v>
      </c>
      <c r="F117" s="155">
        <v>0</v>
      </c>
      <c r="G117" s="156">
        <f t="shared" si="32"/>
        <v>0</v>
      </c>
      <c r="O117" s="150">
        <v>2</v>
      </c>
      <c r="AA117" s="123">
        <v>12</v>
      </c>
      <c r="AB117" s="123">
        <v>0</v>
      </c>
      <c r="AC117" s="123">
        <v>94</v>
      </c>
      <c r="AZ117" s="123">
        <v>2</v>
      </c>
      <c r="BA117" s="123">
        <f t="shared" si="33"/>
        <v>0</v>
      </c>
      <c r="BB117" s="123">
        <f t="shared" si="34"/>
        <v>0</v>
      </c>
      <c r="BC117" s="123">
        <f t="shared" si="35"/>
        <v>0</v>
      </c>
      <c r="BD117" s="123">
        <f t="shared" si="36"/>
        <v>0</v>
      </c>
      <c r="BE117" s="123">
        <f t="shared" si="37"/>
        <v>0</v>
      </c>
      <c r="CZ117" s="123">
        <v>0</v>
      </c>
    </row>
    <row r="118" spans="1:104" ht="12.75">
      <c r="A118" s="151">
        <v>95</v>
      </c>
      <c r="B118" s="152" t="s">
        <v>625</v>
      </c>
      <c r="C118" s="153" t="s">
        <v>749</v>
      </c>
      <c r="D118" s="154" t="s">
        <v>99</v>
      </c>
      <c r="E118" s="155">
        <v>1</v>
      </c>
      <c r="F118" s="155">
        <v>0</v>
      </c>
      <c r="G118" s="156">
        <f t="shared" si="32"/>
        <v>0</v>
      </c>
      <c r="O118" s="150">
        <v>2</v>
      </c>
      <c r="AA118" s="123">
        <v>12</v>
      </c>
      <c r="AB118" s="123">
        <v>0</v>
      </c>
      <c r="AC118" s="123">
        <v>95</v>
      </c>
      <c r="AZ118" s="123">
        <v>2</v>
      </c>
      <c r="BA118" s="123">
        <f t="shared" si="33"/>
        <v>0</v>
      </c>
      <c r="BB118" s="123">
        <f t="shared" si="34"/>
        <v>0</v>
      </c>
      <c r="BC118" s="123">
        <f t="shared" si="35"/>
        <v>0</v>
      </c>
      <c r="BD118" s="123">
        <f t="shared" si="36"/>
        <v>0</v>
      </c>
      <c r="BE118" s="123">
        <f t="shared" si="37"/>
        <v>0</v>
      </c>
      <c r="CZ118" s="123">
        <v>0</v>
      </c>
    </row>
    <row r="119" spans="1:104" ht="12.75">
      <c r="A119" s="151">
        <v>96</v>
      </c>
      <c r="B119" s="152" t="s">
        <v>626</v>
      </c>
      <c r="C119" s="153" t="s">
        <v>133</v>
      </c>
      <c r="D119" s="154" t="s">
        <v>99</v>
      </c>
      <c r="E119" s="155">
        <v>1</v>
      </c>
      <c r="F119" s="155">
        <v>0</v>
      </c>
      <c r="G119" s="156">
        <f t="shared" si="32"/>
        <v>0</v>
      </c>
      <c r="O119" s="150">
        <v>2</v>
      </c>
      <c r="AA119" s="123">
        <v>12</v>
      </c>
      <c r="AB119" s="123">
        <v>0</v>
      </c>
      <c r="AC119" s="123">
        <v>96</v>
      </c>
      <c r="AZ119" s="123">
        <v>2</v>
      </c>
      <c r="BA119" s="123">
        <f t="shared" si="33"/>
        <v>0</v>
      </c>
      <c r="BB119" s="123">
        <f t="shared" si="34"/>
        <v>0</v>
      </c>
      <c r="BC119" s="123">
        <f t="shared" si="35"/>
        <v>0</v>
      </c>
      <c r="BD119" s="123">
        <f t="shared" si="36"/>
        <v>0</v>
      </c>
      <c r="BE119" s="123">
        <f t="shared" si="37"/>
        <v>0</v>
      </c>
      <c r="CZ119" s="123">
        <v>0</v>
      </c>
    </row>
    <row r="120" spans="1:104" ht="12.75">
      <c r="A120" s="151">
        <v>97</v>
      </c>
      <c r="B120" s="152" t="s">
        <v>626</v>
      </c>
      <c r="C120" s="153" t="s">
        <v>134</v>
      </c>
      <c r="D120" s="154" t="s">
        <v>99</v>
      </c>
      <c r="E120" s="155">
        <v>2</v>
      </c>
      <c r="F120" s="155">
        <v>0</v>
      </c>
      <c r="G120" s="156">
        <f t="shared" si="32"/>
        <v>0</v>
      </c>
      <c r="O120" s="150">
        <v>2</v>
      </c>
      <c r="AA120" s="123">
        <v>12</v>
      </c>
      <c r="AB120" s="123">
        <v>0</v>
      </c>
      <c r="AC120" s="123">
        <v>97</v>
      </c>
      <c r="AZ120" s="123">
        <v>2</v>
      </c>
      <c r="BA120" s="123">
        <f t="shared" si="33"/>
        <v>0</v>
      </c>
      <c r="BB120" s="123">
        <f t="shared" si="34"/>
        <v>0</v>
      </c>
      <c r="BC120" s="123">
        <f t="shared" si="35"/>
        <v>0</v>
      </c>
      <c r="BD120" s="123">
        <f t="shared" si="36"/>
        <v>0</v>
      </c>
      <c r="BE120" s="123">
        <f t="shared" si="37"/>
        <v>0</v>
      </c>
      <c r="CZ120" s="123">
        <v>0</v>
      </c>
    </row>
    <row r="121" spans="1:55" ht="12.75">
      <c r="A121" s="151">
        <v>98</v>
      </c>
      <c r="B121" s="152" t="s">
        <v>518</v>
      </c>
      <c r="C121" s="153" t="s">
        <v>519</v>
      </c>
      <c r="D121" s="154" t="s">
        <v>79</v>
      </c>
      <c r="E121" s="155">
        <v>1</v>
      </c>
      <c r="F121" s="155">
        <v>0</v>
      </c>
      <c r="G121" s="156">
        <f aca="true" t="shared" si="62" ref="G121">E121*F121</f>
        <v>0</v>
      </c>
      <c r="O121" s="150">
        <v>2</v>
      </c>
      <c r="AA121" s="123">
        <v>12</v>
      </c>
      <c r="AB121" s="123">
        <v>0</v>
      </c>
      <c r="AC121" s="123">
        <v>97</v>
      </c>
      <c r="AZ121" s="123">
        <v>2</v>
      </c>
      <c r="BA121" s="123">
        <f aca="true" t="shared" si="63" ref="BA121">IF(AZ121=1,G121,0)</f>
        <v>0</v>
      </c>
      <c r="BB121" s="123">
        <f aca="true" t="shared" si="64" ref="BB121">IF(AZ121=2,G121,0)</f>
        <v>0</v>
      </c>
      <c r="BC121" s="123">
        <f aca="true" t="shared" si="65" ref="BC121">IF(AZ121=3,G121,0)</f>
        <v>0</v>
      </c>
    </row>
    <row r="122" spans="1:104" ht="12.75">
      <c r="A122" s="151">
        <v>99</v>
      </c>
      <c r="B122" s="152" t="s">
        <v>135</v>
      </c>
      <c r="C122" s="153" t="s">
        <v>136</v>
      </c>
      <c r="D122" s="154" t="s">
        <v>72</v>
      </c>
      <c r="E122" s="155">
        <v>108</v>
      </c>
      <c r="F122" s="155">
        <v>0</v>
      </c>
      <c r="G122" s="156">
        <f t="shared" si="32"/>
        <v>0</v>
      </c>
      <c r="O122" s="150">
        <v>2</v>
      </c>
      <c r="AA122" s="123">
        <v>12</v>
      </c>
      <c r="AB122" s="123">
        <v>0</v>
      </c>
      <c r="AC122" s="123">
        <v>98</v>
      </c>
      <c r="AZ122" s="123">
        <v>2</v>
      </c>
      <c r="BA122" s="123">
        <f t="shared" si="33"/>
        <v>0</v>
      </c>
      <c r="BB122" s="123">
        <f t="shared" si="34"/>
        <v>0</v>
      </c>
      <c r="BC122" s="123">
        <f t="shared" si="35"/>
        <v>0</v>
      </c>
      <c r="BD122" s="123">
        <f t="shared" si="36"/>
        <v>0</v>
      </c>
      <c r="BE122" s="123">
        <f t="shared" si="37"/>
        <v>0</v>
      </c>
      <c r="CZ122" s="123">
        <v>0</v>
      </c>
    </row>
    <row r="123" spans="1:104" ht="12.75">
      <c r="A123" s="151">
        <v>100</v>
      </c>
      <c r="B123" s="152" t="s">
        <v>137</v>
      </c>
      <c r="C123" s="153" t="s">
        <v>138</v>
      </c>
      <c r="D123" s="154" t="s">
        <v>72</v>
      </c>
      <c r="E123" s="155">
        <v>108</v>
      </c>
      <c r="F123" s="155">
        <v>0</v>
      </c>
      <c r="G123" s="156">
        <f t="shared" si="32"/>
        <v>0</v>
      </c>
      <c r="O123" s="150">
        <v>2</v>
      </c>
      <c r="AA123" s="123">
        <v>12</v>
      </c>
      <c r="AB123" s="123">
        <v>0</v>
      </c>
      <c r="AC123" s="123">
        <v>99</v>
      </c>
      <c r="AZ123" s="123">
        <v>2</v>
      </c>
      <c r="BA123" s="123">
        <f t="shared" si="33"/>
        <v>0</v>
      </c>
      <c r="BB123" s="123">
        <f t="shared" si="34"/>
        <v>0</v>
      </c>
      <c r="BC123" s="123">
        <f t="shared" si="35"/>
        <v>0</v>
      </c>
      <c r="BD123" s="123">
        <f t="shared" si="36"/>
        <v>0</v>
      </c>
      <c r="BE123" s="123">
        <f t="shared" si="37"/>
        <v>0</v>
      </c>
      <c r="CZ123" s="123">
        <v>1E-05</v>
      </c>
    </row>
    <row r="124" spans="1:57" ht="12.75">
      <c r="A124" s="157"/>
      <c r="B124" s="158" t="s">
        <v>67</v>
      </c>
      <c r="C124" s="159" t="str">
        <f>CONCATENATE(B79," ",C79)</f>
        <v>722 Vnitřní vodovod</v>
      </c>
      <c r="D124" s="157"/>
      <c r="E124" s="160"/>
      <c r="F124" s="160"/>
      <c r="G124" s="161">
        <f>SUM(G79:G123)</f>
        <v>0</v>
      </c>
      <c r="O124" s="150">
        <v>4</v>
      </c>
      <c r="BA124" s="162">
        <f>SUM(BA79:BA123)</f>
        <v>0</v>
      </c>
      <c r="BB124" s="162">
        <f>SUM(BB79:BB123)</f>
        <v>0</v>
      </c>
      <c r="BC124" s="162">
        <f>SUM(BC79:BC123)</f>
        <v>0</v>
      </c>
      <c r="BD124" s="162">
        <f>SUM(BD79:BD123)</f>
        <v>0</v>
      </c>
      <c r="BE124" s="162">
        <f>SUM(BE79:BE123)</f>
        <v>0</v>
      </c>
    </row>
    <row r="125" spans="1:15" ht="12.75">
      <c r="A125" s="143" t="s">
        <v>65</v>
      </c>
      <c r="B125" s="144" t="s">
        <v>139</v>
      </c>
      <c r="C125" s="145" t="s">
        <v>140</v>
      </c>
      <c r="D125" s="146"/>
      <c r="E125" s="147"/>
      <c r="F125" s="147"/>
      <c r="G125" s="148"/>
      <c r="H125" s="149"/>
      <c r="I125" s="149"/>
      <c r="O125" s="150">
        <v>1</v>
      </c>
    </row>
    <row r="126" spans="1:104" ht="12.75">
      <c r="A126" s="151">
        <v>101</v>
      </c>
      <c r="B126" s="152" t="s">
        <v>141</v>
      </c>
      <c r="C126" s="153" t="s">
        <v>142</v>
      </c>
      <c r="D126" s="154" t="s">
        <v>72</v>
      </c>
      <c r="E126" s="155">
        <v>7</v>
      </c>
      <c r="F126" s="155">
        <v>0</v>
      </c>
      <c r="G126" s="156">
        <f aca="true" t="shared" si="66" ref="G126:G157">E126*F126</f>
        <v>0</v>
      </c>
      <c r="O126" s="150">
        <v>2</v>
      </c>
      <c r="AA126" s="123">
        <v>12</v>
      </c>
      <c r="AB126" s="123">
        <v>0</v>
      </c>
      <c r="AC126" s="123">
        <v>100</v>
      </c>
      <c r="AZ126" s="123">
        <v>2</v>
      </c>
      <c r="BA126" s="123">
        <f aca="true" t="shared" si="67" ref="BA126:BA157">IF(AZ126=1,G126,0)</f>
        <v>0</v>
      </c>
      <c r="BB126" s="123">
        <f aca="true" t="shared" si="68" ref="BB126:BB157">IF(AZ126=2,G126,0)</f>
        <v>0</v>
      </c>
      <c r="BC126" s="123">
        <f aca="true" t="shared" si="69" ref="BC126:BC157">IF(AZ126=3,G126,0)</f>
        <v>0</v>
      </c>
      <c r="BD126" s="123">
        <f aca="true" t="shared" si="70" ref="BD126:BD157">IF(AZ126=4,G126,0)</f>
        <v>0</v>
      </c>
      <c r="BE126" s="123">
        <f aca="true" t="shared" si="71" ref="BE126:BE157">IF(AZ126=5,G126,0)</f>
        <v>0</v>
      </c>
      <c r="CZ126" s="123">
        <v>0.00509</v>
      </c>
    </row>
    <row r="127" spans="1:104" ht="12.75">
      <c r="A127" s="151">
        <v>102</v>
      </c>
      <c r="B127" s="152" t="s">
        <v>143</v>
      </c>
      <c r="C127" s="153" t="s">
        <v>144</v>
      </c>
      <c r="D127" s="154" t="s">
        <v>72</v>
      </c>
      <c r="E127" s="155">
        <v>2</v>
      </c>
      <c r="F127" s="155">
        <v>0</v>
      </c>
      <c r="G127" s="156">
        <f t="shared" si="66"/>
        <v>0</v>
      </c>
      <c r="O127" s="150">
        <v>2</v>
      </c>
      <c r="AA127" s="123">
        <v>12</v>
      </c>
      <c r="AB127" s="123">
        <v>0</v>
      </c>
      <c r="AC127" s="123">
        <v>101</v>
      </c>
      <c r="AZ127" s="123">
        <v>2</v>
      </c>
      <c r="BA127" s="123">
        <f t="shared" si="67"/>
        <v>0</v>
      </c>
      <c r="BB127" s="123">
        <f t="shared" si="68"/>
        <v>0</v>
      </c>
      <c r="BC127" s="123">
        <f t="shared" si="69"/>
        <v>0</v>
      </c>
      <c r="BD127" s="123">
        <f t="shared" si="70"/>
        <v>0</v>
      </c>
      <c r="BE127" s="123">
        <f t="shared" si="71"/>
        <v>0</v>
      </c>
      <c r="CZ127" s="123">
        <v>0.01456</v>
      </c>
    </row>
    <row r="128" spans="1:104" ht="12.75">
      <c r="A128" s="151">
        <v>103</v>
      </c>
      <c r="B128" s="152" t="s">
        <v>145</v>
      </c>
      <c r="C128" s="153" t="s">
        <v>146</v>
      </c>
      <c r="D128" s="154" t="s">
        <v>72</v>
      </c>
      <c r="E128" s="155">
        <v>6</v>
      </c>
      <c r="F128" s="155">
        <v>0</v>
      </c>
      <c r="G128" s="156">
        <f t="shared" si="66"/>
        <v>0</v>
      </c>
      <c r="O128" s="150">
        <v>2</v>
      </c>
      <c r="AA128" s="123">
        <v>12</v>
      </c>
      <c r="AB128" s="123">
        <v>0</v>
      </c>
      <c r="AC128" s="123">
        <v>102</v>
      </c>
      <c r="AZ128" s="123">
        <v>2</v>
      </c>
      <c r="BA128" s="123">
        <f t="shared" si="67"/>
        <v>0</v>
      </c>
      <c r="BB128" s="123">
        <f t="shared" si="68"/>
        <v>0</v>
      </c>
      <c r="BC128" s="123">
        <f t="shared" si="69"/>
        <v>0</v>
      </c>
      <c r="BD128" s="123">
        <f t="shared" si="70"/>
        <v>0</v>
      </c>
      <c r="BE128" s="123">
        <f t="shared" si="71"/>
        <v>0</v>
      </c>
      <c r="CZ128" s="123">
        <v>0.01249</v>
      </c>
    </row>
    <row r="129" spans="1:54" ht="12.75">
      <c r="A129" s="151">
        <v>104</v>
      </c>
      <c r="B129" s="152" t="s">
        <v>718</v>
      </c>
      <c r="C129" s="153" t="s">
        <v>719</v>
      </c>
      <c r="D129" s="154" t="s">
        <v>72</v>
      </c>
      <c r="E129" s="155">
        <v>2</v>
      </c>
      <c r="F129" s="155">
        <v>0</v>
      </c>
      <c r="G129" s="156">
        <f aca="true" t="shared" si="72" ref="G129">E129*F129</f>
        <v>0</v>
      </c>
      <c r="O129" s="150">
        <v>2</v>
      </c>
      <c r="AA129" s="123">
        <v>12</v>
      </c>
      <c r="AB129" s="123">
        <v>0</v>
      </c>
      <c r="AC129" s="123">
        <v>102</v>
      </c>
      <c r="AZ129" s="123">
        <v>2</v>
      </c>
      <c r="BA129" s="123">
        <f aca="true" t="shared" si="73" ref="BA129">IF(AZ129=1,G129,0)</f>
        <v>0</v>
      </c>
      <c r="BB129" s="123">
        <f aca="true" t="shared" si="74" ref="BB129">IF(AZ129=2,G129,0)</f>
        <v>0</v>
      </c>
    </row>
    <row r="130" spans="1:104" ht="12.75">
      <c r="A130" s="151">
        <v>105</v>
      </c>
      <c r="B130" s="152" t="s">
        <v>147</v>
      </c>
      <c r="C130" s="153" t="s">
        <v>148</v>
      </c>
      <c r="D130" s="154" t="s">
        <v>72</v>
      </c>
      <c r="E130" s="155">
        <v>2</v>
      </c>
      <c r="F130" s="155">
        <v>0</v>
      </c>
      <c r="G130" s="156">
        <f t="shared" si="66"/>
        <v>0</v>
      </c>
      <c r="O130" s="150">
        <v>2</v>
      </c>
      <c r="AA130" s="123">
        <v>12</v>
      </c>
      <c r="AB130" s="123">
        <v>0</v>
      </c>
      <c r="AC130" s="123">
        <v>103</v>
      </c>
      <c r="AZ130" s="123">
        <v>2</v>
      </c>
      <c r="BA130" s="123">
        <f t="shared" si="67"/>
        <v>0</v>
      </c>
      <c r="BB130" s="123">
        <f t="shared" si="68"/>
        <v>0</v>
      </c>
      <c r="BC130" s="123">
        <f t="shared" si="69"/>
        <v>0</v>
      </c>
      <c r="BD130" s="123">
        <f t="shared" si="70"/>
        <v>0</v>
      </c>
      <c r="BE130" s="123">
        <f t="shared" si="71"/>
        <v>0</v>
      </c>
      <c r="CZ130" s="123">
        <v>0.0217</v>
      </c>
    </row>
    <row r="131" spans="1:104" ht="12.75">
      <c r="A131" s="151">
        <v>106</v>
      </c>
      <c r="B131" s="152" t="s">
        <v>149</v>
      </c>
      <c r="C131" s="153" t="s">
        <v>283</v>
      </c>
      <c r="D131" s="154" t="s">
        <v>72</v>
      </c>
      <c r="E131" s="155">
        <v>11</v>
      </c>
      <c r="F131" s="155">
        <v>0</v>
      </c>
      <c r="G131" s="156">
        <f t="shared" si="66"/>
        <v>0</v>
      </c>
      <c r="O131" s="150">
        <v>2</v>
      </c>
      <c r="AA131" s="123">
        <v>12</v>
      </c>
      <c r="AB131" s="123">
        <v>0</v>
      </c>
      <c r="AC131" s="123">
        <v>104</v>
      </c>
      <c r="AZ131" s="123">
        <v>2</v>
      </c>
      <c r="BA131" s="123">
        <f t="shared" si="67"/>
        <v>0</v>
      </c>
      <c r="BB131" s="123">
        <f t="shared" si="68"/>
        <v>0</v>
      </c>
      <c r="BC131" s="123">
        <f t="shared" si="69"/>
        <v>0</v>
      </c>
      <c r="BD131" s="123">
        <f t="shared" si="70"/>
        <v>0</v>
      </c>
      <c r="BE131" s="123">
        <f t="shared" si="71"/>
        <v>0</v>
      </c>
      <c r="CZ131" s="123">
        <v>0.00815</v>
      </c>
    </row>
    <row r="132" spans="1:104" ht="12.75">
      <c r="A132" s="151">
        <v>107</v>
      </c>
      <c r="B132" s="152" t="s">
        <v>150</v>
      </c>
      <c r="C132" s="153" t="s">
        <v>284</v>
      </c>
      <c r="D132" s="154" t="s">
        <v>72</v>
      </c>
      <c r="E132" s="155">
        <v>10</v>
      </c>
      <c r="F132" s="155">
        <v>0</v>
      </c>
      <c r="G132" s="156">
        <f t="shared" si="66"/>
        <v>0</v>
      </c>
      <c r="O132" s="150">
        <v>2</v>
      </c>
      <c r="AA132" s="123">
        <v>12</v>
      </c>
      <c r="AB132" s="123">
        <v>0</v>
      </c>
      <c r="AC132" s="123">
        <v>105</v>
      </c>
      <c r="AZ132" s="123">
        <v>2</v>
      </c>
      <c r="BA132" s="123">
        <f t="shared" si="67"/>
        <v>0</v>
      </c>
      <c r="BB132" s="123">
        <f t="shared" si="68"/>
        <v>0</v>
      </c>
      <c r="BC132" s="123">
        <f t="shared" si="69"/>
        <v>0</v>
      </c>
      <c r="BD132" s="123">
        <f t="shared" si="70"/>
        <v>0</v>
      </c>
      <c r="BE132" s="123">
        <f t="shared" si="71"/>
        <v>0</v>
      </c>
      <c r="CZ132" s="123">
        <v>0.01254</v>
      </c>
    </row>
    <row r="133" spans="1:54" ht="12.75">
      <c r="A133" s="151">
        <v>108</v>
      </c>
      <c r="B133" s="152" t="s">
        <v>479</v>
      </c>
      <c r="C133" s="153" t="s">
        <v>480</v>
      </c>
      <c r="D133" s="154" t="s">
        <v>72</v>
      </c>
      <c r="E133" s="155">
        <v>3</v>
      </c>
      <c r="F133" s="155">
        <v>0</v>
      </c>
      <c r="G133" s="156">
        <f aca="true" t="shared" si="75" ref="G133">E133*F133</f>
        <v>0</v>
      </c>
      <c r="O133" s="150">
        <v>2</v>
      </c>
      <c r="AA133" s="123">
        <v>12</v>
      </c>
      <c r="AB133" s="123">
        <v>0</v>
      </c>
      <c r="AC133" s="123">
        <v>105</v>
      </c>
      <c r="AZ133" s="123">
        <v>2</v>
      </c>
      <c r="BA133" s="123">
        <f aca="true" t="shared" si="76" ref="BA133">IF(AZ133=1,G133,0)</f>
        <v>0</v>
      </c>
      <c r="BB133" s="123">
        <f aca="true" t="shared" si="77" ref="BB133">IF(AZ133=2,G133,0)</f>
        <v>0</v>
      </c>
    </row>
    <row r="134" spans="1:104" ht="12.75">
      <c r="A134" s="151">
        <v>109</v>
      </c>
      <c r="B134" s="152" t="s">
        <v>627</v>
      </c>
      <c r="C134" s="153" t="s">
        <v>286</v>
      </c>
      <c r="D134" s="154" t="s">
        <v>79</v>
      </c>
      <c r="E134" s="155">
        <v>1</v>
      </c>
      <c r="F134" s="155">
        <v>0</v>
      </c>
      <c r="G134" s="156">
        <f t="shared" si="66"/>
        <v>0</v>
      </c>
      <c r="O134" s="150">
        <v>2</v>
      </c>
      <c r="AA134" s="123">
        <v>12</v>
      </c>
      <c r="AB134" s="123">
        <v>0</v>
      </c>
      <c r="AC134" s="123">
        <v>106</v>
      </c>
      <c r="AZ134" s="123">
        <v>2</v>
      </c>
      <c r="BA134" s="123">
        <f t="shared" si="67"/>
        <v>0</v>
      </c>
      <c r="BB134" s="123">
        <f t="shared" si="68"/>
        <v>0</v>
      </c>
      <c r="BC134" s="123">
        <f t="shared" si="69"/>
        <v>0</v>
      </c>
      <c r="BD134" s="123">
        <f t="shared" si="70"/>
        <v>0</v>
      </c>
      <c r="BE134" s="123">
        <f t="shared" si="71"/>
        <v>0</v>
      </c>
      <c r="CZ134" s="123">
        <v>0</v>
      </c>
    </row>
    <row r="135" spans="1:104" ht="12.75">
      <c r="A135" s="151">
        <v>110</v>
      </c>
      <c r="B135" s="152" t="s">
        <v>481</v>
      </c>
      <c r="C135" s="153" t="s">
        <v>151</v>
      </c>
      <c r="D135" s="154" t="s">
        <v>99</v>
      </c>
      <c r="E135" s="155">
        <v>2</v>
      </c>
      <c r="F135" s="155">
        <v>0</v>
      </c>
      <c r="G135" s="156">
        <f t="shared" si="66"/>
        <v>0</v>
      </c>
      <c r="O135" s="150">
        <v>2</v>
      </c>
      <c r="AA135" s="123">
        <v>12</v>
      </c>
      <c r="AB135" s="123">
        <v>0</v>
      </c>
      <c r="AC135" s="123">
        <v>110</v>
      </c>
      <c r="AZ135" s="123">
        <v>2</v>
      </c>
      <c r="BA135" s="123">
        <f t="shared" si="67"/>
        <v>0</v>
      </c>
      <c r="BB135" s="123">
        <f t="shared" si="68"/>
        <v>0</v>
      </c>
      <c r="BC135" s="123">
        <f t="shared" si="69"/>
        <v>0</v>
      </c>
      <c r="BD135" s="123">
        <f t="shared" si="70"/>
        <v>0</v>
      </c>
      <c r="BE135" s="123">
        <f t="shared" si="71"/>
        <v>0</v>
      </c>
      <c r="CZ135" s="123">
        <v>0</v>
      </c>
    </row>
    <row r="136" spans="1:104" ht="22.5">
      <c r="A136" s="151">
        <v>111</v>
      </c>
      <c r="B136" s="152" t="s">
        <v>628</v>
      </c>
      <c r="C136" s="153" t="s">
        <v>152</v>
      </c>
      <c r="D136" s="154" t="s">
        <v>72</v>
      </c>
      <c r="E136" s="155">
        <v>50</v>
      </c>
      <c r="F136" s="155">
        <v>0</v>
      </c>
      <c r="G136" s="156">
        <f t="shared" si="66"/>
        <v>0</v>
      </c>
      <c r="O136" s="150">
        <v>2</v>
      </c>
      <c r="AA136" s="123">
        <v>12</v>
      </c>
      <c r="AB136" s="123">
        <v>0</v>
      </c>
      <c r="AC136" s="123">
        <v>111</v>
      </c>
      <c r="AZ136" s="123">
        <v>2</v>
      </c>
      <c r="BA136" s="123">
        <f t="shared" si="67"/>
        <v>0</v>
      </c>
      <c r="BB136" s="123">
        <f t="shared" si="68"/>
        <v>0</v>
      </c>
      <c r="BC136" s="123">
        <f t="shared" si="69"/>
        <v>0</v>
      </c>
      <c r="BD136" s="123">
        <f t="shared" si="70"/>
        <v>0</v>
      </c>
      <c r="BE136" s="123">
        <f t="shared" si="71"/>
        <v>0</v>
      </c>
      <c r="CZ136" s="123">
        <v>0</v>
      </c>
    </row>
    <row r="137" spans="1:104" ht="12.75">
      <c r="A137" s="151">
        <v>112</v>
      </c>
      <c r="B137" s="152" t="s">
        <v>630</v>
      </c>
      <c r="C137" s="153" t="s">
        <v>153</v>
      </c>
      <c r="D137" s="154" t="s">
        <v>79</v>
      </c>
      <c r="E137" s="155">
        <v>1</v>
      </c>
      <c r="F137" s="155">
        <v>0</v>
      </c>
      <c r="G137" s="156">
        <f t="shared" si="66"/>
        <v>0</v>
      </c>
      <c r="O137" s="150">
        <v>2</v>
      </c>
      <c r="AA137" s="123">
        <v>12</v>
      </c>
      <c r="AB137" s="123">
        <v>0</v>
      </c>
      <c r="AC137" s="123">
        <v>112</v>
      </c>
      <c r="AZ137" s="123">
        <v>2</v>
      </c>
      <c r="BA137" s="123">
        <f t="shared" si="67"/>
        <v>0</v>
      </c>
      <c r="BB137" s="123">
        <f t="shared" si="68"/>
        <v>0</v>
      </c>
      <c r="BC137" s="123">
        <f t="shared" si="69"/>
        <v>0</v>
      </c>
      <c r="BD137" s="123">
        <f t="shared" si="70"/>
        <v>0</v>
      </c>
      <c r="BE137" s="123">
        <f t="shared" si="71"/>
        <v>0</v>
      </c>
      <c r="CZ137" s="123">
        <v>0</v>
      </c>
    </row>
    <row r="138" spans="1:104" ht="12.75">
      <c r="A138" s="151">
        <v>113</v>
      </c>
      <c r="B138" s="152" t="s">
        <v>629</v>
      </c>
      <c r="C138" s="153" t="s">
        <v>154</v>
      </c>
      <c r="D138" s="154" t="s">
        <v>79</v>
      </c>
      <c r="E138" s="155">
        <v>1</v>
      </c>
      <c r="F138" s="155">
        <v>0</v>
      </c>
      <c r="G138" s="156">
        <f t="shared" si="66"/>
        <v>0</v>
      </c>
      <c r="O138" s="150">
        <v>2</v>
      </c>
      <c r="AA138" s="123">
        <v>12</v>
      </c>
      <c r="AB138" s="123">
        <v>0</v>
      </c>
      <c r="AC138" s="123">
        <v>113</v>
      </c>
      <c r="AZ138" s="123">
        <v>2</v>
      </c>
      <c r="BA138" s="123">
        <f t="shared" si="67"/>
        <v>0</v>
      </c>
      <c r="BB138" s="123">
        <f t="shared" si="68"/>
        <v>0</v>
      </c>
      <c r="BC138" s="123">
        <f t="shared" si="69"/>
        <v>0</v>
      </c>
      <c r="BD138" s="123">
        <f t="shared" si="70"/>
        <v>0</v>
      </c>
      <c r="BE138" s="123">
        <f t="shared" si="71"/>
        <v>0</v>
      </c>
      <c r="CZ138" s="123">
        <v>0</v>
      </c>
    </row>
    <row r="139" spans="1:104" ht="12.75">
      <c r="A139" s="151">
        <v>114</v>
      </c>
      <c r="B139" s="152" t="s">
        <v>631</v>
      </c>
      <c r="C139" s="153" t="s">
        <v>155</v>
      </c>
      <c r="D139" s="154" t="s">
        <v>79</v>
      </c>
      <c r="E139" s="155">
        <v>1</v>
      </c>
      <c r="F139" s="155">
        <v>0</v>
      </c>
      <c r="G139" s="156">
        <f t="shared" si="66"/>
        <v>0</v>
      </c>
      <c r="O139" s="150">
        <v>2</v>
      </c>
      <c r="AA139" s="123">
        <v>12</v>
      </c>
      <c r="AB139" s="123">
        <v>0</v>
      </c>
      <c r="AC139" s="123">
        <v>114</v>
      </c>
      <c r="AZ139" s="123">
        <v>2</v>
      </c>
      <c r="BA139" s="123">
        <f t="shared" si="67"/>
        <v>0</v>
      </c>
      <c r="BB139" s="123">
        <f t="shared" si="68"/>
        <v>0</v>
      </c>
      <c r="BC139" s="123">
        <f t="shared" si="69"/>
        <v>0</v>
      </c>
      <c r="BD139" s="123">
        <f t="shared" si="70"/>
        <v>0</v>
      </c>
      <c r="BE139" s="123">
        <f t="shared" si="71"/>
        <v>0</v>
      </c>
      <c r="CZ139" s="123">
        <v>0</v>
      </c>
    </row>
    <row r="140" spans="1:104" ht="12.75">
      <c r="A140" s="151">
        <v>115</v>
      </c>
      <c r="B140" s="152" t="s">
        <v>632</v>
      </c>
      <c r="C140" s="153" t="s">
        <v>156</v>
      </c>
      <c r="D140" s="154" t="s">
        <v>79</v>
      </c>
      <c r="E140" s="155">
        <v>1</v>
      </c>
      <c r="F140" s="155">
        <v>0</v>
      </c>
      <c r="G140" s="156">
        <f t="shared" si="66"/>
        <v>0</v>
      </c>
      <c r="O140" s="150">
        <v>2</v>
      </c>
      <c r="AA140" s="123">
        <v>12</v>
      </c>
      <c r="AB140" s="123">
        <v>0</v>
      </c>
      <c r="AC140" s="123">
        <v>115</v>
      </c>
      <c r="AZ140" s="123">
        <v>2</v>
      </c>
      <c r="BA140" s="123">
        <f t="shared" si="67"/>
        <v>0</v>
      </c>
      <c r="BB140" s="123">
        <f t="shared" si="68"/>
        <v>0</v>
      </c>
      <c r="BC140" s="123">
        <f t="shared" si="69"/>
        <v>0</v>
      </c>
      <c r="BD140" s="123">
        <f t="shared" si="70"/>
        <v>0</v>
      </c>
      <c r="BE140" s="123">
        <f t="shared" si="71"/>
        <v>0</v>
      </c>
      <c r="CZ140" s="123">
        <v>0</v>
      </c>
    </row>
    <row r="141" spans="1:104" ht="12.75">
      <c r="A141" s="151">
        <v>116</v>
      </c>
      <c r="B141" s="152" t="s">
        <v>633</v>
      </c>
      <c r="C141" s="153" t="s">
        <v>287</v>
      </c>
      <c r="D141" s="154" t="s">
        <v>79</v>
      </c>
      <c r="E141" s="155">
        <v>1</v>
      </c>
      <c r="F141" s="155">
        <v>0</v>
      </c>
      <c r="G141" s="156">
        <f t="shared" si="66"/>
        <v>0</v>
      </c>
      <c r="O141" s="150">
        <v>2</v>
      </c>
      <c r="AA141" s="123">
        <v>12</v>
      </c>
      <c r="AB141" s="123">
        <v>0</v>
      </c>
      <c r="AC141" s="123">
        <v>116</v>
      </c>
      <c r="AZ141" s="123">
        <v>2</v>
      </c>
      <c r="BA141" s="123">
        <f t="shared" si="67"/>
        <v>0</v>
      </c>
      <c r="BB141" s="123">
        <f t="shared" si="68"/>
        <v>0</v>
      </c>
      <c r="BC141" s="123">
        <f t="shared" si="69"/>
        <v>0</v>
      </c>
      <c r="BD141" s="123">
        <f t="shared" si="70"/>
        <v>0</v>
      </c>
      <c r="BE141" s="123">
        <f t="shared" si="71"/>
        <v>0</v>
      </c>
      <c r="CZ141" s="123">
        <v>0</v>
      </c>
    </row>
    <row r="142" spans="1:104" ht="12.75">
      <c r="A142" s="151">
        <v>117</v>
      </c>
      <c r="B142" s="152" t="s">
        <v>634</v>
      </c>
      <c r="C142" s="153" t="s">
        <v>484</v>
      </c>
      <c r="D142" s="154" t="s">
        <v>66</v>
      </c>
      <c r="E142" s="155">
        <v>15</v>
      </c>
      <c r="F142" s="155">
        <v>0</v>
      </c>
      <c r="G142" s="156">
        <f t="shared" si="66"/>
        <v>0</v>
      </c>
      <c r="O142" s="150">
        <v>2</v>
      </c>
      <c r="AA142" s="123">
        <v>12</v>
      </c>
      <c r="AB142" s="123">
        <v>0</v>
      </c>
      <c r="AC142" s="123">
        <v>117</v>
      </c>
      <c r="AZ142" s="123">
        <v>2</v>
      </c>
      <c r="BA142" s="123">
        <f t="shared" si="67"/>
        <v>0</v>
      </c>
      <c r="BB142" s="123">
        <f t="shared" si="68"/>
        <v>0</v>
      </c>
      <c r="BC142" s="123">
        <f t="shared" si="69"/>
        <v>0</v>
      </c>
      <c r="BD142" s="123">
        <f t="shared" si="70"/>
        <v>0</v>
      </c>
      <c r="BE142" s="123">
        <f t="shared" si="71"/>
        <v>0</v>
      </c>
      <c r="CZ142" s="123">
        <v>0</v>
      </c>
    </row>
    <row r="143" spans="1:55" ht="12.75">
      <c r="A143" s="151">
        <v>118</v>
      </c>
      <c r="B143" s="152" t="s">
        <v>635</v>
      </c>
      <c r="C143" s="153" t="s">
        <v>485</v>
      </c>
      <c r="D143" s="154" t="s">
        <v>66</v>
      </c>
      <c r="E143" s="155">
        <v>12</v>
      </c>
      <c r="F143" s="155">
        <v>0</v>
      </c>
      <c r="G143" s="156">
        <f aca="true" t="shared" si="78" ref="G143">E143*F143</f>
        <v>0</v>
      </c>
      <c r="O143" s="150">
        <v>2</v>
      </c>
      <c r="AA143" s="123">
        <v>12</v>
      </c>
      <c r="AB143" s="123">
        <v>0</v>
      </c>
      <c r="AC143" s="123">
        <v>117</v>
      </c>
      <c r="AZ143" s="123">
        <v>2</v>
      </c>
      <c r="BA143" s="123">
        <f aca="true" t="shared" si="79" ref="BA143">IF(AZ143=1,G143,0)</f>
        <v>0</v>
      </c>
      <c r="BB143" s="123">
        <f aca="true" t="shared" si="80" ref="BB143">IF(AZ143=2,G143,0)</f>
        <v>0</v>
      </c>
      <c r="BC143" s="123">
        <f aca="true" t="shared" si="81" ref="BC143">IF(AZ143=3,G143,0)</f>
        <v>0</v>
      </c>
    </row>
    <row r="144" spans="1:55" ht="12.75">
      <c r="A144" s="151">
        <v>119</v>
      </c>
      <c r="B144" s="152" t="s">
        <v>636</v>
      </c>
      <c r="C144" s="153" t="s">
        <v>486</v>
      </c>
      <c r="D144" s="154" t="s">
        <v>66</v>
      </c>
      <c r="E144" s="155">
        <v>4</v>
      </c>
      <c r="F144" s="155">
        <v>0</v>
      </c>
      <c r="G144" s="156">
        <f aca="true" t="shared" si="82" ref="G144">E144*F144</f>
        <v>0</v>
      </c>
      <c r="O144" s="150">
        <v>2</v>
      </c>
      <c r="AA144" s="123">
        <v>12</v>
      </c>
      <c r="AB144" s="123">
        <v>0</v>
      </c>
      <c r="AC144" s="123">
        <v>117</v>
      </c>
      <c r="AZ144" s="123">
        <v>2</v>
      </c>
      <c r="BA144" s="123">
        <f aca="true" t="shared" si="83" ref="BA144">IF(AZ144=1,G144,0)</f>
        <v>0</v>
      </c>
      <c r="BB144" s="123">
        <f aca="true" t="shared" si="84" ref="BB144">IF(AZ144=2,G144,0)</f>
        <v>0</v>
      </c>
      <c r="BC144" s="123">
        <f aca="true" t="shared" si="85" ref="BC144">IF(AZ144=3,G144,0)</f>
        <v>0</v>
      </c>
    </row>
    <row r="145" spans="1:104" ht="12.75">
      <c r="A145" s="151">
        <v>120</v>
      </c>
      <c r="B145" s="152" t="s">
        <v>157</v>
      </c>
      <c r="C145" s="153" t="s">
        <v>276</v>
      </c>
      <c r="D145" s="154" t="s">
        <v>99</v>
      </c>
      <c r="E145" s="155">
        <v>4</v>
      </c>
      <c r="F145" s="155">
        <v>0</v>
      </c>
      <c r="G145" s="156">
        <f t="shared" si="66"/>
        <v>0</v>
      </c>
      <c r="O145" s="150">
        <v>2</v>
      </c>
      <c r="AA145" s="123">
        <v>12</v>
      </c>
      <c r="AB145" s="123">
        <v>0</v>
      </c>
      <c r="AC145" s="123">
        <v>118</v>
      </c>
      <c r="AZ145" s="123">
        <v>2</v>
      </c>
      <c r="BA145" s="123">
        <f t="shared" si="67"/>
        <v>0</v>
      </c>
      <c r="BB145" s="123">
        <f t="shared" si="68"/>
        <v>0</v>
      </c>
      <c r="BC145" s="123">
        <f t="shared" si="69"/>
        <v>0</v>
      </c>
      <c r="BD145" s="123">
        <f t="shared" si="70"/>
        <v>0</v>
      </c>
      <c r="BE145" s="123">
        <f t="shared" si="71"/>
        <v>0</v>
      </c>
      <c r="CZ145" s="123">
        <v>0.00024</v>
      </c>
    </row>
    <row r="146" spans="1:104" ht="12.75">
      <c r="A146" s="151">
        <v>121</v>
      </c>
      <c r="B146" s="152" t="s">
        <v>158</v>
      </c>
      <c r="C146" s="153" t="s">
        <v>288</v>
      </c>
      <c r="D146" s="154" t="s">
        <v>99</v>
      </c>
      <c r="E146" s="155">
        <v>2</v>
      </c>
      <c r="F146" s="155">
        <v>0</v>
      </c>
      <c r="G146" s="156">
        <f t="shared" si="66"/>
        <v>0</v>
      </c>
      <c r="O146" s="150">
        <v>2</v>
      </c>
      <c r="AA146" s="123">
        <v>12</v>
      </c>
      <c r="AB146" s="123">
        <v>0</v>
      </c>
      <c r="AC146" s="123">
        <v>119</v>
      </c>
      <c r="AZ146" s="123">
        <v>2</v>
      </c>
      <c r="BA146" s="123">
        <f t="shared" si="67"/>
        <v>0</v>
      </c>
      <c r="BB146" s="123">
        <f t="shared" si="68"/>
        <v>0</v>
      </c>
      <c r="BC146" s="123">
        <f t="shared" si="69"/>
        <v>0</v>
      </c>
      <c r="BD146" s="123">
        <f t="shared" si="70"/>
        <v>0</v>
      </c>
      <c r="BE146" s="123">
        <f t="shared" si="71"/>
        <v>0</v>
      </c>
      <c r="CZ146" s="123">
        <v>0.00061</v>
      </c>
    </row>
    <row r="147" spans="1:55" ht="12.75">
      <c r="A147" s="151">
        <v>122</v>
      </c>
      <c r="B147" s="152" t="s">
        <v>720</v>
      </c>
      <c r="C147" s="153" t="s">
        <v>721</v>
      </c>
      <c r="D147" s="154" t="s">
        <v>99</v>
      </c>
      <c r="E147" s="155">
        <v>2</v>
      </c>
      <c r="F147" s="155">
        <v>0</v>
      </c>
      <c r="G147" s="156">
        <f aca="true" t="shared" si="86" ref="G147">E147*F147</f>
        <v>0</v>
      </c>
      <c r="O147" s="150">
        <v>2</v>
      </c>
      <c r="AA147" s="123">
        <v>12</v>
      </c>
      <c r="AB147" s="123">
        <v>0</v>
      </c>
      <c r="AC147" s="123">
        <v>119</v>
      </c>
      <c r="AZ147" s="123">
        <v>2</v>
      </c>
      <c r="BA147" s="123">
        <f aca="true" t="shared" si="87" ref="BA147">IF(AZ147=1,G147,0)</f>
        <v>0</v>
      </c>
      <c r="BB147" s="123">
        <f aca="true" t="shared" si="88" ref="BB147">IF(AZ147=2,G147,0)</f>
        <v>0</v>
      </c>
      <c r="BC147" s="123">
        <f aca="true" t="shared" si="89" ref="BC147">IF(AZ147=3,G147,0)</f>
        <v>0</v>
      </c>
    </row>
    <row r="148" spans="1:104" ht="12.75">
      <c r="A148" s="151">
        <v>123</v>
      </c>
      <c r="B148" s="152" t="s">
        <v>159</v>
      </c>
      <c r="C148" s="153" t="s">
        <v>277</v>
      </c>
      <c r="D148" s="154" t="s">
        <v>99</v>
      </c>
      <c r="E148" s="155">
        <v>3</v>
      </c>
      <c r="F148" s="155">
        <v>0</v>
      </c>
      <c r="G148" s="156">
        <f t="shared" si="66"/>
        <v>0</v>
      </c>
      <c r="O148" s="150">
        <v>2</v>
      </c>
      <c r="AA148" s="123">
        <v>12</v>
      </c>
      <c r="AB148" s="123">
        <v>0</v>
      </c>
      <c r="AC148" s="123">
        <v>120</v>
      </c>
      <c r="AZ148" s="123">
        <v>2</v>
      </c>
      <c r="BA148" s="123">
        <f t="shared" si="67"/>
        <v>0</v>
      </c>
      <c r="BB148" s="123">
        <f t="shared" si="68"/>
        <v>0</v>
      </c>
      <c r="BC148" s="123">
        <f t="shared" si="69"/>
        <v>0</v>
      </c>
      <c r="BD148" s="123">
        <f t="shared" si="70"/>
        <v>0</v>
      </c>
      <c r="BE148" s="123">
        <f t="shared" si="71"/>
        <v>0</v>
      </c>
      <c r="CZ148" s="123">
        <v>0.00208</v>
      </c>
    </row>
    <row r="149" spans="1:104" ht="12.75">
      <c r="A149" s="151">
        <v>124</v>
      </c>
      <c r="B149" s="152" t="s">
        <v>637</v>
      </c>
      <c r="C149" s="153" t="s">
        <v>482</v>
      </c>
      <c r="D149" s="154" t="s">
        <v>66</v>
      </c>
      <c r="E149" s="155">
        <v>2</v>
      </c>
      <c r="F149" s="155">
        <v>0</v>
      </c>
      <c r="G149" s="156">
        <f t="shared" si="66"/>
        <v>0</v>
      </c>
      <c r="O149" s="150">
        <v>2</v>
      </c>
      <c r="AA149" s="123">
        <v>12</v>
      </c>
      <c r="AB149" s="123">
        <v>0</v>
      </c>
      <c r="AC149" s="123">
        <v>121</v>
      </c>
      <c r="AZ149" s="123">
        <v>2</v>
      </c>
      <c r="BA149" s="123">
        <f t="shared" si="67"/>
        <v>0</v>
      </c>
      <c r="BB149" s="123">
        <f t="shared" si="68"/>
        <v>0</v>
      </c>
      <c r="BC149" s="123">
        <f t="shared" si="69"/>
        <v>0</v>
      </c>
      <c r="BD149" s="123">
        <f t="shared" si="70"/>
        <v>0</v>
      </c>
      <c r="BE149" s="123">
        <f t="shared" si="71"/>
        <v>0</v>
      </c>
      <c r="CZ149" s="123">
        <v>0.0163</v>
      </c>
    </row>
    <row r="150" spans="1:104" ht="12.75">
      <c r="A150" s="151">
        <v>125</v>
      </c>
      <c r="B150" s="152" t="s">
        <v>638</v>
      </c>
      <c r="C150" s="153" t="s">
        <v>483</v>
      </c>
      <c r="D150" s="154" t="s">
        <v>66</v>
      </c>
      <c r="E150" s="155">
        <v>2</v>
      </c>
      <c r="F150" s="155">
        <v>0</v>
      </c>
      <c r="G150" s="156">
        <f t="shared" si="66"/>
        <v>0</v>
      </c>
      <c r="O150" s="150">
        <v>2</v>
      </c>
      <c r="AA150" s="123">
        <v>12</v>
      </c>
      <c r="AB150" s="123">
        <v>0</v>
      </c>
      <c r="AC150" s="123">
        <v>122</v>
      </c>
      <c r="AZ150" s="123">
        <v>2</v>
      </c>
      <c r="BA150" s="123">
        <f t="shared" si="67"/>
        <v>0</v>
      </c>
      <c r="BB150" s="123">
        <f t="shared" si="68"/>
        <v>0</v>
      </c>
      <c r="BC150" s="123">
        <f t="shared" si="69"/>
        <v>0</v>
      </c>
      <c r="BD150" s="123">
        <f t="shared" si="70"/>
        <v>0</v>
      </c>
      <c r="BE150" s="123">
        <f t="shared" si="71"/>
        <v>0</v>
      </c>
      <c r="CZ150" s="123">
        <v>0</v>
      </c>
    </row>
    <row r="151" spans="1:104" ht="22.5">
      <c r="A151" s="151">
        <v>126</v>
      </c>
      <c r="B151" s="152" t="s">
        <v>639</v>
      </c>
      <c r="C151" s="153" t="s">
        <v>751</v>
      </c>
      <c r="D151" s="154" t="s">
        <v>79</v>
      </c>
      <c r="E151" s="155">
        <v>1</v>
      </c>
      <c r="F151" s="155">
        <v>0</v>
      </c>
      <c r="G151" s="156">
        <f t="shared" si="66"/>
        <v>0</v>
      </c>
      <c r="O151" s="150">
        <v>2</v>
      </c>
      <c r="AA151" s="123">
        <v>12</v>
      </c>
      <c r="AB151" s="123">
        <v>0</v>
      </c>
      <c r="AC151" s="123">
        <v>123</v>
      </c>
      <c r="AZ151" s="123">
        <v>2</v>
      </c>
      <c r="BA151" s="123">
        <f t="shared" si="67"/>
        <v>0</v>
      </c>
      <c r="BB151" s="123">
        <f t="shared" si="68"/>
        <v>0</v>
      </c>
      <c r="BC151" s="123">
        <f t="shared" si="69"/>
        <v>0</v>
      </c>
      <c r="BD151" s="123">
        <f t="shared" si="70"/>
        <v>0</v>
      </c>
      <c r="BE151" s="123">
        <f t="shared" si="71"/>
        <v>0</v>
      </c>
      <c r="CZ151" s="123">
        <v>0</v>
      </c>
    </row>
    <row r="152" spans="1:104" ht="12.75">
      <c r="A152" s="151">
        <v>127</v>
      </c>
      <c r="B152" s="152" t="s">
        <v>278</v>
      </c>
      <c r="C152" s="153" t="s">
        <v>750</v>
      </c>
      <c r="D152" s="154" t="s">
        <v>79</v>
      </c>
      <c r="E152" s="155">
        <v>1</v>
      </c>
      <c r="F152" s="155">
        <v>0</v>
      </c>
      <c r="G152" s="156">
        <f t="shared" si="66"/>
        <v>0</v>
      </c>
      <c r="O152" s="150">
        <v>2</v>
      </c>
      <c r="AA152" s="123">
        <v>12</v>
      </c>
      <c r="AB152" s="123">
        <v>0</v>
      </c>
      <c r="AC152" s="123">
        <v>124</v>
      </c>
      <c r="AZ152" s="123">
        <v>2</v>
      </c>
      <c r="BA152" s="123">
        <f t="shared" si="67"/>
        <v>0</v>
      </c>
      <c r="BB152" s="123">
        <f t="shared" si="68"/>
        <v>0</v>
      </c>
      <c r="BC152" s="123">
        <f t="shared" si="69"/>
        <v>0</v>
      </c>
      <c r="BD152" s="123">
        <f t="shared" si="70"/>
        <v>0</v>
      </c>
      <c r="BE152" s="123">
        <f t="shared" si="71"/>
        <v>0</v>
      </c>
      <c r="CZ152" s="123">
        <v>0</v>
      </c>
    </row>
    <row r="153" spans="1:104" ht="12.75">
      <c r="A153" s="151">
        <v>128</v>
      </c>
      <c r="B153" s="152" t="s">
        <v>640</v>
      </c>
      <c r="C153" s="153" t="s">
        <v>722</v>
      </c>
      <c r="D153" s="154" t="s">
        <v>79</v>
      </c>
      <c r="E153" s="155">
        <v>1</v>
      </c>
      <c r="F153" s="155">
        <v>0</v>
      </c>
      <c r="G153" s="156">
        <f t="shared" si="66"/>
        <v>0</v>
      </c>
      <c r="O153" s="150">
        <v>2</v>
      </c>
      <c r="AA153" s="123">
        <v>12</v>
      </c>
      <c r="AB153" s="123">
        <v>0</v>
      </c>
      <c r="AC153" s="123">
        <v>125</v>
      </c>
      <c r="AZ153" s="123">
        <v>2</v>
      </c>
      <c r="BA153" s="123">
        <f t="shared" si="67"/>
        <v>0</v>
      </c>
      <c r="BB153" s="123">
        <f t="shared" si="68"/>
        <v>0</v>
      </c>
      <c r="BC153" s="123">
        <f t="shared" si="69"/>
        <v>0</v>
      </c>
      <c r="BD153" s="123">
        <f t="shared" si="70"/>
        <v>0</v>
      </c>
      <c r="BE153" s="123">
        <f t="shared" si="71"/>
        <v>0</v>
      </c>
      <c r="CZ153" s="123">
        <v>0</v>
      </c>
    </row>
    <row r="154" spans="1:104" ht="12.75">
      <c r="A154" s="151">
        <v>129</v>
      </c>
      <c r="B154" s="152" t="s">
        <v>641</v>
      </c>
      <c r="C154" s="153" t="s">
        <v>160</v>
      </c>
      <c r="D154" s="154" t="s">
        <v>99</v>
      </c>
      <c r="E154" s="155">
        <v>3</v>
      </c>
      <c r="F154" s="155">
        <v>0</v>
      </c>
      <c r="G154" s="156">
        <f t="shared" si="66"/>
        <v>0</v>
      </c>
      <c r="O154" s="150">
        <v>2</v>
      </c>
      <c r="AA154" s="123">
        <v>12</v>
      </c>
      <c r="AB154" s="123">
        <v>0</v>
      </c>
      <c r="AC154" s="123">
        <v>126</v>
      </c>
      <c r="AZ154" s="123">
        <v>2</v>
      </c>
      <c r="BA154" s="123">
        <f t="shared" si="67"/>
        <v>0</v>
      </c>
      <c r="BB154" s="123">
        <f t="shared" si="68"/>
        <v>0</v>
      </c>
      <c r="BC154" s="123">
        <f t="shared" si="69"/>
        <v>0</v>
      </c>
      <c r="BD154" s="123">
        <f t="shared" si="70"/>
        <v>0</v>
      </c>
      <c r="BE154" s="123">
        <f t="shared" si="71"/>
        <v>0</v>
      </c>
      <c r="CZ154" s="123">
        <v>0</v>
      </c>
    </row>
    <row r="155" spans="1:104" ht="12.75">
      <c r="A155" s="151">
        <v>130</v>
      </c>
      <c r="B155" s="152" t="s">
        <v>161</v>
      </c>
      <c r="C155" s="153" t="s">
        <v>285</v>
      </c>
      <c r="D155" s="154" t="s">
        <v>72</v>
      </c>
      <c r="E155" s="155">
        <v>50</v>
      </c>
      <c r="F155" s="155">
        <v>0</v>
      </c>
      <c r="G155" s="156">
        <f t="shared" si="66"/>
        <v>0</v>
      </c>
      <c r="O155" s="150">
        <v>2</v>
      </c>
      <c r="AA155" s="123">
        <v>12</v>
      </c>
      <c r="AB155" s="123">
        <v>0</v>
      </c>
      <c r="AC155" s="123">
        <v>128</v>
      </c>
      <c r="AZ155" s="123">
        <v>2</v>
      </c>
      <c r="BA155" s="123">
        <f t="shared" si="67"/>
        <v>0</v>
      </c>
      <c r="BB155" s="123">
        <f t="shared" si="68"/>
        <v>0</v>
      </c>
      <c r="BC155" s="123">
        <f t="shared" si="69"/>
        <v>0</v>
      </c>
      <c r="BD155" s="123">
        <f t="shared" si="70"/>
        <v>0</v>
      </c>
      <c r="BE155" s="123">
        <f t="shared" si="71"/>
        <v>0</v>
      </c>
      <c r="CZ155" s="123">
        <v>0.00039</v>
      </c>
    </row>
    <row r="156" spans="1:104" ht="12.75">
      <c r="A156" s="151">
        <v>131</v>
      </c>
      <c r="B156" s="152" t="s">
        <v>642</v>
      </c>
      <c r="C156" s="153" t="s">
        <v>162</v>
      </c>
      <c r="D156" s="154" t="s">
        <v>79</v>
      </c>
      <c r="E156" s="155">
        <v>1</v>
      </c>
      <c r="F156" s="155">
        <v>0</v>
      </c>
      <c r="G156" s="156">
        <f t="shared" si="66"/>
        <v>0</v>
      </c>
      <c r="O156" s="150">
        <v>2</v>
      </c>
      <c r="AA156" s="123">
        <v>12</v>
      </c>
      <c r="AB156" s="123">
        <v>0</v>
      </c>
      <c r="AC156" s="123">
        <v>129</v>
      </c>
      <c r="AZ156" s="123">
        <v>2</v>
      </c>
      <c r="BA156" s="123">
        <f t="shared" si="67"/>
        <v>0</v>
      </c>
      <c r="BB156" s="123">
        <f t="shared" si="68"/>
        <v>0</v>
      </c>
      <c r="BC156" s="123">
        <f t="shared" si="69"/>
        <v>0</v>
      </c>
      <c r="BD156" s="123">
        <f t="shared" si="70"/>
        <v>0</v>
      </c>
      <c r="BE156" s="123">
        <f t="shared" si="71"/>
        <v>0</v>
      </c>
      <c r="CZ156" s="123">
        <v>0</v>
      </c>
    </row>
    <row r="157" spans="1:104" ht="12.75">
      <c r="A157" s="151">
        <v>132</v>
      </c>
      <c r="B157" s="152" t="s">
        <v>643</v>
      </c>
      <c r="C157" s="153" t="s">
        <v>487</v>
      </c>
      <c r="D157" s="154" t="s">
        <v>99</v>
      </c>
      <c r="E157" s="155">
        <v>2</v>
      </c>
      <c r="F157" s="155">
        <v>0</v>
      </c>
      <c r="G157" s="156">
        <f t="shared" si="66"/>
        <v>0</v>
      </c>
      <c r="O157" s="150">
        <v>2</v>
      </c>
      <c r="AA157" s="123">
        <v>12</v>
      </c>
      <c r="AB157" s="123">
        <v>0</v>
      </c>
      <c r="AC157" s="123">
        <v>130</v>
      </c>
      <c r="AZ157" s="123">
        <v>2</v>
      </c>
      <c r="BA157" s="123">
        <f t="shared" si="67"/>
        <v>0</v>
      </c>
      <c r="BB157" s="123">
        <f t="shared" si="68"/>
        <v>0</v>
      </c>
      <c r="BC157" s="123">
        <f t="shared" si="69"/>
        <v>0</v>
      </c>
      <c r="BD157" s="123">
        <f t="shared" si="70"/>
        <v>0</v>
      </c>
      <c r="BE157" s="123">
        <f t="shared" si="71"/>
        <v>0</v>
      </c>
      <c r="CZ157" s="123">
        <v>0</v>
      </c>
    </row>
    <row r="158" spans="1:57" ht="12.75">
      <c r="A158" s="157"/>
      <c r="B158" s="158" t="s">
        <v>67</v>
      </c>
      <c r="C158" s="159" t="str">
        <f>CONCATENATE(B125," ",C125)</f>
        <v>723 Vnitřní plynovod</v>
      </c>
      <c r="D158" s="157"/>
      <c r="E158" s="160"/>
      <c r="F158" s="160"/>
      <c r="G158" s="161">
        <f>SUM(G125:G157)</f>
        <v>0</v>
      </c>
      <c r="O158" s="150">
        <v>4</v>
      </c>
      <c r="BA158" s="162">
        <f>SUM(BA125:BA157)</f>
        <v>0</v>
      </c>
      <c r="BB158" s="162">
        <f>SUM(BB125:BB157)</f>
        <v>0</v>
      </c>
      <c r="BC158" s="162">
        <f>SUM(BC125:BC157)</f>
        <v>0</v>
      </c>
      <c r="BD158" s="162">
        <f>SUM(BD125:BD157)</f>
        <v>0</v>
      </c>
      <c r="BE158" s="162">
        <f>SUM(BE125:BE157)</f>
        <v>0</v>
      </c>
    </row>
    <row r="159" spans="1:15" ht="12.75">
      <c r="A159" s="143" t="s">
        <v>65</v>
      </c>
      <c r="B159" s="144" t="s">
        <v>166</v>
      </c>
      <c r="C159" s="145" t="s">
        <v>167</v>
      </c>
      <c r="D159" s="146"/>
      <c r="E159" s="147"/>
      <c r="F159" s="147"/>
      <c r="G159" s="148"/>
      <c r="H159" s="149"/>
      <c r="I159" s="149"/>
      <c r="O159" s="150">
        <v>1</v>
      </c>
    </row>
    <row r="160" spans="1:104" ht="12.75">
      <c r="A160" s="151">
        <v>133</v>
      </c>
      <c r="B160" s="152" t="s">
        <v>168</v>
      </c>
      <c r="C160" s="153" t="s">
        <v>169</v>
      </c>
      <c r="D160" s="154" t="s">
        <v>99</v>
      </c>
      <c r="E160" s="155">
        <v>4</v>
      </c>
      <c r="F160" s="155">
        <v>0</v>
      </c>
      <c r="G160" s="156">
        <f aca="true" t="shared" si="90" ref="G160:G180">E160*F160</f>
        <v>0</v>
      </c>
      <c r="O160" s="150">
        <v>2</v>
      </c>
      <c r="AA160" s="123">
        <v>12</v>
      </c>
      <c r="AB160" s="123">
        <v>0</v>
      </c>
      <c r="AC160" s="123">
        <v>139</v>
      </c>
      <c r="AZ160" s="123">
        <v>2</v>
      </c>
      <c r="BA160" s="123">
        <f aca="true" t="shared" si="91" ref="BA160:BA180">IF(AZ160=1,G160,0)</f>
        <v>0</v>
      </c>
      <c r="BB160" s="123">
        <f aca="true" t="shared" si="92" ref="BB160:BB180">IF(AZ160=2,G160,0)</f>
        <v>0</v>
      </c>
      <c r="BC160" s="123">
        <f aca="true" t="shared" si="93" ref="BC160:BC180">IF(AZ160=3,G160,0)</f>
        <v>0</v>
      </c>
      <c r="BD160" s="123">
        <f aca="true" t="shared" si="94" ref="BD160:BD180">IF(AZ160=4,G160,0)</f>
        <v>0</v>
      </c>
      <c r="BE160" s="123">
        <f aca="true" t="shared" si="95" ref="BE160:BE180">IF(AZ160=5,G160,0)</f>
        <v>0</v>
      </c>
      <c r="CZ160" s="123">
        <v>0.0027</v>
      </c>
    </row>
    <row r="161" spans="1:104" ht="12.75">
      <c r="A161" s="151">
        <v>134</v>
      </c>
      <c r="B161" s="152" t="s">
        <v>265</v>
      </c>
      <c r="C161" s="153" t="s">
        <v>279</v>
      </c>
      <c r="D161" s="154" t="s">
        <v>79</v>
      </c>
      <c r="E161" s="155">
        <v>2</v>
      </c>
      <c r="F161" s="155">
        <v>0</v>
      </c>
      <c r="G161" s="156">
        <f t="shared" si="90"/>
        <v>0</v>
      </c>
      <c r="O161" s="150">
        <v>2</v>
      </c>
      <c r="AA161" s="123">
        <v>12</v>
      </c>
      <c r="AB161" s="123">
        <v>0</v>
      </c>
      <c r="AC161" s="123">
        <v>140</v>
      </c>
      <c r="AZ161" s="123">
        <v>2</v>
      </c>
      <c r="BA161" s="123">
        <f t="shared" si="91"/>
        <v>0</v>
      </c>
      <c r="BB161" s="123">
        <f t="shared" si="92"/>
        <v>0</v>
      </c>
      <c r="BC161" s="123">
        <f t="shared" si="93"/>
        <v>0</v>
      </c>
      <c r="BD161" s="123">
        <f t="shared" si="94"/>
        <v>0</v>
      </c>
      <c r="BE161" s="123">
        <f t="shared" si="95"/>
        <v>0</v>
      </c>
      <c r="CZ161" s="123">
        <v>0</v>
      </c>
    </row>
    <row r="162" spans="1:104" ht="22.5">
      <c r="A162" s="151">
        <v>135</v>
      </c>
      <c r="B162" s="152" t="s">
        <v>683</v>
      </c>
      <c r="C162" s="153" t="s">
        <v>280</v>
      </c>
      <c r="D162" s="154" t="s">
        <v>79</v>
      </c>
      <c r="E162" s="155">
        <v>1</v>
      </c>
      <c r="F162" s="155">
        <v>0</v>
      </c>
      <c r="G162" s="156">
        <f t="shared" si="90"/>
        <v>0</v>
      </c>
      <c r="O162" s="150">
        <v>2</v>
      </c>
      <c r="AA162" s="123">
        <v>12</v>
      </c>
      <c r="AB162" s="123">
        <v>0</v>
      </c>
      <c r="AC162" s="123">
        <v>141</v>
      </c>
      <c r="AZ162" s="123">
        <v>2</v>
      </c>
      <c r="BA162" s="123">
        <f t="shared" si="91"/>
        <v>0</v>
      </c>
      <c r="BB162" s="123">
        <f t="shared" si="92"/>
        <v>0</v>
      </c>
      <c r="BC162" s="123">
        <f t="shared" si="93"/>
        <v>0</v>
      </c>
      <c r="BD162" s="123">
        <f t="shared" si="94"/>
        <v>0</v>
      </c>
      <c r="BE162" s="123">
        <f t="shared" si="95"/>
        <v>0</v>
      </c>
      <c r="CZ162" s="123">
        <v>0</v>
      </c>
    </row>
    <row r="163" spans="1:54" ht="22.5">
      <c r="A163" s="151">
        <v>136</v>
      </c>
      <c r="B163" s="152" t="s">
        <v>684</v>
      </c>
      <c r="C163" s="153" t="s">
        <v>281</v>
      </c>
      <c r="D163" s="154" t="s">
        <v>79</v>
      </c>
      <c r="E163" s="155">
        <v>1</v>
      </c>
      <c r="F163" s="155">
        <v>0</v>
      </c>
      <c r="G163" s="156">
        <f aca="true" t="shared" si="96" ref="G163">E163*F163</f>
        <v>0</v>
      </c>
      <c r="O163" s="150">
        <v>2</v>
      </c>
      <c r="AA163" s="123">
        <v>12</v>
      </c>
      <c r="AB163" s="123">
        <v>0</v>
      </c>
      <c r="AC163" s="123">
        <v>141</v>
      </c>
      <c r="AZ163" s="123">
        <v>2</v>
      </c>
      <c r="BA163" s="123">
        <f aca="true" t="shared" si="97" ref="BA163">IF(AZ163=1,G163,0)</f>
        <v>0</v>
      </c>
      <c r="BB163" s="123">
        <f aca="true" t="shared" si="98" ref="BB163">IF(AZ163=2,G163,0)</f>
        <v>0</v>
      </c>
    </row>
    <row r="164" spans="1:104" ht="12.75">
      <c r="A164" s="151">
        <v>137</v>
      </c>
      <c r="B164" s="152" t="s">
        <v>685</v>
      </c>
      <c r="C164" s="153" t="s">
        <v>170</v>
      </c>
      <c r="D164" s="154" t="s">
        <v>79</v>
      </c>
      <c r="E164" s="155">
        <v>2</v>
      </c>
      <c r="F164" s="155">
        <v>0</v>
      </c>
      <c r="G164" s="156">
        <f t="shared" si="90"/>
        <v>0</v>
      </c>
      <c r="O164" s="150">
        <v>2</v>
      </c>
      <c r="AA164" s="123">
        <v>12</v>
      </c>
      <c r="AB164" s="123">
        <v>0</v>
      </c>
      <c r="AC164" s="123">
        <v>142</v>
      </c>
      <c r="AZ164" s="123">
        <v>2</v>
      </c>
      <c r="BA164" s="123">
        <f t="shared" si="91"/>
        <v>0</v>
      </c>
      <c r="BB164" s="123">
        <f t="shared" si="92"/>
        <v>0</v>
      </c>
      <c r="BC164" s="123">
        <f t="shared" si="93"/>
        <v>0</v>
      </c>
      <c r="BD164" s="123">
        <f t="shared" si="94"/>
        <v>0</v>
      </c>
      <c r="BE164" s="123">
        <f t="shared" si="95"/>
        <v>0</v>
      </c>
      <c r="CZ164" s="123">
        <v>0</v>
      </c>
    </row>
    <row r="165" spans="1:104" ht="12.75">
      <c r="A165" s="151">
        <v>138</v>
      </c>
      <c r="B165" s="152" t="s">
        <v>686</v>
      </c>
      <c r="C165" s="153" t="s">
        <v>282</v>
      </c>
      <c r="D165" s="154" t="s">
        <v>99</v>
      </c>
      <c r="E165" s="155">
        <v>2</v>
      </c>
      <c r="F165" s="155">
        <v>0</v>
      </c>
      <c r="G165" s="156">
        <f t="shared" si="90"/>
        <v>0</v>
      </c>
      <c r="O165" s="150">
        <v>2</v>
      </c>
      <c r="AA165" s="123">
        <v>12</v>
      </c>
      <c r="AB165" s="123">
        <v>0</v>
      </c>
      <c r="AC165" s="123">
        <v>143</v>
      </c>
      <c r="AZ165" s="123">
        <v>2</v>
      </c>
      <c r="BA165" s="123">
        <f t="shared" si="91"/>
        <v>0</v>
      </c>
      <c r="BB165" s="123">
        <f t="shared" si="92"/>
        <v>0</v>
      </c>
      <c r="BC165" s="123">
        <f t="shared" si="93"/>
        <v>0</v>
      </c>
      <c r="BD165" s="123">
        <f t="shared" si="94"/>
        <v>0</v>
      </c>
      <c r="BE165" s="123">
        <f t="shared" si="95"/>
        <v>0</v>
      </c>
      <c r="CZ165" s="123">
        <v>0</v>
      </c>
    </row>
    <row r="166" spans="1:104" ht="12.75">
      <c r="A166" s="151">
        <v>139</v>
      </c>
      <c r="B166" s="152" t="s">
        <v>687</v>
      </c>
      <c r="C166" s="153" t="s">
        <v>171</v>
      </c>
      <c r="D166" s="154" t="s">
        <v>99</v>
      </c>
      <c r="E166" s="155">
        <v>2</v>
      </c>
      <c r="F166" s="155">
        <v>0</v>
      </c>
      <c r="G166" s="156">
        <f t="shared" si="90"/>
        <v>0</v>
      </c>
      <c r="O166" s="150">
        <v>2</v>
      </c>
      <c r="AA166" s="123">
        <v>12</v>
      </c>
      <c r="AB166" s="123">
        <v>0</v>
      </c>
      <c r="AC166" s="123">
        <v>144</v>
      </c>
      <c r="AZ166" s="123">
        <v>2</v>
      </c>
      <c r="BA166" s="123">
        <f t="shared" si="91"/>
        <v>0</v>
      </c>
      <c r="BB166" s="123">
        <f t="shared" si="92"/>
        <v>0</v>
      </c>
      <c r="BC166" s="123">
        <f t="shared" si="93"/>
        <v>0</v>
      </c>
      <c r="BD166" s="123">
        <f t="shared" si="94"/>
        <v>0</v>
      </c>
      <c r="BE166" s="123">
        <f t="shared" si="95"/>
        <v>0</v>
      </c>
      <c r="CZ166" s="123">
        <v>0</v>
      </c>
    </row>
    <row r="167" spans="1:104" ht="12.75">
      <c r="A167" s="151">
        <v>140</v>
      </c>
      <c r="B167" s="152" t="s">
        <v>688</v>
      </c>
      <c r="C167" s="153" t="s">
        <v>172</v>
      </c>
      <c r="D167" s="154" t="s">
        <v>99</v>
      </c>
      <c r="E167" s="155">
        <v>2</v>
      </c>
      <c r="F167" s="155">
        <v>0</v>
      </c>
      <c r="G167" s="156">
        <f t="shared" si="90"/>
        <v>0</v>
      </c>
      <c r="O167" s="150">
        <v>2</v>
      </c>
      <c r="AA167" s="123">
        <v>12</v>
      </c>
      <c r="AB167" s="123">
        <v>0</v>
      </c>
      <c r="AC167" s="123">
        <v>145</v>
      </c>
      <c r="AZ167" s="123">
        <v>2</v>
      </c>
      <c r="BA167" s="123">
        <f t="shared" si="91"/>
        <v>0</v>
      </c>
      <c r="BB167" s="123">
        <f t="shared" si="92"/>
        <v>0</v>
      </c>
      <c r="BC167" s="123">
        <f t="shared" si="93"/>
        <v>0</v>
      </c>
      <c r="BD167" s="123">
        <f t="shared" si="94"/>
        <v>0</v>
      </c>
      <c r="BE167" s="123">
        <f t="shared" si="95"/>
        <v>0</v>
      </c>
      <c r="CZ167" s="123">
        <v>0</v>
      </c>
    </row>
    <row r="168" spans="1:104" ht="12.75">
      <c r="A168" s="151">
        <v>141</v>
      </c>
      <c r="B168" s="152" t="s">
        <v>689</v>
      </c>
      <c r="C168" s="153" t="s">
        <v>173</v>
      </c>
      <c r="D168" s="154" t="s">
        <v>79</v>
      </c>
      <c r="E168" s="155">
        <v>2</v>
      </c>
      <c r="F168" s="155">
        <v>0</v>
      </c>
      <c r="G168" s="156">
        <f t="shared" si="90"/>
        <v>0</v>
      </c>
      <c r="O168" s="150">
        <v>2</v>
      </c>
      <c r="AA168" s="123">
        <v>12</v>
      </c>
      <c r="AB168" s="123">
        <v>0</v>
      </c>
      <c r="AC168" s="123">
        <v>146</v>
      </c>
      <c r="AZ168" s="123">
        <v>2</v>
      </c>
      <c r="BA168" s="123">
        <f t="shared" si="91"/>
        <v>0</v>
      </c>
      <c r="BB168" s="123">
        <f t="shared" si="92"/>
        <v>0</v>
      </c>
      <c r="BC168" s="123">
        <f t="shared" si="93"/>
        <v>0</v>
      </c>
      <c r="BD168" s="123">
        <f t="shared" si="94"/>
        <v>0</v>
      </c>
      <c r="BE168" s="123">
        <f t="shared" si="95"/>
        <v>0</v>
      </c>
      <c r="CZ168" s="123">
        <v>0</v>
      </c>
    </row>
    <row r="169" spans="1:104" ht="12.75">
      <c r="A169" s="151">
        <v>142</v>
      </c>
      <c r="B169" s="152" t="s">
        <v>690</v>
      </c>
      <c r="C169" s="153" t="s">
        <v>174</v>
      </c>
      <c r="D169" s="154" t="s">
        <v>79</v>
      </c>
      <c r="E169" s="155">
        <v>2</v>
      </c>
      <c r="F169" s="155">
        <v>0</v>
      </c>
      <c r="G169" s="156">
        <f t="shared" si="90"/>
        <v>0</v>
      </c>
      <c r="O169" s="150">
        <v>2</v>
      </c>
      <c r="AA169" s="123">
        <v>12</v>
      </c>
      <c r="AB169" s="123">
        <v>0</v>
      </c>
      <c r="AC169" s="123">
        <v>147</v>
      </c>
      <c r="AZ169" s="123">
        <v>2</v>
      </c>
      <c r="BA169" s="123">
        <f t="shared" si="91"/>
        <v>0</v>
      </c>
      <c r="BB169" s="123">
        <f t="shared" si="92"/>
        <v>0</v>
      </c>
      <c r="BC169" s="123">
        <f t="shared" si="93"/>
        <v>0</v>
      </c>
      <c r="BD169" s="123">
        <f t="shared" si="94"/>
        <v>0</v>
      </c>
      <c r="BE169" s="123">
        <f t="shared" si="95"/>
        <v>0</v>
      </c>
      <c r="CZ169" s="123">
        <v>0</v>
      </c>
    </row>
    <row r="170" spans="1:104" ht="22.5">
      <c r="A170" s="151">
        <v>143</v>
      </c>
      <c r="B170" s="152" t="s">
        <v>691</v>
      </c>
      <c r="C170" s="153" t="s">
        <v>769</v>
      </c>
      <c r="D170" s="154" t="s">
        <v>79</v>
      </c>
      <c r="E170" s="155">
        <v>1</v>
      </c>
      <c r="F170" s="155">
        <v>0</v>
      </c>
      <c r="G170" s="156">
        <f t="shared" si="90"/>
        <v>0</v>
      </c>
      <c r="O170" s="150">
        <v>2</v>
      </c>
      <c r="AA170" s="123">
        <v>12</v>
      </c>
      <c r="AB170" s="123">
        <v>0</v>
      </c>
      <c r="AC170" s="123">
        <v>148</v>
      </c>
      <c r="AZ170" s="123">
        <v>2</v>
      </c>
      <c r="BA170" s="123">
        <f t="shared" si="91"/>
        <v>0</v>
      </c>
      <c r="BB170" s="123">
        <f t="shared" si="92"/>
        <v>0</v>
      </c>
      <c r="BC170" s="123">
        <f t="shared" si="93"/>
        <v>0</v>
      </c>
      <c r="BD170" s="123">
        <f t="shared" si="94"/>
        <v>0</v>
      </c>
      <c r="BE170" s="123">
        <f t="shared" si="95"/>
        <v>0</v>
      </c>
      <c r="CZ170" s="123">
        <v>0</v>
      </c>
    </row>
    <row r="171" spans="1:104" ht="12.75">
      <c r="A171" s="151">
        <v>144</v>
      </c>
      <c r="B171" s="152" t="s">
        <v>692</v>
      </c>
      <c r="C171" s="153" t="s">
        <v>404</v>
      </c>
      <c r="D171" s="154" t="s">
        <v>99</v>
      </c>
      <c r="E171" s="155">
        <v>1</v>
      </c>
      <c r="F171" s="155">
        <v>0</v>
      </c>
      <c r="G171" s="156">
        <f t="shared" si="90"/>
        <v>0</v>
      </c>
      <c r="O171" s="150">
        <v>2</v>
      </c>
      <c r="AA171" s="123">
        <v>12</v>
      </c>
      <c r="AB171" s="123">
        <v>0</v>
      </c>
      <c r="AC171" s="123">
        <v>149</v>
      </c>
      <c r="AZ171" s="123">
        <v>2</v>
      </c>
      <c r="BA171" s="123">
        <f t="shared" si="91"/>
        <v>0</v>
      </c>
      <c r="BB171" s="123">
        <f t="shared" si="92"/>
        <v>0</v>
      </c>
      <c r="BC171" s="123">
        <f t="shared" si="93"/>
        <v>0</v>
      </c>
      <c r="BD171" s="123">
        <f t="shared" si="94"/>
        <v>0</v>
      </c>
      <c r="BE171" s="123">
        <f t="shared" si="95"/>
        <v>0</v>
      </c>
      <c r="CZ171" s="123">
        <v>0</v>
      </c>
    </row>
    <row r="172" spans="1:104" ht="12.75">
      <c r="A172" s="151">
        <v>145</v>
      </c>
      <c r="B172" s="152" t="s">
        <v>693</v>
      </c>
      <c r="C172" s="153" t="s">
        <v>405</v>
      </c>
      <c r="D172" s="154" t="s">
        <v>79</v>
      </c>
      <c r="E172" s="155">
        <v>1</v>
      </c>
      <c r="F172" s="155">
        <v>0</v>
      </c>
      <c r="G172" s="156">
        <f t="shared" si="90"/>
        <v>0</v>
      </c>
      <c r="O172" s="150">
        <v>2</v>
      </c>
      <c r="AA172" s="123">
        <v>12</v>
      </c>
      <c r="AB172" s="123">
        <v>0</v>
      </c>
      <c r="AC172" s="123">
        <v>150</v>
      </c>
      <c r="AZ172" s="123">
        <v>2</v>
      </c>
      <c r="BA172" s="123">
        <f t="shared" si="91"/>
        <v>0</v>
      </c>
      <c r="BB172" s="123">
        <f t="shared" si="92"/>
        <v>0</v>
      </c>
      <c r="BC172" s="123">
        <f t="shared" si="93"/>
        <v>0</v>
      </c>
      <c r="BD172" s="123">
        <f t="shared" si="94"/>
        <v>0</v>
      </c>
      <c r="BE172" s="123">
        <f t="shared" si="95"/>
        <v>0</v>
      </c>
      <c r="CZ172" s="123">
        <v>0</v>
      </c>
    </row>
    <row r="173" spans="1:104" ht="12.75">
      <c r="A173" s="151">
        <v>146</v>
      </c>
      <c r="B173" s="152" t="s">
        <v>694</v>
      </c>
      <c r="C173" s="153" t="s">
        <v>406</v>
      </c>
      <c r="D173" s="154" t="s">
        <v>99</v>
      </c>
      <c r="E173" s="155">
        <v>12</v>
      </c>
      <c r="F173" s="155">
        <v>0</v>
      </c>
      <c r="G173" s="156">
        <f t="shared" si="90"/>
        <v>0</v>
      </c>
      <c r="O173" s="150">
        <v>2</v>
      </c>
      <c r="AA173" s="123">
        <v>12</v>
      </c>
      <c r="AB173" s="123">
        <v>0</v>
      </c>
      <c r="AC173" s="123">
        <v>151</v>
      </c>
      <c r="AZ173" s="123">
        <v>2</v>
      </c>
      <c r="BA173" s="123">
        <f t="shared" si="91"/>
        <v>0</v>
      </c>
      <c r="BB173" s="123">
        <f t="shared" si="92"/>
        <v>0</v>
      </c>
      <c r="BC173" s="123">
        <f t="shared" si="93"/>
        <v>0</v>
      </c>
      <c r="BD173" s="123">
        <f t="shared" si="94"/>
        <v>0</v>
      </c>
      <c r="BE173" s="123">
        <f t="shared" si="95"/>
        <v>0</v>
      </c>
      <c r="CZ173" s="123">
        <v>0</v>
      </c>
    </row>
    <row r="174" spans="1:104" ht="12.75">
      <c r="A174" s="151">
        <v>147</v>
      </c>
      <c r="B174" s="152" t="s">
        <v>695</v>
      </c>
      <c r="C174" s="153" t="s">
        <v>175</v>
      </c>
      <c r="D174" s="154" t="s">
        <v>99</v>
      </c>
      <c r="E174" s="155">
        <v>1</v>
      </c>
      <c r="F174" s="155">
        <v>0</v>
      </c>
      <c r="G174" s="156">
        <f t="shared" si="90"/>
        <v>0</v>
      </c>
      <c r="O174" s="150">
        <v>2</v>
      </c>
      <c r="AA174" s="123">
        <v>12</v>
      </c>
      <c r="AB174" s="123">
        <v>0</v>
      </c>
      <c r="AC174" s="123">
        <v>152</v>
      </c>
      <c r="AZ174" s="123">
        <v>2</v>
      </c>
      <c r="BA174" s="123">
        <f t="shared" si="91"/>
        <v>0</v>
      </c>
      <c r="BB174" s="123">
        <f t="shared" si="92"/>
        <v>0</v>
      </c>
      <c r="BC174" s="123">
        <f t="shared" si="93"/>
        <v>0</v>
      </c>
      <c r="BD174" s="123">
        <f t="shared" si="94"/>
        <v>0</v>
      </c>
      <c r="BE174" s="123">
        <f t="shared" si="95"/>
        <v>0</v>
      </c>
      <c r="CZ174" s="123">
        <v>0</v>
      </c>
    </row>
    <row r="175" spans="1:104" ht="12.75">
      <c r="A175" s="151">
        <v>148</v>
      </c>
      <c r="B175" s="152" t="s">
        <v>696</v>
      </c>
      <c r="C175" s="153" t="s">
        <v>407</v>
      </c>
      <c r="D175" s="154" t="s">
        <v>99</v>
      </c>
      <c r="E175" s="155">
        <v>2</v>
      </c>
      <c r="F175" s="155">
        <v>0</v>
      </c>
      <c r="G175" s="156">
        <f t="shared" si="90"/>
        <v>0</v>
      </c>
      <c r="O175" s="150">
        <v>2</v>
      </c>
      <c r="AA175" s="123">
        <v>12</v>
      </c>
      <c r="AB175" s="123">
        <v>0</v>
      </c>
      <c r="AC175" s="123">
        <v>153</v>
      </c>
      <c r="AZ175" s="123">
        <v>2</v>
      </c>
      <c r="BA175" s="123">
        <f t="shared" si="91"/>
        <v>0</v>
      </c>
      <c r="BB175" s="123">
        <f t="shared" si="92"/>
        <v>0</v>
      </c>
      <c r="BC175" s="123">
        <f t="shared" si="93"/>
        <v>0</v>
      </c>
      <c r="BD175" s="123">
        <f t="shared" si="94"/>
        <v>0</v>
      </c>
      <c r="BE175" s="123">
        <f t="shared" si="95"/>
        <v>0</v>
      </c>
      <c r="CZ175" s="123">
        <v>0</v>
      </c>
    </row>
    <row r="176" spans="1:104" ht="12.75">
      <c r="A176" s="151">
        <v>149</v>
      </c>
      <c r="B176" s="152" t="s">
        <v>697</v>
      </c>
      <c r="C176" s="153" t="s">
        <v>408</v>
      </c>
      <c r="D176" s="154" t="s">
        <v>79</v>
      </c>
      <c r="E176" s="155">
        <v>2</v>
      </c>
      <c r="F176" s="155">
        <v>0</v>
      </c>
      <c r="G176" s="156">
        <f t="shared" si="90"/>
        <v>0</v>
      </c>
      <c r="O176" s="150">
        <v>2</v>
      </c>
      <c r="AA176" s="123">
        <v>12</v>
      </c>
      <c r="AB176" s="123">
        <v>0</v>
      </c>
      <c r="AC176" s="123">
        <v>154</v>
      </c>
      <c r="AZ176" s="123">
        <v>2</v>
      </c>
      <c r="BA176" s="123">
        <f t="shared" si="91"/>
        <v>0</v>
      </c>
      <c r="BB176" s="123">
        <f t="shared" si="92"/>
        <v>0</v>
      </c>
      <c r="BC176" s="123">
        <f t="shared" si="93"/>
        <v>0</v>
      </c>
      <c r="BD176" s="123">
        <f t="shared" si="94"/>
        <v>0</v>
      </c>
      <c r="BE176" s="123">
        <f t="shared" si="95"/>
        <v>0</v>
      </c>
      <c r="CZ176" s="123">
        <v>0</v>
      </c>
    </row>
    <row r="177" spans="1:55" ht="12.75">
      <c r="A177" s="151">
        <v>150</v>
      </c>
      <c r="B177" s="152" t="s">
        <v>698</v>
      </c>
      <c r="C177" s="153" t="s">
        <v>409</v>
      </c>
      <c r="D177" s="154" t="s">
        <v>72</v>
      </c>
      <c r="E177" s="155">
        <v>20</v>
      </c>
      <c r="F177" s="155">
        <v>0</v>
      </c>
      <c r="G177" s="156">
        <f aca="true" t="shared" si="99" ref="G177:G179">E177*F177</f>
        <v>0</v>
      </c>
      <c r="O177" s="150">
        <v>2</v>
      </c>
      <c r="AA177" s="123">
        <v>12</v>
      </c>
      <c r="AB177" s="123">
        <v>0</v>
      </c>
      <c r="AC177" s="123">
        <v>155</v>
      </c>
      <c r="AZ177" s="123">
        <v>2</v>
      </c>
      <c r="BA177" s="123">
        <f aca="true" t="shared" si="100" ref="BA177:BA179">IF(AZ177=1,G177,0)</f>
        <v>0</v>
      </c>
      <c r="BB177" s="123">
        <f aca="true" t="shared" si="101" ref="BB177:BB179">IF(AZ177=2,G177,0)</f>
        <v>0</v>
      </c>
      <c r="BC177" s="123">
        <f aca="true" t="shared" si="102" ref="BC177:BC179">IF(AZ177=3,G177,0)</f>
        <v>0</v>
      </c>
    </row>
    <row r="178" spans="1:55" ht="12.75">
      <c r="A178" s="151">
        <v>151</v>
      </c>
      <c r="B178" s="152" t="s">
        <v>699</v>
      </c>
      <c r="C178" s="153" t="s">
        <v>575</v>
      </c>
      <c r="D178" s="154" t="s">
        <v>79</v>
      </c>
      <c r="E178" s="155">
        <v>1</v>
      </c>
      <c r="F178" s="155">
        <v>0</v>
      </c>
      <c r="G178" s="156">
        <f t="shared" si="99"/>
        <v>0</v>
      </c>
      <c r="O178" s="150">
        <v>2</v>
      </c>
      <c r="AA178" s="123">
        <v>12</v>
      </c>
      <c r="AB178" s="123">
        <v>0</v>
      </c>
      <c r="AC178" s="123">
        <v>155</v>
      </c>
      <c r="AZ178" s="123">
        <v>2</v>
      </c>
      <c r="BA178" s="123">
        <f t="shared" si="100"/>
        <v>0</v>
      </c>
      <c r="BB178" s="123">
        <f t="shared" si="101"/>
        <v>0</v>
      </c>
      <c r="BC178" s="123">
        <f t="shared" si="102"/>
        <v>0</v>
      </c>
    </row>
    <row r="179" spans="1:55" ht="12.75">
      <c r="A179" s="151">
        <v>152</v>
      </c>
      <c r="B179" s="152" t="s">
        <v>582</v>
      </c>
      <c r="C179" s="153" t="s">
        <v>583</v>
      </c>
      <c r="D179" s="154" t="s">
        <v>82</v>
      </c>
      <c r="E179" s="155">
        <v>0.768</v>
      </c>
      <c r="F179" s="155">
        <v>0</v>
      </c>
      <c r="G179" s="156">
        <f t="shared" si="99"/>
        <v>0</v>
      </c>
      <c r="O179" s="150">
        <v>2</v>
      </c>
      <c r="AA179" s="123">
        <v>12</v>
      </c>
      <c r="AB179" s="123">
        <v>0</v>
      </c>
      <c r="AC179" s="123">
        <v>155</v>
      </c>
      <c r="AZ179" s="123">
        <v>2</v>
      </c>
      <c r="BA179" s="123">
        <f t="shared" si="100"/>
        <v>0</v>
      </c>
      <c r="BB179" s="123">
        <f t="shared" si="101"/>
        <v>0</v>
      </c>
      <c r="BC179" s="123">
        <f t="shared" si="102"/>
        <v>0</v>
      </c>
    </row>
    <row r="180" spans="1:104" ht="12.75">
      <c r="A180" s="151">
        <v>153</v>
      </c>
      <c r="B180" s="152" t="s">
        <v>590</v>
      </c>
      <c r="C180" s="153" t="s">
        <v>589</v>
      </c>
      <c r="D180" s="154" t="s">
        <v>82</v>
      </c>
      <c r="E180" s="155">
        <v>0.768</v>
      </c>
      <c r="F180" s="155">
        <v>0</v>
      </c>
      <c r="G180" s="156">
        <f t="shared" si="90"/>
        <v>0</v>
      </c>
      <c r="O180" s="150">
        <v>2</v>
      </c>
      <c r="AA180" s="123">
        <v>12</v>
      </c>
      <c r="AB180" s="123">
        <v>0</v>
      </c>
      <c r="AC180" s="123">
        <v>155</v>
      </c>
      <c r="AZ180" s="123">
        <v>2</v>
      </c>
      <c r="BA180" s="123">
        <f t="shared" si="91"/>
        <v>0</v>
      </c>
      <c r="BB180" s="123">
        <f t="shared" si="92"/>
        <v>0</v>
      </c>
      <c r="BC180" s="123">
        <f t="shared" si="93"/>
        <v>0</v>
      </c>
      <c r="BD180" s="123">
        <f t="shared" si="94"/>
        <v>0</v>
      </c>
      <c r="BE180" s="123">
        <f t="shared" si="95"/>
        <v>0</v>
      </c>
      <c r="CZ180" s="123">
        <v>0</v>
      </c>
    </row>
    <row r="181" spans="1:57" ht="12.75">
      <c r="A181" s="157"/>
      <c r="B181" s="158" t="s">
        <v>67</v>
      </c>
      <c r="C181" s="159" t="str">
        <f>CONCATENATE(B159," ",C159)</f>
        <v>731 Kotelny</v>
      </c>
      <c r="D181" s="157"/>
      <c r="E181" s="160"/>
      <c r="F181" s="160"/>
      <c r="G181" s="161">
        <f>SUM(G159:G180)</f>
        <v>0</v>
      </c>
      <c r="O181" s="150">
        <v>4</v>
      </c>
      <c r="BA181" s="162">
        <f>SUM(BA159:BA180)</f>
        <v>0</v>
      </c>
      <c r="BB181" s="162">
        <f>SUM(BB159:BB180)</f>
        <v>0</v>
      </c>
      <c r="BC181" s="162">
        <f>SUM(BC159:BC180)</f>
        <v>0</v>
      </c>
      <c r="BD181" s="162">
        <f>SUM(BD159:BD180)</f>
        <v>0</v>
      </c>
      <c r="BE181" s="162">
        <f>SUM(BE159:BE180)</f>
        <v>0</v>
      </c>
    </row>
    <row r="182" spans="1:15" ht="12.75">
      <c r="A182" s="143" t="s">
        <v>65</v>
      </c>
      <c r="B182" s="144" t="s">
        <v>176</v>
      </c>
      <c r="C182" s="145" t="s">
        <v>177</v>
      </c>
      <c r="D182" s="146"/>
      <c r="E182" s="147"/>
      <c r="F182" s="147"/>
      <c r="G182" s="148"/>
      <c r="H182" s="149"/>
      <c r="I182" s="149"/>
      <c r="O182" s="150">
        <v>1</v>
      </c>
    </row>
    <row r="183" spans="1:104" ht="12.75">
      <c r="A183" s="151">
        <v>154</v>
      </c>
      <c r="B183" s="152" t="s">
        <v>178</v>
      </c>
      <c r="C183" s="153" t="s">
        <v>179</v>
      </c>
      <c r="D183" s="154" t="s">
        <v>99</v>
      </c>
      <c r="E183" s="155">
        <v>5.2</v>
      </c>
      <c r="F183" s="155">
        <v>0</v>
      </c>
      <c r="G183" s="156">
        <f aca="true" t="shared" si="103" ref="G183:G210">E183*F183</f>
        <v>0</v>
      </c>
      <c r="O183" s="150">
        <v>2</v>
      </c>
      <c r="AA183" s="123">
        <v>12</v>
      </c>
      <c r="AB183" s="123">
        <v>0</v>
      </c>
      <c r="AC183" s="123">
        <v>156</v>
      </c>
      <c r="AZ183" s="123">
        <v>2</v>
      </c>
      <c r="BA183" s="123">
        <f aca="true" t="shared" si="104" ref="BA183:BA210">IF(AZ183=1,G183,0)</f>
        <v>0</v>
      </c>
      <c r="BB183" s="123">
        <f aca="true" t="shared" si="105" ref="BB183:BB210">IF(AZ183=2,G183,0)</f>
        <v>0</v>
      </c>
      <c r="BC183" s="123">
        <f aca="true" t="shared" si="106" ref="BC183:BC210">IF(AZ183=3,G183,0)</f>
        <v>0</v>
      </c>
      <c r="BD183" s="123">
        <f aca="true" t="shared" si="107" ref="BD183:BD210">IF(AZ183=4,G183,0)</f>
        <v>0</v>
      </c>
      <c r="BE183" s="123">
        <f aca="true" t="shared" si="108" ref="BE183:BE210">IF(AZ183=5,G183,0)</f>
        <v>0</v>
      </c>
      <c r="CZ183" s="123">
        <v>0.08569</v>
      </c>
    </row>
    <row r="184" spans="1:104" ht="12.75">
      <c r="A184" s="151">
        <v>155</v>
      </c>
      <c r="B184" s="152" t="s">
        <v>180</v>
      </c>
      <c r="C184" s="153" t="s">
        <v>181</v>
      </c>
      <c r="D184" s="154" t="s">
        <v>99</v>
      </c>
      <c r="E184" s="155">
        <v>6</v>
      </c>
      <c r="F184" s="155">
        <v>0</v>
      </c>
      <c r="G184" s="156">
        <f t="shared" si="103"/>
        <v>0</v>
      </c>
      <c r="O184" s="150">
        <v>2</v>
      </c>
      <c r="AA184" s="123">
        <v>12</v>
      </c>
      <c r="AB184" s="123">
        <v>0</v>
      </c>
      <c r="AC184" s="123">
        <v>157</v>
      </c>
      <c r="AZ184" s="123">
        <v>2</v>
      </c>
      <c r="BA184" s="123">
        <f t="shared" si="104"/>
        <v>0</v>
      </c>
      <c r="BB184" s="123">
        <f t="shared" si="105"/>
        <v>0</v>
      </c>
      <c r="BC184" s="123">
        <f t="shared" si="106"/>
        <v>0</v>
      </c>
      <c r="BD184" s="123">
        <f t="shared" si="107"/>
        <v>0</v>
      </c>
      <c r="BE184" s="123">
        <f t="shared" si="108"/>
        <v>0</v>
      </c>
      <c r="CZ184" s="123">
        <v>0.00158</v>
      </c>
    </row>
    <row r="185" spans="1:104" ht="12.75">
      <c r="A185" s="151">
        <v>156</v>
      </c>
      <c r="B185" s="152" t="s">
        <v>182</v>
      </c>
      <c r="C185" s="153" t="s">
        <v>183</v>
      </c>
      <c r="D185" s="154" t="s">
        <v>99</v>
      </c>
      <c r="E185" s="155">
        <v>2</v>
      </c>
      <c r="F185" s="155">
        <v>0</v>
      </c>
      <c r="G185" s="156">
        <f t="shared" si="103"/>
        <v>0</v>
      </c>
      <c r="O185" s="150">
        <v>2</v>
      </c>
      <c r="AA185" s="123">
        <v>12</v>
      </c>
      <c r="AB185" s="123">
        <v>0</v>
      </c>
      <c r="AC185" s="123">
        <v>158</v>
      </c>
      <c r="AZ185" s="123">
        <v>2</v>
      </c>
      <c r="BA185" s="123">
        <f t="shared" si="104"/>
        <v>0</v>
      </c>
      <c r="BB185" s="123">
        <f t="shared" si="105"/>
        <v>0</v>
      </c>
      <c r="BC185" s="123">
        <f t="shared" si="106"/>
        <v>0</v>
      </c>
      <c r="BD185" s="123">
        <f t="shared" si="107"/>
        <v>0</v>
      </c>
      <c r="BE185" s="123">
        <f t="shared" si="108"/>
        <v>0</v>
      </c>
      <c r="CZ185" s="123">
        <v>0.00113</v>
      </c>
    </row>
    <row r="186" spans="1:104" ht="12.75">
      <c r="A186" s="151">
        <v>157</v>
      </c>
      <c r="B186" s="152" t="s">
        <v>184</v>
      </c>
      <c r="C186" s="153" t="s">
        <v>185</v>
      </c>
      <c r="D186" s="154" t="s">
        <v>99</v>
      </c>
      <c r="E186" s="155">
        <v>4</v>
      </c>
      <c r="F186" s="155">
        <v>0</v>
      </c>
      <c r="G186" s="156">
        <f t="shared" si="103"/>
        <v>0</v>
      </c>
      <c r="O186" s="150">
        <v>2</v>
      </c>
      <c r="AA186" s="123">
        <v>12</v>
      </c>
      <c r="AB186" s="123">
        <v>0</v>
      </c>
      <c r="AC186" s="123">
        <v>159</v>
      </c>
      <c r="AZ186" s="123">
        <v>2</v>
      </c>
      <c r="BA186" s="123">
        <f t="shared" si="104"/>
        <v>0</v>
      </c>
      <c r="BB186" s="123">
        <f t="shared" si="105"/>
        <v>0</v>
      </c>
      <c r="BC186" s="123">
        <f t="shared" si="106"/>
        <v>0</v>
      </c>
      <c r="BD186" s="123">
        <f t="shared" si="107"/>
        <v>0</v>
      </c>
      <c r="BE186" s="123">
        <f t="shared" si="108"/>
        <v>0</v>
      </c>
      <c r="CZ186" s="123">
        <v>0.00078</v>
      </c>
    </row>
    <row r="187" spans="1:104" ht="12.75">
      <c r="A187" s="151">
        <v>158</v>
      </c>
      <c r="B187" s="152" t="s">
        <v>186</v>
      </c>
      <c r="C187" s="153" t="s">
        <v>187</v>
      </c>
      <c r="D187" s="154" t="s">
        <v>99</v>
      </c>
      <c r="E187" s="155">
        <v>2</v>
      </c>
      <c r="F187" s="155">
        <v>0</v>
      </c>
      <c r="G187" s="156">
        <f t="shared" si="103"/>
        <v>0</v>
      </c>
      <c r="O187" s="150">
        <v>2</v>
      </c>
      <c r="AA187" s="123">
        <v>12</v>
      </c>
      <c r="AB187" s="123">
        <v>0</v>
      </c>
      <c r="AC187" s="123">
        <v>160</v>
      </c>
      <c r="AZ187" s="123">
        <v>2</v>
      </c>
      <c r="BA187" s="123">
        <f t="shared" si="104"/>
        <v>0</v>
      </c>
      <c r="BB187" s="123">
        <f t="shared" si="105"/>
        <v>0</v>
      </c>
      <c r="BC187" s="123">
        <f t="shared" si="106"/>
        <v>0</v>
      </c>
      <c r="BD187" s="123">
        <f t="shared" si="107"/>
        <v>0</v>
      </c>
      <c r="BE187" s="123">
        <f t="shared" si="108"/>
        <v>0</v>
      </c>
      <c r="CZ187" s="123">
        <v>0.00338</v>
      </c>
    </row>
    <row r="188" spans="1:104" ht="12.75">
      <c r="A188" s="151">
        <v>159</v>
      </c>
      <c r="B188" s="152" t="s">
        <v>188</v>
      </c>
      <c r="C188" s="153" t="s">
        <v>189</v>
      </c>
      <c r="D188" s="154" t="s">
        <v>99</v>
      </c>
      <c r="E188" s="155">
        <v>5.2</v>
      </c>
      <c r="F188" s="155">
        <v>0</v>
      </c>
      <c r="G188" s="156">
        <f t="shared" si="103"/>
        <v>0</v>
      </c>
      <c r="O188" s="150">
        <v>2</v>
      </c>
      <c r="AA188" s="123">
        <v>12</v>
      </c>
      <c r="AB188" s="123">
        <v>0</v>
      </c>
      <c r="AC188" s="123">
        <v>161</v>
      </c>
      <c r="AZ188" s="123">
        <v>2</v>
      </c>
      <c r="BA188" s="123">
        <f t="shared" si="104"/>
        <v>0</v>
      </c>
      <c r="BB188" s="123">
        <f t="shared" si="105"/>
        <v>0</v>
      </c>
      <c r="BC188" s="123">
        <f t="shared" si="106"/>
        <v>0</v>
      </c>
      <c r="BD188" s="123">
        <f t="shared" si="107"/>
        <v>0</v>
      </c>
      <c r="BE188" s="123">
        <f t="shared" si="108"/>
        <v>0</v>
      </c>
      <c r="CZ188" s="123">
        <v>0.06553</v>
      </c>
    </row>
    <row r="189" spans="1:104" ht="12.75">
      <c r="A189" s="151">
        <v>160</v>
      </c>
      <c r="B189" s="152" t="s">
        <v>190</v>
      </c>
      <c r="C189" s="153" t="s">
        <v>191</v>
      </c>
      <c r="D189" s="154" t="s">
        <v>192</v>
      </c>
      <c r="E189" s="155">
        <v>12</v>
      </c>
      <c r="F189" s="155">
        <v>0</v>
      </c>
      <c r="G189" s="156">
        <f t="shared" si="103"/>
        <v>0</v>
      </c>
      <c r="O189" s="150">
        <v>2</v>
      </c>
      <c r="AA189" s="123">
        <v>12</v>
      </c>
      <c r="AB189" s="123">
        <v>0</v>
      </c>
      <c r="AC189" s="123">
        <v>162</v>
      </c>
      <c r="AZ189" s="123">
        <v>2</v>
      </c>
      <c r="BA189" s="123">
        <f t="shared" si="104"/>
        <v>0</v>
      </c>
      <c r="BB189" s="123">
        <f t="shared" si="105"/>
        <v>0</v>
      </c>
      <c r="BC189" s="123">
        <f t="shared" si="106"/>
        <v>0</v>
      </c>
      <c r="BD189" s="123">
        <f t="shared" si="107"/>
        <v>0</v>
      </c>
      <c r="BE189" s="123">
        <f t="shared" si="108"/>
        <v>0</v>
      </c>
      <c r="CZ189" s="123">
        <v>0.00113</v>
      </c>
    </row>
    <row r="190" spans="1:104" ht="22.5">
      <c r="A190" s="151">
        <v>161</v>
      </c>
      <c r="B190" s="152" t="s">
        <v>700</v>
      </c>
      <c r="C190" s="153" t="s">
        <v>570</v>
      </c>
      <c r="D190" s="154" t="s">
        <v>79</v>
      </c>
      <c r="E190" s="155">
        <v>1</v>
      </c>
      <c r="F190" s="155">
        <v>0</v>
      </c>
      <c r="G190" s="156">
        <f t="shared" si="103"/>
        <v>0</v>
      </c>
      <c r="O190" s="150">
        <v>2</v>
      </c>
      <c r="AA190" s="123">
        <v>12</v>
      </c>
      <c r="AB190" s="123">
        <v>0</v>
      </c>
      <c r="AC190" s="123">
        <v>163</v>
      </c>
      <c r="AZ190" s="123">
        <v>2</v>
      </c>
      <c r="BA190" s="123">
        <f t="shared" si="104"/>
        <v>0</v>
      </c>
      <c r="BB190" s="123">
        <f t="shared" si="105"/>
        <v>0</v>
      </c>
      <c r="BC190" s="123">
        <f t="shared" si="106"/>
        <v>0</v>
      </c>
      <c r="BD190" s="123">
        <f t="shared" si="107"/>
        <v>0</v>
      </c>
      <c r="BE190" s="123">
        <f t="shared" si="108"/>
        <v>0</v>
      </c>
      <c r="CZ190" s="123">
        <v>0</v>
      </c>
    </row>
    <row r="191" spans="1:104" ht="12.75">
      <c r="A191" s="151">
        <v>162</v>
      </c>
      <c r="B191" s="152" t="s">
        <v>572</v>
      </c>
      <c r="C191" s="153" t="s">
        <v>571</v>
      </c>
      <c r="D191" s="154" t="s">
        <v>192</v>
      </c>
      <c r="E191" s="155">
        <v>1</v>
      </c>
      <c r="F191" s="155">
        <v>0</v>
      </c>
      <c r="G191" s="156">
        <f t="shared" si="103"/>
        <v>0</v>
      </c>
      <c r="O191" s="150">
        <v>2</v>
      </c>
      <c r="AA191" s="123">
        <v>12</v>
      </c>
      <c r="AB191" s="123">
        <v>0</v>
      </c>
      <c r="AC191" s="123">
        <v>164</v>
      </c>
      <c r="AZ191" s="123">
        <v>2</v>
      </c>
      <c r="BA191" s="123">
        <f t="shared" si="104"/>
        <v>0</v>
      </c>
      <c r="BB191" s="123">
        <f t="shared" si="105"/>
        <v>0</v>
      </c>
      <c r="BC191" s="123">
        <f t="shared" si="106"/>
        <v>0</v>
      </c>
      <c r="BD191" s="123">
        <f t="shared" si="107"/>
        <v>0</v>
      </c>
      <c r="BE191" s="123">
        <f t="shared" si="108"/>
        <v>0</v>
      </c>
      <c r="CZ191" s="123">
        <v>0.12208</v>
      </c>
    </row>
    <row r="192" spans="1:104" ht="12.75">
      <c r="A192" s="151">
        <v>163</v>
      </c>
      <c r="B192" s="152" t="s">
        <v>701</v>
      </c>
      <c r="C192" s="153" t="s">
        <v>193</v>
      </c>
      <c r="D192" s="154" t="s">
        <v>99</v>
      </c>
      <c r="E192" s="155">
        <v>2</v>
      </c>
      <c r="F192" s="155">
        <v>0</v>
      </c>
      <c r="G192" s="156">
        <f t="shared" si="103"/>
        <v>0</v>
      </c>
      <c r="O192" s="150">
        <v>2</v>
      </c>
      <c r="AA192" s="123">
        <v>12</v>
      </c>
      <c r="AB192" s="123">
        <v>0</v>
      </c>
      <c r="AC192" s="123">
        <v>165</v>
      </c>
      <c r="AZ192" s="123">
        <v>2</v>
      </c>
      <c r="BA192" s="123">
        <f t="shared" si="104"/>
        <v>0</v>
      </c>
      <c r="BB192" s="123">
        <f t="shared" si="105"/>
        <v>0</v>
      </c>
      <c r="BC192" s="123">
        <f t="shared" si="106"/>
        <v>0</v>
      </c>
      <c r="BD192" s="123">
        <f t="shared" si="107"/>
        <v>0</v>
      </c>
      <c r="BE192" s="123">
        <f t="shared" si="108"/>
        <v>0</v>
      </c>
      <c r="CZ192" s="123">
        <v>0</v>
      </c>
    </row>
    <row r="193" spans="1:104" ht="12.75">
      <c r="A193" s="151">
        <v>164</v>
      </c>
      <c r="B193" s="152" t="s">
        <v>702</v>
      </c>
      <c r="C193" s="153" t="s">
        <v>270</v>
      </c>
      <c r="D193" s="154" t="s">
        <v>99</v>
      </c>
      <c r="E193" s="155">
        <v>2</v>
      </c>
      <c r="F193" s="155">
        <v>0</v>
      </c>
      <c r="G193" s="156">
        <f t="shared" si="103"/>
        <v>0</v>
      </c>
      <c r="O193" s="150">
        <v>2</v>
      </c>
      <c r="AA193" s="123">
        <v>12</v>
      </c>
      <c r="AB193" s="123">
        <v>0</v>
      </c>
      <c r="AC193" s="123">
        <v>166</v>
      </c>
      <c r="AZ193" s="123">
        <v>2</v>
      </c>
      <c r="BA193" s="123">
        <f t="shared" si="104"/>
        <v>0</v>
      </c>
      <c r="BB193" s="123">
        <f t="shared" si="105"/>
        <v>0</v>
      </c>
      <c r="BC193" s="123">
        <f t="shared" si="106"/>
        <v>0</v>
      </c>
      <c r="BD193" s="123">
        <f t="shared" si="107"/>
        <v>0</v>
      </c>
      <c r="BE193" s="123">
        <f t="shared" si="108"/>
        <v>0</v>
      </c>
      <c r="CZ193" s="123">
        <v>0</v>
      </c>
    </row>
    <row r="194" spans="1:104" ht="22.5">
      <c r="A194" s="151">
        <v>165</v>
      </c>
      <c r="B194" s="152" t="s">
        <v>703</v>
      </c>
      <c r="C194" s="153" t="s">
        <v>194</v>
      </c>
      <c r="D194" s="154" t="s">
        <v>79</v>
      </c>
      <c r="E194" s="155">
        <v>1</v>
      </c>
      <c r="F194" s="155">
        <v>0</v>
      </c>
      <c r="G194" s="156">
        <f t="shared" si="103"/>
        <v>0</v>
      </c>
      <c r="O194" s="150">
        <v>2</v>
      </c>
      <c r="AA194" s="123">
        <v>12</v>
      </c>
      <c r="AB194" s="123">
        <v>0</v>
      </c>
      <c r="AC194" s="123">
        <v>167</v>
      </c>
      <c r="AZ194" s="123">
        <v>2</v>
      </c>
      <c r="BA194" s="123">
        <f t="shared" si="104"/>
        <v>0</v>
      </c>
      <c r="BB194" s="123">
        <f t="shared" si="105"/>
        <v>0</v>
      </c>
      <c r="BC194" s="123">
        <f t="shared" si="106"/>
        <v>0</v>
      </c>
      <c r="BD194" s="123">
        <f t="shared" si="107"/>
        <v>0</v>
      </c>
      <c r="BE194" s="123">
        <f t="shared" si="108"/>
        <v>0</v>
      </c>
      <c r="CZ194" s="123">
        <v>0</v>
      </c>
    </row>
    <row r="195" spans="1:104" ht="12.75">
      <c r="A195" s="151">
        <v>166</v>
      </c>
      <c r="B195" s="152" t="s">
        <v>704</v>
      </c>
      <c r="C195" s="153" t="s">
        <v>271</v>
      </c>
      <c r="D195" s="154" t="s">
        <v>99</v>
      </c>
      <c r="E195" s="155">
        <v>1</v>
      </c>
      <c r="F195" s="155">
        <v>0</v>
      </c>
      <c r="G195" s="156">
        <f t="shared" si="103"/>
        <v>0</v>
      </c>
      <c r="O195" s="150">
        <v>2</v>
      </c>
      <c r="AA195" s="123">
        <v>12</v>
      </c>
      <c r="AB195" s="123">
        <v>0</v>
      </c>
      <c r="AC195" s="123">
        <v>168</v>
      </c>
      <c r="AZ195" s="123">
        <v>2</v>
      </c>
      <c r="BA195" s="123">
        <f t="shared" si="104"/>
        <v>0</v>
      </c>
      <c r="BB195" s="123">
        <f t="shared" si="105"/>
        <v>0</v>
      </c>
      <c r="BC195" s="123">
        <f t="shared" si="106"/>
        <v>0</v>
      </c>
      <c r="BD195" s="123">
        <f t="shared" si="107"/>
        <v>0</v>
      </c>
      <c r="BE195" s="123">
        <f t="shared" si="108"/>
        <v>0</v>
      </c>
      <c r="CZ195" s="123">
        <v>0</v>
      </c>
    </row>
    <row r="196" spans="1:104" ht="12.75">
      <c r="A196" s="151">
        <v>167</v>
      </c>
      <c r="B196" s="152" t="s">
        <v>705</v>
      </c>
      <c r="C196" s="153" t="s">
        <v>195</v>
      </c>
      <c r="D196" s="154" t="s">
        <v>79</v>
      </c>
      <c r="E196" s="155">
        <v>1</v>
      </c>
      <c r="F196" s="155">
        <v>0</v>
      </c>
      <c r="G196" s="156">
        <f t="shared" si="103"/>
        <v>0</v>
      </c>
      <c r="O196" s="150">
        <v>2</v>
      </c>
      <c r="AA196" s="123">
        <v>12</v>
      </c>
      <c r="AB196" s="123">
        <v>0</v>
      </c>
      <c r="AC196" s="123">
        <v>169</v>
      </c>
      <c r="AZ196" s="123">
        <v>2</v>
      </c>
      <c r="BA196" s="123">
        <f t="shared" si="104"/>
        <v>0</v>
      </c>
      <c r="BB196" s="123">
        <f t="shared" si="105"/>
        <v>0</v>
      </c>
      <c r="BC196" s="123">
        <f t="shared" si="106"/>
        <v>0</v>
      </c>
      <c r="BD196" s="123">
        <f t="shared" si="107"/>
        <v>0</v>
      </c>
      <c r="BE196" s="123">
        <f t="shared" si="108"/>
        <v>0</v>
      </c>
      <c r="CZ196" s="123">
        <v>0</v>
      </c>
    </row>
    <row r="197" spans="1:57" ht="12.75">
      <c r="A197" s="151">
        <v>168</v>
      </c>
      <c r="B197" s="152" t="s">
        <v>273</v>
      </c>
      <c r="C197" s="153" t="s">
        <v>274</v>
      </c>
      <c r="D197" s="154" t="s">
        <v>79</v>
      </c>
      <c r="E197" s="155">
        <v>1</v>
      </c>
      <c r="F197" s="155">
        <v>0</v>
      </c>
      <c r="G197" s="156">
        <f t="shared" si="103"/>
        <v>0</v>
      </c>
      <c r="O197" s="150"/>
      <c r="AA197" s="123">
        <v>12</v>
      </c>
      <c r="AC197" s="123">
        <v>170</v>
      </c>
      <c r="AZ197" s="123">
        <v>2</v>
      </c>
      <c r="BA197" s="123">
        <f t="shared" si="104"/>
        <v>0</v>
      </c>
      <c r="BB197" s="123">
        <f t="shared" si="105"/>
        <v>0</v>
      </c>
      <c r="BC197" s="123">
        <f t="shared" si="106"/>
        <v>0</v>
      </c>
      <c r="BD197" s="123">
        <f t="shared" si="107"/>
        <v>0</v>
      </c>
      <c r="BE197" s="123">
        <f t="shared" si="108"/>
        <v>0</v>
      </c>
    </row>
    <row r="198" spans="1:104" ht="12.75">
      <c r="A198" s="151">
        <v>169</v>
      </c>
      <c r="B198" s="152" t="s">
        <v>706</v>
      </c>
      <c r="C198" s="153" t="s">
        <v>196</v>
      </c>
      <c r="D198" s="154" t="s">
        <v>79</v>
      </c>
      <c r="E198" s="155">
        <v>1</v>
      </c>
      <c r="F198" s="155">
        <v>0</v>
      </c>
      <c r="G198" s="156">
        <f t="shared" si="103"/>
        <v>0</v>
      </c>
      <c r="O198" s="150">
        <v>2</v>
      </c>
      <c r="AA198" s="123">
        <v>12</v>
      </c>
      <c r="AB198" s="123">
        <v>0</v>
      </c>
      <c r="AC198" s="123">
        <v>170</v>
      </c>
      <c r="AZ198" s="123">
        <v>2</v>
      </c>
      <c r="BA198" s="123">
        <f t="shared" si="104"/>
        <v>0</v>
      </c>
      <c r="BB198" s="123">
        <f t="shared" si="105"/>
        <v>0</v>
      </c>
      <c r="BC198" s="123">
        <f t="shared" si="106"/>
        <v>0</v>
      </c>
      <c r="BD198" s="123">
        <f t="shared" si="107"/>
        <v>0</v>
      </c>
      <c r="BE198" s="123">
        <f t="shared" si="108"/>
        <v>0</v>
      </c>
      <c r="CZ198" s="123">
        <v>0</v>
      </c>
    </row>
    <row r="199" spans="1:104" ht="12.75">
      <c r="A199" s="151">
        <v>170</v>
      </c>
      <c r="B199" s="152" t="s">
        <v>707</v>
      </c>
      <c r="C199" s="153" t="s">
        <v>275</v>
      </c>
      <c r="D199" s="154" t="s">
        <v>79</v>
      </c>
      <c r="E199" s="155">
        <v>1</v>
      </c>
      <c r="F199" s="155">
        <v>0</v>
      </c>
      <c r="G199" s="156">
        <f t="shared" si="103"/>
        <v>0</v>
      </c>
      <c r="O199" s="150">
        <v>2</v>
      </c>
      <c r="AA199" s="123">
        <v>12</v>
      </c>
      <c r="AB199" s="123">
        <v>0</v>
      </c>
      <c r="AC199" s="123">
        <v>171</v>
      </c>
      <c r="AZ199" s="123">
        <v>2</v>
      </c>
      <c r="BA199" s="123">
        <f t="shared" si="104"/>
        <v>0</v>
      </c>
      <c r="BB199" s="123">
        <f t="shared" si="105"/>
        <v>0</v>
      </c>
      <c r="BC199" s="123">
        <f t="shared" si="106"/>
        <v>0</v>
      </c>
      <c r="BD199" s="123">
        <f t="shared" si="107"/>
        <v>0</v>
      </c>
      <c r="BE199" s="123">
        <f t="shared" si="108"/>
        <v>0</v>
      </c>
      <c r="CZ199" s="123">
        <v>0</v>
      </c>
    </row>
    <row r="200" spans="1:104" ht="33.75">
      <c r="A200" s="151">
        <v>171</v>
      </c>
      <c r="B200" s="152" t="s">
        <v>708</v>
      </c>
      <c r="C200" s="153" t="s">
        <v>574</v>
      </c>
      <c r="D200" s="154" t="s">
        <v>79</v>
      </c>
      <c r="E200" s="155">
        <v>1</v>
      </c>
      <c r="F200" s="155">
        <v>0</v>
      </c>
      <c r="G200" s="156">
        <f t="shared" si="103"/>
        <v>0</v>
      </c>
      <c r="O200" s="150">
        <v>2</v>
      </c>
      <c r="AA200" s="123">
        <v>12</v>
      </c>
      <c r="AB200" s="123">
        <v>0</v>
      </c>
      <c r="AC200" s="123">
        <v>172</v>
      </c>
      <c r="AZ200" s="123">
        <v>2</v>
      </c>
      <c r="BA200" s="123">
        <f t="shared" si="104"/>
        <v>0</v>
      </c>
      <c r="BB200" s="123">
        <f t="shared" si="105"/>
        <v>0</v>
      </c>
      <c r="BC200" s="123">
        <f t="shared" si="106"/>
        <v>0</v>
      </c>
      <c r="BD200" s="123">
        <f t="shared" si="107"/>
        <v>0</v>
      </c>
      <c r="BE200" s="123">
        <f t="shared" si="108"/>
        <v>0</v>
      </c>
      <c r="CZ200" s="123">
        <v>0</v>
      </c>
    </row>
    <row r="201" spans="1:104" ht="33.75">
      <c r="A201" s="151">
        <v>172</v>
      </c>
      <c r="B201" s="152" t="s">
        <v>709</v>
      </c>
      <c r="C201" s="153" t="s">
        <v>573</v>
      </c>
      <c r="D201" s="154" t="s">
        <v>79</v>
      </c>
      <c r="E201" s="155">
        <v>1</v>
      </c>
      <c r="F201" s="155">
        <v>0</v>
      </c>
      <c r="G201" s="156">
        <f t="shared" si="103"/>
        <v>0</v>
      </c>
      <c r="O201" s="150">
        <v>2</v>
      </c>
      <c r="AA201" s="123">
        <v>12</v>
      </c>
      <c r="AB201" s="123">
        <v>0</v>
      </c>
      <c r="AC201" s="123">
        <v>173</v>
      </c>
      <c r="AZ201" s="123">
        <v>2</v>
      </c>
      <c r="BA201" s="123">
        <f t="shared" si="104"/>
        <v>0</v>
      </c>
      <c r="BB201" s="123">
        <f t="shared" si="105"/>
        <v>0</v>
      </c>
      <c r="BC201" s="123">
        <f t="shared" si="106"/>
        <v>0</v>
      </c>
      <c r="BD201" s="123">
        <f t="shared" si="107"/>
        <v>0</v>
      </c>
      <c r="BE201" s="123">
        <f t="shared" si="108"/>
        <v>0</v>
      </c>
      <c r="CZ201" s="123">
        <v>0</v>
      </c>
    </row>
    <row r="202" spans="1:104" ht="12.75">
      <c r="A202" s="151">
        <v>173</v>
      </c>
      <c r="B202" s="152" t="s">
        <v>197</v>
      </c>
      <c r="C202" s="153" t="s">
        <v>198</v>
      </c>
      <c r="D202" s="154" t="s">
        <v>192</v>
      </c>
      <c r="E202" s="155">
        <v>2</v>
      </c>
      <c r="F202" s="155">
        <v>0</v>
      </c>
      <c r="G202" s="156">
        <f t="shared" si="103"/>
        <v>0</v>
      </c>
      <c r="O202" s="150">
        <v>2</v>
      </c>
      <c r="AA202" s="123">
        <v>12</v>
      </c>
      <c r="AB202" s="123">
        <v>0</v>
      </c>
      <c r="AC202" s="123">
        <v>174</v>
      </c>
      <c r="AZ202" s="123">
        <v>2</v>
      </c>
      <c r="BA202" s="123">
        <f t="shared" si="104"/>
        <v>0</v>
      </c>
      <c r="BB202" s="123">
        <f t="shared" si="105"/>
        <v>0</v>
      </c>
      <c r="BC202" s="123">
        <f t="shared" si="106"/>
        <v>0</v>
      </c>
      <c r="BD202" s="123">
        <f t="shared" si="107"/>
        <v>0</v>
      </c>
      <c r="BE202" s="123">
        <f t="shared" si="108"/>
        <v>0</v>
      </c>
      <c r="CZ202" s="123">
        <v>0.00476</v>
      </c>
    </row>
    <row r="203" spans="1:104" ht="12.75">
      <c r="A203" s="151">
        <v>174</v>
      </c>
      <c r="B203" s="152" t="s">
        <v>266</v>
      </c>
      <c r="C203" s="153" t="s">
        <v>199</v>
      </c>
      <c r="D203" s="154" t="s">
        <v>79</v>
      </c>
      <c r="E203" s="155">
        <v>1</v>
      </c>
      <c r="F203" s="155">
        <v>0</v>
      </c>
      <c r="G203" s="156">
        <f t="shared" si="103"/>
        <v>0</v>
      </c>
      <c r="O203" s="150">
        <v>2</v>
      </c>
      <c r="AA203" s="123">
        <v>12</v>
      </c>
      <c r="AB203" s="123">
        <v>0</v>
      </c>
      <c r="AC203" s="123">
        <v>175</v>
      </c>
      <c r="AZ203" s="123">
        <v>2</v>
      </c>
      <c r="BA203" s="123">
        <f t="shared" si="104"/>
        <v>0</v>
      </c>
      <c r="BB203" s="123">
        <f t="shared" si="105"/>
        <v>0</v>
      </c>
      <c r="BC203" s="123">
        <f t="shared" si="106"/>
        <v>0</v>
      </c>
      <c r="BD203" s="123">
        <f t="shared" si="107"/>
        <v>0</v>
      </c>
      <c r="BE203" s="123">
        <f t="shared" si="108"/>
        <v>0</v>
      </c>
      <c r="CZ203" s="123">
        <v>0</v>
      </c>
    </row>
    <row r="204" spans="1:104" ht="33.75">
      <c r="A204" s="151">
        <v>175</v>
      </c>
      <c r="B204" s="152" t="s">
        <v>710</v>
      </c>
      <c r="C204" s="153" t="s">
        <v>770</v>
      </c>
      <c r="D204" s="154" t="s">
        <v>79</v>
      </c>
      <c r="E204" s="155">
        <v>3</v>
      </c>
      <c r="F204" s="155">
        <v>0</v>
      </c>
      <c r="G204" s="156">
        <f t="shared" si="103"/>
        <v>0</v>
      </c>
      <c r="O204" s="150">
        <v>2</v>
      </c>
      <c r="AA204" s="123">
        <v>12</v>
      </c>
      <c r="AB204" s="123">
        <v>0</v>
      </c>
      <c r="AC204" s="123">
        <v>176</v>
      </c>
      <c r="AZ204" s="123">
        <v>2</v>
      </c>
      <c r="BA204" s="123">
        <f t="shared" si="104"/>
        <v>0</v>
      </c>
      <c r="BB204" s="123">
        <f t="shared" si="105"/>
        <v>0</v>
      </c>
      <c r="BC204" s="123">
        <f t="shared" si="106"/>
        <v>0</v>
      </c>
      <c r="BD204" s="123">
        <f t="shared" si="107"/>
        <v>0</v>
      </c>
      <c r="BE204" s="123">
        <f t="shared" si="108"/>
        <v>0</v>
      </c>
      <c r="CZ204" s="123">
        <v>0</v>
      </c>
    </row>
    <row r="205" spans="1:104" ht="33.75">
      <c r="A205" s="151">
        <v>176</v>
      </c>
      <c r="B205" s="152" t="s">
        <v>711</v>
      </c>
      <c r="C205" s="153" t="s">
        <v>772</v>
      </c>
      <c r="D205" s="154" t="s">
        <v>79</v>
      </c>
      <c r="E205" s="155">
        <v>1</v>
      </c>
      <c r="F205" s="155">
        <v>0</v>
      </c>
      <c r="G205" s="156">
        <f t="shared" si="103"/>
        <v>0</v>
      </c>
      <c r="O205" s="150">
        <v>2</v>
      </c>
      <c r="AA205" s="123">
        <v>12</v>
      </c>
      <c r="AB205" s="123">
        <v>0</v>
      </c>
      <c r="AC205" s="123">
        <v>177</v>
      </c>
      <c r="AZ205" s="123">
        <v>2</v>
      </c>
      <c r="BA205" s="123">
        <f t="shared" si="104"/>
        <v>0</v>
      </c>
      <c r="BB205" s="123">
        <f t="shared" si="105"/>
        <v>0</v>
      </c>
      <c r="BC205" s="123">
        <f t="shared" si="106"/>
        <v>0</v>
      </c>
      <c r="BD205" s="123">
        <f t="shared" si="107"/>
        <v>0</v>
      </c>
      <c r="BE205" s="123">
        <f t="shared" si="108"/>
        <v>0</v>
      </c>
      <c r="CZ205" s="123">
        <v>0</v>
      </c>
    </row>
    <row r="206" spans="1:104" ht="33.75">
      <c r="A206" s="151">
        <v>177</v>
      </c>
      <c r="B206" s="152" t="s">
        <v>712</v>
      </c>
      <c r="C206" s="153" t="s">
        <v>771</v>
      </c>
      <c r="D206" s="154" t="s">
        <v>79</v>
      </c>
      <c r="E206" s="155">
        <v>2</v>
      </c>
      <c r="F206" s="155">
        <v>0</v>
      </c>
      <c r="G206" s="156">
        <f t="shared" si="103"/>
        <v>0</v>
      </c>
      <c r="O206" s="150">
        <v>2</v>
      </c>
      <c r="AA206" s="123">
        <v>12</v>
      </c>
      <c r="AB206" s="123">
        <v>0</v>
      </c>
      <c r="AC206" s="123">
        <v>178</v>
      </c>
      <c r="AZ206" s="123">
        <v>2</v>
      </c>
      <c r="BA206" s="123">
        <f t="shared" si="104"/>
        <v>0</v>
      </c>
      <c r="BB206" s="123">
        <f t="shared" si="105"/>
        <v>0</v>
      </c>
      <c r="BC206" s="123">
        <f t="shared" si="106"/>
        <v>0</v>
      </c>
      <c r="BD206" s="123">
        <f t="shared" si="107"/>
        <v>0</v>
      </c>
      <c r="BE206" s="123">
        <f t="shared" si="108"/>
        <v>0</v>
      </c>
      <c r="CZ206" s="123">
        <v>0</v>
      </c>
    </row>
    <row r="207" spans="1:104" ht="22.5">
      <c r="A207" s="151">
        <v>178</v>
      </c>
      <c r="B207" s="152" t="s">
        <v>713</v>
      </c>
      <c r="C207" s="153" t="s">
        <v>488</v>
      </c>
      <c r="D207" s="154" t="s">
        <v>79</v>
      </c>
      <c r="E207" s="155">
        <v>1</v>
      </c>
      <c r="F207" s="155">
        <v>0</v>
      </c>
      <c r="G207" s="156">
        <f t="shared" si="103"/>
        <v>0</v>
      </c>
      <c r="O207" s="150">
        <v>2</v>
      </c>
      <c r="AA207" s="123">
        <v>12</v>
      </c>
      <c r="AB207" s="123">
        <v>0</v>
      </c>
      <c r="AC207" s="123">
        <v>179</v>
      </c>
      <c r="AZ207" s="123">
        <v>2</v>
      </c>
      <c r="BA207" s="123">
        <f t="shared" si="104"/>
        <v>0</v>
      </c>
      <c r="BB207" s="123">
        <f t="shared" si="105"/>
        <v>0</v>
      </c>
      <c r="BC207" s="123">
        <f t="shared" si="106"/>
        <v>0</v>
      </c>
      <c r="BD207" s="123">
        <f t="shared" si="107"/>
        <v>0</v>
      </c>
      <c r="BE207" s="123">
        <f t="shared" si="108"/>
        <v>0</v>
      </c>
      <c r="CZ207" s="123">
        <v>0</v>
      </c>
    </row>
    <row r="208" spans="1:55" ht="12.75">
      <c r="A208" s="151">
        <v>179</v>
      </c>
      <c r="B208" s="152" t="s">
        <v>714</v>
      </c>
      <c r="C208" s="153" t="s">
        <v>272</v>
      </c>
      <c r="D208" s="154" t="s">
        <v>79</v>
      </c>
      <c r="E208" s="155">
        <v>1</v>
      </c>
      <c r="F208" s="155">
        <v>0</v>
      </c>
      <c r="G208" s="156">
        <f aca="true" t="shared" si="109" ref="G208:G209">E208*F208</f>
        <v>0</v>
      </c>
      <c r="O208" s="150">
        <v>2</v>
      </c>
      <c r="AA208" s="123">
        <v>12</v>
      </c>
      <c r="AB208" s="123">
        <v>0</v>
      </c>
      <c r="AC208" s="123">
        <v>180</v>
      </c>
      <c r="AZ208" s="123">
        <v>2</v>
      </c>
      <c r="BA208" s="123">
        <f aca="true" t="shared" si="110" ref="BA208:BA209">IF(AZ208=1,G208,0)</f>
        <v>0</v>
      </c>
      <c r="BB208" s="123">
        <f aca="true" t="shared" si="111" ref="BB208:BB209">IF(AZ208=2,G208,0)</f>
        <v>0</v>
      </c>
      <c r="BC208" s="123">
        <f aca="true" t="shared" si="112" ref="BC208:BC209">IF(AZ208=3,G208,0)</f>
        <v>0</v>
      </c>
    </row>
    <row r="209" spans="1:55" ht="12.75">
      <c r="A209" s="151">
        <v>180</v>
      </c>
      <c r="B209" s="152" t="s">
        <v>584</v>
      </c>
      <c r="C209" s="153" t="s">
        <v>585</v>
      </c>
      <c r="D209" s="154" t="s">
        <v>82</v>
      </c>
      <c r="E209" s="155">
        <v>1</v>
      </c>
      <c r="F209" s="155">
        <v>0</v>
      </c>
      <c r="G209" s="156">
        <f t="shared" si="109"/>
        <v>0</v>
      </c>
      <c r="O209" s="150">
        <v>2</v>
      </c>
      <c r="AA209" s="123">
        <v>12</v>
      </c>
      <c r="AB209" s="123">
        <v>0</v>
      </c>
      <c r="AC209" s="123">
        <v>180</v>
      </c>
      <c r="AZ209" s="123">
        <v>2</v>
      </c>
      <c r="BA209" s="123">
        <f t="shared" si="110"/>
        <v>0</v>
      </c>
      <c r="BB209" s="123">
        <f t="shared" si="111"/>
        <v>0</v>
      </c>
      <c r="BC209" s="123">
        <f t="shared" si="112"/>
        <v>0</v>
      </c>
    </row>
    <row r="210" spans="1:104" ht="12.75">
      <c r="A210" s="151">
        <v>181</v>
      </c>
      <c r="B210" s="152" t="s">
        <v>591</v>
      </c>
      <c r="C210" s="153" t="s">
        <v>592</v>
      </c>
      <c r="D210" s="154" t="s">
        <v>82</v>
      </c>
      <c r="E210" s="155">
        <v>1</v>
      </c>
      <c r="F210" s="155">
        <v>0</v>
      </c>
      <c r="G210" s="156">
        <f t="shared" si="103"/>
        <v>0</v>
      </c>
      <c r="O210" s="150">
        <v>2</v>
      </c>
      <c r="AA210" s="123">
        <v>12</v>
      </c>
      <c r="AB210" s="123">
        <v>0</v>
      </c>
      <c r="AC210" s="123">
        <v>180</v>
      </c>
      <c r="AZ210" s="123">
        <v>2</v>
      </c>
      <c r="BA210" s="123">
        <f t="shared" si="104"/>
        <v>0</v>
      </c>
      <c r="BB210" s="123">
        <f t="shared" si="105"/>
        <v>0</v>
      </c>
      <c r="BC210" s="123">
        <f t="shared" si="106"/>
        <v>0</v>
      </c>
      <c r="BD210" s="123">
        <f t="shared" si="107"/>
        <v>0</v>
      </c>
      <c r="BE210" s="123">
        <f t="shared" si="108"/>
        <v>0</v>
      </c>
      <c r="CZ210" s="123">
        <v>0</v>
      </c>
    </row>
    <row r="211" spans="1:57" ht="12.75">
      <c r="A211" s="157"/>
      <c r="B211" s="158" t="s">
        <v>67</v>
      </c>
      <c r="C211" s="159" t="str">
        <f>CONCATENATE(B182," ",C182)</f>
        <v>732 Strojovny</v>
      </c>
      <c r="D211" s="157"/>
      <c r="E211" s="160"/>
      <c r="F211" s="160"/>
      <c r="G211" s="161">
        <f>SUM(G182:G210)</f>
        <v>0</v>
      </c>
      <c r="O211" s="150">
        <v>4</v>
      </c>
      <c r="BA211" s="162">
        <f>SUM(BA182:BA210)</f>
        <v>0</v>
      </c>
      <c r="BB211" s="162">
        <f>SUM(BB182:BB210)</f>
        <v>0</v>
      </c>
      <c r="BC211" s="162">
        <f>SUM(BC182:BC210)</f>
        <v>0</v>
      </c>
      <c r="BD211" s="162">
        <f>SUM(BD182:BD210)</f>
        <v>0</v>
      </c>
      <c r="BE211" s="162">
        <f>SUM(BE182:BE210)</f>
        <v>0</v>
      </c>
    </row>
    <row r="212" spans="1:15" ht="12.75">
      <c r="A212" s="143" t="s">
        <v>65</v>
      </c>
      <c r="B212" s="144" t="s">
        <v>200</v>
      </c>
      <c r="C212" s="145" t="s">
        <v>201</v>
      </c>
      <c r="D212" s="146"/>
      <c r="E212" s="147"/>
      <c r="F212" s="147"/>
      <c r="G212" s="148"/>
      <c r="H212" s="149"/>
      <c r="I212" s="149"/>
      <c r="O212" s="150">
        <v>1</v>
      </c>
    </row>
    <row r="213" spans="1:104" ht="12.75">
      <c r="A213" s="151">
        <v>182</v>
      </c>
      <c r="B213" s="152" t="s">
        <v>202</v>
      </c>
      <c r="C213" s="153" t="s">
        <v>203</v>
      </c>
      <c r="D213" s="154" t="s">
        <v>72</v>
      </c>
      <c r="E213" s="155">
        <v>175</v>
      </c>
      <c r="F213" s="155">
        <v>0</v>
      </c>
      <c r="G213" s="156">
        <f aca="true" t="shared" si="113" ref="G213:G228">E213*F213</f>
        <v>0</v>
      </c>
      <c r="O213" s="150">
        <v>2</v>
      </c>
      <c r="AA213" s="123">
        <v>12</v>
      </c>
      <c r="AB213" s="123">
        <v>0</v>
      </c>
      <c r="AC213" s="123">
        <v>181</v>
      </c>
      <c r="AZ213" s="123">
        <v>2</v>
      </c>
      <c r="BA213" s="123">
        <f aca="true" t="shared" si="114" ref="BA213:BA228">IF(AZ213=1,G213,0)</f>
        <v>0</v>
      </c>
      <c r="BB213" s="123">
        <f aca="true" t="shared" si="115" ref="BB213:BB228">IF(AZ213=2,G213,0)</f>
        <v>0</v>
      </c>
      <c r="BC213" s="123">
        <f aca="true" t="shared" si="116" ref="BC213:BC228">IF(AZ213=3,G213,0)</f>
        <v>0</v>
      </c>
      <c r="BD213" s="123">
        <f aca="true" t="shared" si="117" ref="BD213:BD228">IF(AZ213=4,G213,0)</f>
        <v>0</v>
      </c>
      <c r="BE213" s="123">
        <f aca="true" t="shared" si="118" ref="BE213:BE228">IF(AZ213=5,G213,0)</f>
        <v>0</v>
      </c>
      <c r="CZ213" s="123">
        <v>9E-05</v>
      </c>
    </row>
    <row r="214" spans="1:55" ht="22.5">
      <c r="A214" s="151">
        <v>183</v>
      </c>
      <c r="B214" s="152" t="s">
        <v>545</v>
      </c>
      <c r="C214" s="153" t="s">
        <v>544</v>
      </c>
      <c r="D214" s="154" t="s">
        <v>72</v>
      </c>
      <c r="E214" s="155">
        <v>6</v>
      </c>
      <c r="F214" s="155">
        <v>0</v>
      </c>
      <c r="G214" s="156">
        <f aca="true" t="shared" si="119" ref="G214">E214*F214</f>
        <v>0</v>
      </c>
      <c r="O214" s="150">
        <v>2</v>
      </c>
      <c r="AA214" s="123">
        <v>12</v>
      </c>
      <c r="AB214" s="123">
        <v>0</v>
      </c>
      <c r="AC214" s="123">
        <v>182</v>
      </c>
      <c r="AZ214" s="123">
        <v>2</v>
      </c>
      <c r="BA214" s="123">
        <f aca="true" t="shared" si="120" ref="BA214">IF(AZ214=1,G214,0)</f>
        <v>0</v>
      </c>
      <c r="BB214" s="123">
        <f aca="true" t="shared" si="121" ref="BB214">IF(AZ214=2,G214,0)</f>
        <v>0</v>
      </c>
      <c r="BC214" s="123">
        <f aca="true" t="shared" si="122" ref="BC214">IF(AZ214=3,G214,0)</f>
        <v>0</v>
      </c>
    </row>
    <row r="215" spans="1:104" ht="22.5">
      <c r="A215" s="151">
        <v>184</v>
      </c>
      <c r="B215" s="152" t="s">
        <v>546</v>
      </c>
      <c r="C215" s="153" t="s">
        <v>289</v>
      </c>
      <c r="D215" s="154" t="s">
        <v>72</v>
      </c>
      <c r="E215" s="155">
        <v>6</v>
      </c>
      <c r="F215" s="155">
        <v>0</v>
      </c>
      <c r="G215" s="156">
        <f t="shared" si="113"/>
        <v>0</v>
      </c>
      <c r="O215" s="150">
        <v>2</v>
      </c>
      <c r="AA215" s="123">
        <v>12</v>
      </c>
      <c r="AB215" s="123">
        <v>0</v>
      </c>
      <c r="AC215" s="123">
        <v>182</v>
      </c>
      <c r="AZ215" s="123">
        <v>2</v>
      </c>
      <c r="BA215" s="123">
        <f t="shared" si="114"/>
        <v>0</v>
      </c>
      <c r="BB215" s="123">
        <f t="shared" si="115"/>
        <v>0</v>
      </c>
      <c r="BC215" s="123">
        <f t="shared" si="116"/>
        <v>0</v>
      </c>
      <c r="BD215" s="123">
        <f t="shared" si="117"/>
        <v>0</v>
      </c>
      <c r="BE215" s="123">
        <f t="shared" si="118"/>
        <v>0</v>
      </c>
      <c r="CZ215" s="123">
        <v>0.00658</v>
      </c>
    </row>
    <row r="216" spans="1:104" ht="22.5">
      <c r="A216" s="151">
        <v>185</v>
      </c>
      <c r="B216" s="152" t="s">
        <v>547</v>
      </c>
      <c r="C216" s="153" t="s">
        <v>290</v>
      </c>
      <c r="D216" s="154" t="s">
        <v>72</v>
      </c>
      <c r="E216" s="155">
        <v>10</v>
      </c>
      <c r="F216" s="155">
        <v>0</v>
      </c>
      <c r="G216" s="156">
        <f t="shared" si="113"/>
        <v>0</v>
      </c>
      <c r="O216" s="150">
        <v>2</v>
      </c>
      <c r="AA216" s="123">
        <v>12</v>
      </c>
      <c r="AB216" s="123">
        <v>0</v>
      </c>
      <c r="AC216" s="123">
        <v>183</v>
      </c>
      <c r="AZ216" s="123">
        <v>2</v>
      </c>
      <c r="BA216" s="123">
        <f t="shared" si="114"/>
        <v>0</v>
      </c>
      <c r="BB216" s="123">
        <f t="shared" si="115"/>
        <v>0</v>
      </c>
      <c r="BC216" s="123">
        <f t="shared" si="116"/>
        <v>0</v>
      </c>
      <c r="BD216" s="123">
        <f t="shared" si="117"/>
        <v>0</v>
      </c>
      <c r="BE216" s="123">
        <f t="shared" si="118"/>
        <v>0</v>
      </c>
      <c r="CZ216" s="123">
        <v>0.00742</v>
      </c>
    </row>
    <row r="217" spans="1:104" ht="22.5">
      <c r="A217" s="151">
        <v>186</v>
      </c>
      <c r="B217" s="152" t="s">
        <v>548</v>
      </c>
      <c r="C217" s="153" t="s">
        <v>291</v>
      </c>
      <c r="D217" s="154" t="s">
        <v>72</v>
      </c>
      <c r="E217" s="155">
        <v>60</v>
      </c>
      <c r="F217" s="155">
        <v>0</v>
      </c>
      <c r="G217" s="156">
        <f t="shared" si="113"/>
        <v>0</v>
      </c>
      <c r="O217" s="150">
        <v>2</v>
      </c>
      <c r="AA217" s="123">
        <v>12</v>
      </c>
      <c r="AB217" s="123">
        <v>0</v>
      </c>
      <c r="AC217" s="123">
        <v>184</v>
      </c>
      <c r="AZ217" s="123">
        <v>2</v>
      </c>
      <c r="BA217" s="123">
        <f t="shared" si="114"/>
        <v>0</v>
      </c>
      <c r="BB217" s="123">
        <f t="shared" si="115"/>
        <v>0</v>
      </c>
      <c r="BC217" s="123">
        <f t="shared" si="116"/>
        <v>0</v>
      </c>
      <c r="BD217" s="123">
        <f t="shared" si="117"/>
        <v>0</v>
      </c>
      <c r="BE217" s="123">
        <f t="shared" si="118"/>
        <v>0</v>
      </c>
      <c r="CZ217" s="123">
        <v>0.00837</v>
      </c>
    </row>
    <row r="218" spans="1:104" ht="22.5">
      <c r="A218" s="151">
        <v>187</v>
      </c>
      <c r="B218" s="152" t="s">
        <v>549</v>
      </c>
      <c r="C218" s="153" t="s">
        <v>292</v>
      </c>
      <c r="D218" s="154" t="s">
        <v>72</v>
      </c>
      <c r="E218" s="155">
        <v>15</v>
      </c>
      <c r="F218" s="155">
        <v>0</v>
      </c>
      <c r="G218" s="156">
        <f t="shared" si="113"/>
        <v>0</v>
      </c>
      <c r="O218" s="150">
        <v>2</v>
      </c>
      <c r="AA218" s="123">
        <v>12</v>
      </c>
      <c r="AB218" s="123">
        <v>0</v>
      </c>
      <c r="AC218" s="123">
        <v>185</v>
      </c>
      <c r="AZ218" s="123">
        <v>2</v>
      </c>
      <c r="BA218" s="123">
        <f t="shared" si="114"/>
        <v>0</v>
      </c>
      <c r="BB218" s="123">
        <f t="shared" si="115"/>
        <v>0</v>
      </c>
      <c r="BC218" s="123">
        <f t="shared" si="116"/>
        <v>0</v>
      </c>
      <c r="BD218" s="123">
        <f t="shared" si="117"/>
        <v>0</v>
      </c>
      <c r="BE218" s="123">
        <f t="shared" si="118"/>
        <v>0</v>
      </c>
      <c r="CZ218" s="123">
        <v>0.00878</v>
      </c>
    </row>
    <row r="219" spans="1:104" ht="22.5">
      <c r="A219" s="151">
        <v>188</v>
      </c>
      <c r="B219" s="152" t="s">
        <v>293</v>
      </c>
      <c r="C219" s="153" t="s">
        <v>294</v>
      </c>
      <c r="D219" s="154" t="s">
        <v>72</v>
      </c>
      <c r="E219" s="155">
        <v>90</v>
      </c>
      <c r="F219" s="155">
        <v>0</v>
      </c>
      <c r="G219" s="156">
        <f t="shared" si="113"/>
        <v>0</v>
      </c>
      <c r="O219" s="150">
        <v>2</v>
      </c>
      <c r="AA219" s="123">
        <v>12</v>
      </c>
      <c r="AB219" s="123">
        <v>0</v>
      </c>
      <c r="AC219" s="123">
        <v>186</v>
      </c>
      <c r="AZ219" s="123">
        <v>2</v>
      </c>
      <c r="BA219" s="123">
        <f t="shared" si="114"/>
        <v>0</v>
      </c>
      <c r="BB219" s="123">
        <f t="shared" si="115"/>
        <v>0</v>
      </c>
      <c r="BC219" s="123">
        <f t="shared" si="116"/>
        <v>0</v>
      </c>
      <c r="BD219" s="123">
        <f t="shared" si="117"/>
        <v>0</v>
      </c>
      <c r="BE219" s="123">
        <f t="shared" si="118"/>
        <v>0</v>
      </c>
      <c r="CZ219" s="123">
        <v>0.0072</v>
      </c>
    </row>
    <row r="220" spans="1:104" ht="22.5">
      <c r="A220" s="151">
        <v>189</v>
      </c>
      <c r="B220" s="152" t="s">
        <v>296</v>
      </c>
      <c r="C220" s="153" t="s">
        <v>295</v>
      </c>
      <c r="D220" s="154" t="s">
        <v>72</v>
      </c>
      <c r="E220" s="155">
        <v>23</v>
      </c>
      <c r="F220" s="155">
        <v>0</v>
      </c>
      <c r="G220" s="156">
        <f t="shared" si="113"/>
        <v>0</v>
      </c>
      <c r="O220" s="150">
        <v>2</v>
      </c>
      <c r="AA220" s="123">
        <v>12</v>
      </c>
      <c r="AB220" s="123">
        <v>0</v>
      </c>
      <c r="AC220" s="123">
        <v>187</v>
      </c>
      <c r="AZ220" s="123">
        <v>2</v>
      </c>
      <c r="BA220" s="123">
        <f t="shared" si="114"/>
        <v>0</v>
      </c>
      <c r="BB220" s="123">
        <f t="shared" si="115"/>
        <v>0</v>
      </c>
      <c r="BC220" s="123">
        <f t="shared" si="116"/>
        <v>0</v>
      </c>
      <c r="BD220" s="123">
        <f t="shared" si="117"/>
        <v>0</v>
      </c>
      <c r="BE220" s="123">
        <f t="shared" si="118"/>
        <v>0</v>
      </c>
      <c r="CZ220" s="123">
        <v>0.00845</v>
      </c>
    </row>
    <row r="221" spans="1:104" ht="22.5">
      <c r="A221" s="151">
        <v>190</v>
      </c>
      <c r="B221" s="152" t="s">
        <v>297</v>
      </c>
      <c r="C221" s="153" t="s">
        <v>298</v>
      </c>
      <c r="D221" s="154" t="s">
        <v>72</v>
      </c>
      <c r="E221" s="155">
        <v>26</v>
      </c>
      <c r="F221" s="155">
        <v>0</v>
      </c>
      <c r="G221" s="156">
        <f t="shared" si="113"/>
        <v>0</v>
      </c>
      <c r="O221" s="150">
        <v>2</v>
      </c>
      <c r="AA221" s="123">
        <v>12</v>
      </c>
      <c r="AB221" s="123">
        <v>0</v>
      </c>
      <c r="AC221" s="123">
        <v>188</v>
      </c>
      <c r="AZ221" s="123">
        <v>2</v>
      </c>
      <c r="BA221" s="123">
        <f t="shared" si="114"/>
        <v>0</v>
      </c>
      <c r="BB221" s="123">
        <f t="shared" si="115"/>
        <v>0</v>
      </c>
      <c r="BC221" s="123">
        <f t="shared" si="116"/>
        <v>0</v>
      </c>
      <c r="BD221" s="123">
        <f t="shared" si="117"/>
        <v>0</v>
      </c>
      <c r="BE221" s="123">
        <f t="shared" si="118"/>
        <v>0</v>
      </c>
      <c r="CZ221" s="123">
        <v>0.01188</v>
      </c>
    </row>
    <row r="222" spans="1:55" ht="12.75">
      <c r="A222" s="151">
        <v>191</v>
      </c>
      <c r="B222" s="152" t="s">
        <v>299</v>
      </c>
      <c r="C222" s="153" t="s">
        <v>300</v>
      </c>
      <c r="D222" s="154" t="s">
        <v>72</v>
      </c>
      <c r="E222" s="155">
        <v>10</v>
      </c>
      <c r="F222" s="155">
        <v>0</v>
      </c>
      <c r="G222" s="156">
        <f aca="true" t="shared" si="123" ref="G222">E222*F222</f>
        <v>0</v>
      </c>
      <c r="O222" s="150">
        <v>2</v>
      </c>
      <c r="AA222" s="123">
        <v>12</v>
      </c>
      <c r="AB222" s="123">
        <v>0</v>
      </c>
      <c r="AC222" s="123">
        <v>188</v>
      </c>
      <c r="AZ222" s="123">
        <v>2</v>
      </c>
      <c r="BA222" s="123">
        <f aca="true" t="shared" si="124" ref="BA222">IF(AZ222=1,G222,0)</f>
        <v>0</v>
      </c>
      <c r="BB222" s="123">
        <f aca="true" t="shared" si="125" ref="BB222">IF(AZ222=2,G222,0)</f>
        <v>0</v>
      </c>
      <c r="BC222" s="123">
        <f aca="true" t="shared" si="126" ref="BC222">IF(AZ222=3,G222,0)</f>
        <v>0</v>
      </c>
    </row>
    <row r="223" spans="1:104" ht="12.75">
      <c r="A223" s="151">
        <v>192</v>
      </c>
      <c r="B223" s="152" t="s">
        <v>204</v>
      </c>
      <c r="C223" s="153" t="s">
        <v>205</v>
      </c>
      <c r="D223" s="154" t="s">
        <v>72</v>
      </c>
      <c r="E223" s="155">
        <v>175</v>
      </c>
      <c r="F223" s="155">
        <v>0</v>
      </c>
      <c r="G223" s="156">
        <f t="shared" si="113"/>
        <v>0</v>
      </c>
      <c r="O223" s="150">
        <v>2</v>
      </c>
      <c r="AA223" s="123">
        <v>12</v>
      </c>
      <c r="AB223" s="123">
        <v>0</v>
      </c>
      <c r="AC223" s="123">
        <v>189</v>
      </c>
      <c r="AZ223" s="123">
        <v>2</v>
      </c>
      <c r="BA223" s="123">
        <f t="shared" si="114"/>
        <v>0</v>
      </c>
      <c r="BB223" s="123">
        <f t="shared" si="115"/>
        <v>0</v>
      </c>
      <c r="BC223" s="123">
        <f t="shared" si="116"/>
        <v>0</v>
      </c>
      <c r="BD223" s="123">
        <f t="shared" si="117"/>
        <v>0</v>
      </c>
      <c r="BE223" s="123">
        <f t="shared" si="118"/>
        <v>0</v>
      </c>
      <c r="CZ223" s="123">
        <v>0</v>
      </c>
    </row>
    <row r="224" spans="1:104" ht="22.5">
      <c r="A224" s="151">
        <v>193</v>
      </c>
      <c r="B224" s="152" t="s">
        <v>715</v>
      </c>
      <c r="C224" s="153" t="s">
        <v>206</v>
      </c>
      <c r="D224" s="154" t="s">
        <v>99</v>
      </c>
      <c r="E224" s="155">
        <v>2</v>
      </c>
      <c r="F224" s="155">
        <v>0</v>
      </c>
      <c r="G224" s="156">
        <f t="shared" si="113"/>
        <v>0</v>
      </c>
      <c r="O224" s="150">
        <v>2</v>
      </c>
      <c r="AA224" s="123">
        <v>12</v>
      </c>
      <c r="AB224" s="123">
        <v>0</v>
      </c>
      <c r="AC224" s="123">
        <v>190</v>
      </c>
      <c r="AZ224" s="123">
        <v>2</v>
      </c>
      <c r="BA224" s="123">
        <f t="shared" si="114"/>
        <v>0</v>
      </c>
      <c r="BB224" s="123">
        <f t="shared" si="115"/>
        <v>0</v>
      </c>
      <c r="BC224" s="123">
        <f t="shared" si="116"/>
        <v>0</v>
      </c>
      <c r="BD224" s="123">
        <f t="shared" si="117"/>
        <v>0</v>
      </c>
      <c r="BE224" s="123">
        <f t="shared" si="118"/>
        <v>0</v>
      </c>
      <c r="CZ224" s="123">
        <v>0</v>
      </c>
    </row>
    <row r="225" spans="1:104" ht="22.5">
      <c r="A225" s="151">
        <v>194</v>
      </c>
      <c r="B225" s="152" t="s">
        <v>716</v>
      </c>
      <c r="C225" s="153" t="s">
        <v>207</v>
      </c>
      <c r="D225" s="154" t="s">
        <v>99</v>
      </c>
      <c r="E225" s="155">
        <v>14</v>
      </c>
      <c r="F225" s="155">
        <v>0</v>
      </c>
      <c r="G225" s="156">
        <f t="shared" si="113"/>
        <v>0</v>
      </c>
      <c r="O225" s="150">
        <v>2</v>
      </c>
      <c r="AA225" s="123">
        <v>12</v>
      </c>
      <c r="AB225" s="123">
        <v>0</v>
      </c>
      <c r="AC225" s="123">
        <v>191</v>
      </c>
      <c r="AZ225" s="123">
        <v>2</v>
      </c>
      <c r="BA225" s="123">
        <f t="shared" si="114"/>
        <v>0</v>
      </c>
      <c r="BB225" s="123">
        <f t="shared" si="115"/>
        <v>0</v>
      </c>
      <c r="BC225" s="123">
        <f t="shared" si="116"/>
        <v>0</v>
      </c>
      <c r="BD225" s="123">
        <f t="shared" si="117"/>
        <v>0</v>
      </c>
      <c r="BE225" s="123">
        <f t="shared" si="118"/>
        <v>0</v>
      </c>
      <c r="CZ225" s="123">
        <v>0</v>
      </c>
    </row>
    <row r="226" spans="1:55" ht="12.75">
      <c r="A226" s="151">
        <v>195</v>
      </c>
      <c r="B226" s="152" t="s">
        <v>717</v>
      </c>
      <c r="C226" s="153" t="s">
        <v>267</v>
      </c>
      <c r="D226" s="154" t="s">
        <v>79</v>
      </c>
      <c r="E226" s="155">
        <v>1</v>
      </c>
      <c r="F226" s="155">
        <v>0</v>
      </c>
      <c r="G226" s="156">
        <f aca="true" t="shared" si="127" ref="G226:G227">E226*F226</f>
        <v>0</v>
      </c>
      <c r="O226" s="150">
        <v>2</v>
      </c>
      <c r="AA226" s="123">
        <v>12</v>
      </c>
      <c r="AB226" s="123">
        <v>0</v>
      </c>
      <c r="AC226" s="123">
        <v>192</v>
      </c>
      <c r="AZ226" s="123">
        <v>2</v>
      </c>
      <c r="BA226" s="123">
        <f aca="true" t="shared" si="128" ref="BA226:BA227">IF(AZ226=1,G226,0)</f>
        <v>0</v>
      </c>
      <c r="BB226" s="123">
        <f aca="true" t="shared" si="129" ref="BB226:BB227">IF(AZ226=2,G226,0)</f>
        <v>0</v>
      </c>
      <c r="BC226" s="123">
        <f aca="true" t="shared" si="130" ref="BC226:BC227">IF(AZ226=3,G226,0)</f>
        <v>0</v>
      </c>
    </row>
    <row r="227" spans="1:55" ht="12.75">
      <c r="A227" s="151">
        <v>196</v>
      </c>
      <c r="B227" s="152" t="s">
        <v>586</v>
      </c>
      <c r="C227" s="153" t="s">
        <v>587</v>
      </c>
      <c r="D227" s="154" t="s">
        <v>82</v>
      </c>
      <c r="E227" s="155">
        <v>3.49</v>
      </c>
      <c r="F227" s="155">
        <v>0</v>
      </c>
      <c r="G227" s="156">
        <f t="shared" si="127"/>
        <v>0</v>
      </c>
      <c r="O227" s="150">
        <v>2</v>
      </c>
      <c r="AA227" s="123">
        <v>12</v>
      </c>
      <c r="AB227" s="123">
        <v>0</v>
      </c>
      <c r="AC227" s="123">
        <v>192</v>
      </c>
      <c r="AZ227" s="123">
        <v>2</v>
      </c>
      <c r="BA227" s="123">
        <f t="shared" si="128"/>
        <v>0</v>
      </c>
      <c r="BB227" s="123">
        <f t="shared" si="129"/>
        <v>0</v>
      </c>
      <c r="BC227" s="123">
        <f t="shared" si="130"/>
        <v>0</v>
      </c>
    </row>
    <row r="228" spans="1:104" ht="12.75">
      <c r="A228" s="151">
        <v>197</v>
      </c>
      <c r="B228" s="152" t="s">
        <v>588</v>
      </c>
      <c r="C228" s="153" t="s">
        <v>589</v>
      </c>
      <c r="D228" s="154" t="s">
        <v>82</v>
      </c>
      <c r="E228" s="155">
        <v>3.49</v>
      </c>
      <c r="F228" s="155">
        <v>0</v>
      </c>
      <c r="G228" s="156">
        <f t="shared" si="113"/>
        <v>0</v>
      </c>
      <c r="O228" s="150">
        <v>2</v>
      </c>
      <c r="AA228" s="123">
        <v>12</v>
      </c>
      <c r="AB228" s="123">
        <v>0</v>
      </c>
      <c r="AC228" s="123">
        <v>192</v>
      </c>
      <c r="AZ228" s="123">
        <v>2</v>
      </c>
      <c r="BA228" s="123">
        <f t="shared" si="114"/>
        <v>0</v>
      </c>
      <c r="BB228" s="123">
        <f t="shared" si="115"/>
        <v>0</v>
      </c>
      <c r="BC228" s="123">
        <f t="shared" si="116"/>
        <v>0</v>
      </c>
      <c r="BD228" s="123">
        <f t="shared" si="117"/>
        <v>0</v>
      </c>
      <c r="BE228" s="123">
        <f t="shared" si="118"/>
        <v>0</v>
      </c>
      <c r="CZ228" s="123">
        <v>0</v>
      </c>
    </row>
    <row r="229" spans="1:57" ht="12.75">
      <c r="A229" s="157"/>
      <c r="B229" s="158" t="s">
        <v>67</v>
      </c>
      <c r="C229" s="159" t="str">
        <f>CONCATENATE(B212," ",C212)</f>
        <v>733 Rozvod potrubí</v>
      </c>
      <c r="D229" s="157"/>
      <c r="E229" s="160"/>
      <c r="F229" s="160"/>
      <c r="G229" s="161">
        <f>SUM(G212:G228)</f>
        <v>0</v>
      </c>
      <c r="O229" s="150">
        <v>4</v>
      </c>
      <c r="BA229" s="162">
        <f>SUM(BA212:BA228)</f>
        <v>0</v>
      </c>
      <c r="BB229" s="162">
        <f>SUM(BB212:BB228)</f>
        <v>0</v>
      </c>
      <c r="BC229" s="162">
        <f>SUM(BC212:BC228)</f>
        <v>0</v>
      </c>
      <c r="BD229" s="162">
        <f>SUM(BD212:BD228)</f>
        <v>0</v>
      </c>
      <c r="BE229" s="162">
        <f>SUM(BE212:BE228)</f>
        <v>0</v>
      </c>
    </row>
    <row r="230" spans="1:15" ht="12.75">
      <c r="A230" s="143" t="s">
        <v>65</v>
      </c>
      <c r="B230" s="144" t="s">
        <v>208</v>
      </c>
      <c r="C230" s="145" t="s">
        <v>209</v>
      </c>
      <c r="D230" s="146"/>
      <c r="E230" s="147"/>
      <c r="F230" s="147"/>
      <c r="G230" s="148"/>
      <c r="H230" s="149"/>
      <c r="I230" s="149"/>
      <c r="O230" s="150">
        <v>1</v>
      </c>
    </row>
    <row r="231" spans="1:104" ht="12.75">
      <c r="A231" s="151">
        <v>198</v>
      </c>
      <c r="B231" s="152" t="s">
        <v>210</v>
      </c>
      <c r="C231" s="153" t="s">
        <v>211</v>
      </c>
      <c r="D231" s="154" t="s">
        <v>99</v>
      </c>
      <c r="E231" s="155">
        <v>2</v>
      </c>
      <c r="F231" s="155">
        <v>0</v>
      </c>
      <c r="G231" s="156">
        <f aca="true" t="shared" si="131" ref="G231:G263">E231*F231</f>
        <v>0</v>
      </c>
      <c r="O231" s="150">
        <v>2</v>
      </c>
      <c r="AA231" s="123">
        <v>12</v>
      </c>
      <c r="AB231" s="123">
        <v>0</v>
      </c>
      <c r="AC231" s="123">
        <v>194</v>
      </c>
      <c r="AZ231" s="123">
        <v>2</v>
      </c>
      <c r="BA231" s="123">
        <f aca="true" t="shared" si="132" ref="BA231:BA263">IF(AZ231=1,G231,0)</f>
        <v>0</v>
      </c>
      <c r="BB231" s="123">
        <f aca="true" t="shared" si="133" ref="BB231:BB263">IF(AZ231=2,G231,0)</f>
        <v>0</v>
      </c>
      <c r="BC231" s="123">
        <f aca="true" t="shared" si="134" ref="BC231:BC263">IF(AZ231=3,G231,0)</f>
        <v>0</v>
      </c>
      <c r="BD231" s="123">
        <f aca="true" t="shared" si="135" ref="BD231:BD263">IF(AZ231=4,G231,0)</f>
        <v>0</v>
      </c>
      <c r="BE231" s="123">
        <f aca="true" t="shared" si="136" ref="BE231:BE263">IF(AZ231=5,G231,0)</f>
        <v>0</v>
      </c>
      <c r="CZ231" s="123">
        <v>0.00068</v>
      </c>
    </row>
    <row r="232" spans="1:104" ht="12.75">
      <c r="A232" s="151">
        <v>199</v>
      </c>
      <c r="B232" s="152" t="s">
        <v>212</v>
      </c>
      <c r="C232" s="153" t="s">
        <v>213</v>
      </c>
      <c r="D232" s="154" t="s">
        <v>192</v>
      </c>
      <c r="E232" s="155">
        <v>6</v>
      </c>
      <c r="F232" s="155">
        <v>0</v>
      </c>
      <c r="G232" s="156">
        <f t="shared" si="131"/>
        <v>0</v>
      </c>
      <c r="O232" s="150">
        <v>2</v>
      </c>
      <c r="AA232" s="123">
        <v>12</v>
      </c>
      <c r="AB232" s="123">
        <v>0</v>
      </c>
      <c r="AC232" s="123">
        <v>195</v>
      </c>
      <c r="AZ232" s="123">
        <v>2</v>
      </c>
      <c r="BA232" s="123">
        <f t="shared" si="132"/>
        <v>0</v>
      </c>
      <c r="BB232" s="123">
        <f t="shared" si="133"/>
        <v>0</v>
      </c>
      <c r="BC232" s="123">
        <f t="shared" si="134"/>
        <v>0</v>
      </c>
      <c r="BD232" s="123">
        <f t="shared" si="135"/>
        <v>0</v>
      </c>
      <c r="BE232" s="123">
        <f t="shared" si="136"/>
        <v>0</v>
      </c>
      <c r="CZ232" s="123">
        <v>0.00485</v>
      </c>
    </row>
    <row r="233" spans="1:104" ht="12.75">
      <c r="A233" s="151">
        <v>200</v>
      </c>
      <c r="B233" s="152" t="s">
        <v>556</v>
      </c>
      <c r="C233" s="153" t="s">
        <v>557</v>
      </c>
      <c r="D233" s="154" t="s">
        <v>192</v>
      </c>
      <c r="E233" s="155">
        <v>4</v>
      </c>
      <c r="F233" s="155">
        <v>0</v>
      </c>
      <c r="G233" s="156">
        <f aca="true" t="shared" si="137" ref="G233">E233*F233</f>
        <v>0</v>
      </c>
      <c r="O233" s="150">
        <v>2</v>
      </c>
      <c r="AA233" s="123">
        <v>12</v>
      </c>
      <c r="AB233" s="123">
        <v>0</v>
      </c>
      <c r="AC233" s="123">
        <v>196</v>
      </c>
      <c r="AZ233" s="123">
        <v>2</v>
      </c>
      <c r="BA233" s="123">
        <f t="shared" si="132"/>
        <v>0</v>
      </c>
      <c r="BB233" s="123">
        <f t="shared" si="133"/>
        <v>0</v>
      </c>
      <c r="BC233" s="123">
        <f t="shared" si="134"/>
        <v>0</v>
      </c>
      <c r="BD233" s="123">
        <f t="shared" si="135"/>
        <v>0</v>
      </c>
      <c r="BE233" s="123">
        <f t="shared" si="136"/>
        <v>0</v>
      </c>
      <c r="CZ233" s="123">
        <v>0.00298</v>
      </c>
    </row>
    <row r="234" spans="1:104" ht="12.75">
      <c r="A234" s="151">
        <v>201</v>
      </c>
      <c r="B234" s="152" t="s">
        <v>214</v>
      </c>
      <c r="C234" s="153" t="s">
        <v>215</v>
      </c>
      <c r="D234" s="154" t="s">
        <v>66</v>
      </c>
      <c r="E234" s="155">
        <v>4</v>
      </c>
      <c r="F234" s="155">
        <v>0</v>
      </c>
      <c r="G234" s="156">
        <f t="shared" si="131"/>
        <v>0</v>
      </c>
      <c r="O234" s="150">
        <v>2</v>
      </c>
      <c r="AA234" s="123">
        <v>12</v>
      </c>
      <c r="AB234" s="123">
        <v>0</v>
      </c>
      <c r="AC234" s="123">
        <v>198</v>
      </c>
      <c r="AZ234" s="123">
        <v>2</v>
      </c>
      <c r="BA234" s="123">
        <f t="shared" si="132"/>
        <v>0</v>
      </c>
      <c r="BB234" s="123">
        <f t="shared" si="133"/>
        <v>0</v>
      </c>
      <c r="BC234" s="123">
        <f t="shared" si="134"/>
        <v>0</v>
      </c>
      <c r="BD234" s="123">
        <f t="shared" si="135"/>
        <v>0</v>
      </c>
      <c r="BE234" s="123">
        <f t="shared" si="136"/>
        <v>0</v>
      </c>
      <c r="CZ234" s="123">
        <v>0.00414</v>
      </c>
    </row>
    <row r="235" spans="1:104" ht="12.75">
      <c r="A235" s="151">
        <v>202</v>
      </c>
      <c r="B235" s="152" t="s">
        <v>216</v>
      </c>
      <c r="C235" s="153" t="s">
        <v>217</v>
      </c>
      <c r="D235" s="154" t="s">
        <v>66</v>
      </c>
      <c r="E235" s="155">
        <v>4</v>
      </c>
      <c r="F235" s="155">
        <v>0</v>
      </c>
      <c r="G235" s="156">
        <f t="shared" si="131"/>
        <v>0</v>
      </c>
      <c r="O235" s="150">
        <v>2</v>
      </c>
      <c r="AA235" s="123">
        <v>12</v>
      </c>
      <c r="AB235" s="123">
        <v>0</v>
      </c>
      <c r="AC235" s="123">
        <v>199</v>
      </c>
      <c r="AZ235" s="123">
        <v>2</v>
      </c>
      <c r="BA235" s="123">
        <f t="shared" si="132"/>
        <v>0</v>
      </c>
      <c r="BB235" s="123">
        <f t="shared" si="133"/>
        <v>0</v>
      </c>
      <c r="BC235" s="123">
        <f t="shared" si="134"/>
        <v>0</v>
      </c>
      <c r="BD235" s="123">
        <f t="shared" si="135"/>
        <v>0</v>
      </c>
      <c r="BE235" s="123">
        <f t="shared" si="136"/>
        <v>0</v>
      </c>
      <c r="CZ235" s="123">
        <v>0.00604</v>
      </c>
    </row>
    <row r="236" spans="1:104" ht="12.75">
      <c r="A236" s="151">
        <v>203</v>
      </c>
      <c r="B236" s="152" t="s">
        <v>559</v>
      </c>
      <c r="C236" s="153" t="s">
        <v>558</v>
      </c>
      <c r="D236" s="154" t="s">
        <v>79</v>
      </c>
      <c r="E236" s="155">
        <v>2</v>
      </c>
      <c r="F236" s="155">
        <v>0</v>
      </c>
      <c r="G236" s="156">
        <f t="shared" si="131"/>
        <v>0</v>
      </c>
      <c r="O236" s="150">
        <v>2</v>
      </c>
      <c r="AA236" s="123">
        <v>12</v>
      </c>
      <c r="AB236" s="123">
        <v>0</v>
      </c>
      <c r="AC236" s="123">
        <v>200</v>
      </c>
      <c r="AZ236" s="123">
        <v>2</v>
      </c>
      <c r="BA236" s="123">
        <f t="shared" si="132"/>
        <v>0</v>
      </c>
      <c r="BB236" s="123">
        <f t="shared" si="133"/>
        <v>0</v>
      </c>
      <c r="BC236" s="123">
        <f t="shared" si="134"/>
        <v>0</v>
      </c>
      <c r="BD236" s="123">
        <f t="shared" si="135"/>
        <v>0</v>
      </c>
      <c r="BE236" s="123">
        <f t="shared" si="136"/>
        <v>0</v>
      </c>
      <c r="CZ236" s="123">
        <v>0</v>
      </c>
    </row>
    <row r="237" spans="1:104" ht="12.75">
      <c r="A237" s="151">
        <v>204</v>
      </c>
      <c r="B237" s="152" t="s">
        <v>560</v>
      </c>
      <c r="C237" s="153" t="s">
        <v>403</v>
      </c>
      <c r="D237" s="154" t="s">
        <v>79</v>
      </c>
      <c r="E237" s="155">
        <v>2</v>
      </c>
      <c r="F237" s="155">
        <v>0</v>
      </c>
      <c r="G237" s="156">
        <f t="shared" si="131"/>
        <v>0</v>
      </c>
      <c r="O237" s="150">
        <v>2</v>
      </c>
      <c r="AA237" s="123">
        <v>12</v>
      </c>
      <c r="AB237" s="123">
        <v>0</v>
      </c>
      <c r="AC237" s="123">
        <v>201</v>
      </c>
      <c r="AZ237" s="123">
        <v>2</v>
      </c>
      <c r="BA237" s="123">
        <f t="shared" si="132"/>
        <v>0</v>
      </c>
      <c r="BB237" s="123">
        <f t="shared" si="133"/>
        <v>0</v>
      </c>
      <c r="BC237" s="123">
        <f t="shared" si="134"/>
        <v>0</v>
      </c>
      <c r="BD237" s="123">
        <f t="shared" si="135"/>
        <v>0</v>
      </c>
      <c r="BE237" s="123">
        <f t="shared" si="136"/>
        <v>0</v>
      </c>
      <c r="CZ237" s="123">
        <v>0</v>
      </c>
    </row>
    <row r="238" spans="1:104" ht="12.75">
      <c r="A238" s="151">
        <v>205</v>
      </c>
      <c r="B238" s="152" t="s">
        <v>218</v>
      </c>
      <c r="C238" s="153" t="s">
        <v>219</v>
      </c>
      <c r="D238" s="154" t="s">
        <v>99</v>
      </c>
      <c r="E238" s="155">
        <v>19</v>
      </c>
      <c r="F238" s="155">
        <v>0</v>
      </c>
      <c r="G238" s="156">
        <f t="shared" si="131"/>
        <v>0</v>
      </c>
      <c r="O238" s="150">
        <v>2</v>
      </c>
      <c r="AA238" s="123">
        <v>12</v>
      </c>
      <c r="AB238" s="123">
        <v>0</v>
      </c>
      <c r="AC238" s="123">
        <v>202</v>
      </c>
      <c r="AZ238" s="123">
        <v>2</v>
      </c>
      <c r="BA238" s="123">
        <f t="shared" si="132"/>
        <v>0</v>
      </c>
      <c r="BB238" s="123">
        <f t="shared" si="133"/>
        <v>0</v>
      </c>
      <c r="BC238" s="123">
        <f t="shared" si="134"/>
        <v>0</v>
      </c>
      <c r="BD238" s="123">
        <f t="shared" si="135"/>
        <v>0</v>
      </c>
      <c r="BE238" s="123">
        <f t="shared" si="136"/>
        <v>0</v>
      </c>
      <c r="CZ238" s="123">
        <v>0</v>
      </c>
    </row>
    <row r="239" spans="1:104" ht="12.75">
      <c r="A239" s="151">
        <v>206</v>
      </c>
      <c r="B239" s="152" t="s">
        <v>220</v>
      </c>
      <c r="C239" s="153" t="s">
        <v>752</v>
      </c>
      <c r="D239" s="154" t="s">
        <v>99</v>
      </c>
      <c r="E239" s="155">
        <v>39</v>
      </c>
      <c r="F239" s="155">
        <v>0</v>
      </c>
      <c r="G239" s="156">
        <f t="shared" si="131"/>
        <v>0</v>
      </c>
      <c r="O239" s="150">
        <v>2</v>
      </c>
      <c r="AA239" s="123">
        <v>12</v>
      </c>
      <c r="AB239" s="123">
        <v>0</v>
      </c>
      <c r="AC239" s="123">
        <v>203</v>
      </c>
      <c r="AZ239" s="123">
        <v>2</v>
      </c>
      <c r="BA239" s="123">
        <f t="shared" si="132"/>
        <v>0</v>
      </c>
      <c r="BB239" s="123">
        <f t="shared" si="133"/>
        <v>0</v>
      </c>
      <c r="BC239" s="123">
        <f t="shared" si="134"/>
        <v>0</v>
      </c>
      <c r="BD239" s="123">
        <f t="shared" si="135"/>
        <v>0</v>
      </c>
      <c r="BE239" s="123">
        <f t="shared" si="136"/>
        <v>0</v>
      </c>
      <c r="CZ239" s="123">
        <v>0.00032</v>
      </c>
    </row>
    <row r="240" spans="1:104" ht="12.75">
      <c r="A240" s="151">
        <v>207</v>
      </c>
      <c r="B240" s="152" t="s">
        <v>221</v>
      </c>
      <c r="C240" s="153" t="s">
        <v>754</v>
      </c>
      <c r="D240" s="154" t="s">
        <v>99</v>
      </c>
      <c r="E240" s="155">
        <v>8</v>
      </c>
      <c r="F240" s="155">
        <v>0</v>
      </c>
      <c r="G240" s="156">
        <f t="shared" si="131"/>
        <v>0</v>
      </c>
      <c r="O240" s="150">
        <v>2</v>
      </c>
      <c r="AA240" s="123">
        <v>12</v>
      </c>
      <c r="AB240" s="123">
        <v>0</v>
      </c>
      <c r="AC240" s="123">
        <v>204</v>
      </c>
      <c r="AZ240" s="123">
        <v>2</v>
      </c>
      <c r="BA240" s="123">
        <f t="shared" si="132"/>
        <v>0</v>
      </c>
      <c r="BB240" s="123">
        <f t="shared" si="133"/>
        <v>0</v>
      </c>
      <c r="BC240" s="123">
        <f t="shared" si="134"/>
        <v>0</v>
      </c>
      <c r="BD240" s="123">
        <f t="shared" si="135"/>
        <v>0</v>
      </c>
      <c r="BE240" s="123">
        <f t="shared" si="136"/>
        <v>0</v>
      </c>
      <c r="CZ240" s="123">
        <v>0.00052</v>
      </c>
    </row>
    <row r="241" spans="1:104" ht="12.75">
      <c r="A241" s="151">
        <v>208</v>
      </c>
      <c r="B241" s="152" t="s">
        <v>222</v>
      </c>
      <c r="C241" s="153" t="s">
        <v>753</v>
      </c>
      <c r="D241" s="154" t="s">
        <v>99</v>
      </c>
      <c r="E241" s="155">
        <v>12</v>
      </c>
      <c r="F241" s="155">
        <v>0</v>
      </c>
      <c r="G241" s="156">
        <f t="shared" si="131"/>
        <v>0</v>
      </c>
      <c r="O241" s="150">
        <v>2</v>
      </c>
      <c r="AA241" s="123">
        <v>12</v>
      </c>
      <c r="AB241" s="123">
        <v>0</v>
      </c>
      <c r="AC241" s="123">
        <v>205</v>
      </c>
      <c r="AZ241" s="123">
        <v>2</v>
      </c>
      <c r="BA241" s="123">
        <f t="shared" si="132"/>
        <v>0</v>
      </c>
      <c r="BB241" s="123">
        <f t="shared" si="133"/>
        <v>0</v>
      </c>
      <c r="BC241" s="123">
        <f t="shared" si="134"/>
        <v>0</v>
      </c>
      <c r="BD241" s="123">
        <f t="shared" si="135"/>
        <v>0</v>
      </c>
      <c r="BE241" s="123">
        <f t="shared" si="136"/>
        <v>0</v>
      </c>
      <c r="CZ241" s="123">
        <v>0.00077</v>
      </c>
    </row>
    <row r="242" spans="1:55" ht="12.75">
      <c r="A242" s="151">
        <v>209</v>
      </c>
      <c r="B242" s="152" t="s">
        <v>301</v>
      </c>
      <c r="C242" s="153" t="s">
        <v>755</v>
      </c>
      <c r="D242" s="154" t="s">
        <v>99</v>
      </c>
      <c r="E242" s="155">
        <v>9</v>
      </c>
      <c r="F242" s="155">
        <v>0</v>
      </c>
      <c r="G242" s="156">
        <f aca="true" t="shared" si="138" ref="G242">E242*F242</f>
        <v>0</v>
      </c>
      <c r="O242" s="150">
        <v>2</v>
      </c>
      <c r="AA242" s="123">
        <v>12</v>
      </c>
      <c r="AB242" s="123">
        <v>0</v>
      </c>
      <c r="AC242" s="123">
        <v>205</v>
      </c>
      <c r="AZ242" s="123">
        <v>2</v>
      </c>
      <c r="BA242" s="123">
        <f aca="true" t="shared" si="139" ref="BA242">IF(AZ242=1,G242,0)</f>
        <v>0</v>
      </c>
      <c r="BB242" s="123">
        <f aca="true" t="shared" si="140" ref="BB242">IF(AZ242=2,G242,0)</f>
        <v>0</v>
      </c>
      <c r="BC242" s="123">
        <f aca="true" t="shared" si="141" ref="BC242">IF(AZ242=3,G242,0)</f>
        <v>0</v>
      </c>
    </row>
    <row r="243" spans="1:104" ht="12.75">
      <c r="A243" s="151">
        <v>210</v>
      </c>
      <c r="B243" s="152" t="s">
        <v>223</v>
      </c>
      <c r="C243" s="153" t="s">
        <v>756</v>
      </c>
      <c r="D243" s="154" t="s">
        <v>99</v>
      </c>
      <c r="E243" s="155">
        <v>2</v>
      </c>
      <c r="F243" s="155">
        <v>0</v>
      </c>
      <c r="G243" s="156">
        <f t="shared" si="131"/>
        <v>0</v>
      </c>
      <c r="O243" s="150">
        <v>2</v>
      </c>
      <c r="AA243" s="123">
        <v>12</v>
      </c>
      <c r="AB243" s="123">
        <v>0</v>
      </c>
      <c r="AC243" s="123">
        <v>206</v>
      </c>
      <c r="AZ243" s="123">
        <v>2</v>
      </c>
      <c r="BA243" s="123">
        <f t="shared" si="132"/>
        <v>0</v>
      </c>
      <c r="BB243" s="123">
        <f t="shared" si="133"/>
        <v>0</v>
      </c>
      <c r="BC243" s="123">
        <f t="shared" si="134"/>
        <v>0</v>
      </c>
      <c r="BD243" s="123">
        <f t="shared" si="135"/>
        <v>0</v>
      </c>
      <c r="BE243" s="123">
        <f t="shared" si="136"/>
        <v>0</v>
      </c>
      <c r="CZ243" s="123">
        <v>0.00034</v>
      </c>
    </row>
    <row r="244" spans="1:104" ht="12.75">
      <c r="A244" s="151">
        <v>211</v>
      </c>
      <c r="B244" s="152" t="s">
        <v>302</v>
      </c>
      <c r="C244" s="153" t="s">
        <v>757</v>
      </c>
      <c r="D244" s="154" t="s">
        <v>99</v>
      </c>
      <c r="E244" s="155">
        <v>2</v>
      </c>
      <c r="F244" s="155">
        <v>0</v>
      </c>
      <c r="G244" s="156">
        <f t="shared" si="131"/>
        <v>0</v>
      </c>
      <c r="O244" s="150">
        <v>2</v>
      </c>
      <c r="AA244" s="123">
        <v>12</v>
      </c>
      <c r="AB244" s="123">
        <v>0</v>
      </c>
      <c r="AC244" s="123">
        <v>207</v>
      </c>
      <c r="AZ244" s="123">
        <v>2</v>
      </c>
      <c r="BA244" s="123">
        <f t="shared" si="132"/>
        <v>0</v>
      </c>
      <c r="BB244" s="123">
        <f t="shared" si="133"/>
        <v>0</v>
      </c>
      <c r="BC244" s="123">
        <f t="shared" si="134"/>
        <v>0</v>
      </c>
      <c r="BD244" s="123">
        <f t="shared" si="135"/>
        <v>0</v>
      </c>
      <c r="BE244" s="123">
        <f t="shared" si="136"/>
        <v>0</v>
      </c>
      <c r="CZ244" s="123">
        <v>0.00055</v>
      </c>
    </row>
    <row r="245" spans="1:56" ht="12.75">
      <c r="A245" s="151">
        <v>212</v>
      </c>
      <c r="B245" s="152" t="s">
        <v>303</v>
      </c>
      <c r="C245" s="153" t="s">
        <v>758</v>
      </c>
      <c r="D245" s="154" t="s">
        <v>99</v>
      </c>
      <c r="E245" s="155">
        <v>3</v>
      </c>
      <c r="F245" s="155">
        <v>0</v>
      </c>
      <c r="G245" s="156">
        <f aca="true" t="shared" si="142" ref="G245">E245*F245</f>
        <v>0</v>
      </c>
      <c r="O245" s="150">
        <v>2</v>
      </c>
      <c r="AA245" s="123">
        <v>12</v>
      </c>
      <c r="AB245" s="123">
        <v>0</v>
      </c>
      <c r="AC245" s="123">
        <v>207</v>
      </c>
      <c r="AZ245" s="123">
        <v>2</v>
      </c>
      <c r="BA245" s="123">
        <f aca="true" t="shared" si="143" ref="BA245">IF(AZ245=1,G245,0)</f>
        <v>0</v>
      </c>
      <c r="BB245" s="123">
        <f aca="true" t="shared" si="144" ref="BB245">IF(AZ245=2,G245,0)</f>
        <v>0</v>
      </c>
      <c r="BC245" s="123">
        <f aca="true" t="shared" si="145" ref="BC245">IF(AZ245=3,G245,0)</f>
        <v>0</v>
      </c>
      <c r="BD245" s="123">
        <f aca="true" t="shared" si="146" ref="BD245">IF(AZ245=4,G245,0)</f>
        <v>0</v>
      </c>
    </row>
    <row r="246" spans="1:104" ht="12.75">
      <c r="A246" s="151">
        <v>213</v>
      </c>
      <c r="B246" s="152" t="s">
        <v>224</v>
      </c>
      <c r="C246" s="153" t="s">
        <v>759</v>
      </c>
      <c r="D246" s="154" t="s">
        <v>99</v>
      </c>
      <c r="E246" s="155">
        <v>2</v>
      </c>
      <c r="F246" s="155">
        <v>0</v>
      </c>
      <c r="G246" s="156">
        <f t="shared" si="131"/>
        <v>0</v>
      </c>
      <c r="O246" s="150">
        <v>2</v>
      </c>
      <c r="AA246" s="123">
        <v>12</v>
      </c>
      <c r="AB246" s="123">
        <v>0</v>
      </c>
      <c r="AC246" s="123">
        <v>208</v>
      </c>
      <c r="AZ246" s="123">
        <v>2</v>
      </c>
      <c r="BA246" s="123">
        <f t="shared" si="132"/>
        <v>0</v>
      </c>
      <c r="BB246" s="123">
        <f t="shared" si="133"/>
        <v>0</v>
      </c>
      <c r="BC246" s="123">
        <f t="shared" si="134"/>
        <v>0</v>
      </c>
      <c r="BD246" s="123">
        <f t="shared" si="135"/>
        <v>0</v>
      </c>
      <c r="BE246" s="123">
        <f t="shared" si="136"/>
        <v>0</v>
      </c>
      <c r="CZ246" s="123">
        <v>0.0007</v>
      </c>
    </row>
    <row r="247" spans="1:104" ht="12.75">
      <c r="A247" s="151">
        <v>214</v>
      </c>
      <c r="B247" s="152" t="s">
        <v>225</v>
      </c>
      <c r="C247" s="153" t="s">
        <v>760</v>
      </c>
      <c r="D247" s="154" t="s">
        <v>99</v>
      </c>
      <c r="E247" s="155">
        <v>2</v>
      </c>
      <c r="F247" s="155">
        <v>0</v>
      </c>
      <c r="G247" s="156">
        <f t="shared" si="131"/>
        <v>0</v>
      </c>
      <c r="O247" s="150">
        <v>2</v>
      </c>
      <c r="AA247" s="123">
        <v>12</v>
      </c>
      <c r="AB247" s="123">
        <v>0</v>
      </c>
      <c r="AC247" s="123">
        <v>209</v>
      </c>
      <c r="AZ247" s="123">
        <v>2</v>
      </c>
      <c r="BA247" s="123">
        <f t="shared" si="132"/>
        <v>0</v>
      </c>
      <c r="BB247" s="123">
        <f t="shared" si="133"/>
        <v>0</v>
      </c>
      <c r="BC247" s="123">
        <f t="shared" si="134"/>
        <v>0</v>
      </c>
      <c r="BD247" s="123">
        <f t="shared" si="135"/>
        <v>0</v>
      </c>
      <c r="BE247" s="123">
        <f t="shared" si="136"/>
        <v>0</v>
      </c>
      <c r="CZ247" s="123">
        <v>0.0012</v>
      </c>
    </row>
    <row r="248" spans="1:55" ht="12.75">
      <c r="A248" s="151">
        <v>215</v>
      </c>
      <c r="B248" s="152" t="s">
        <v>304</v>
      </c>
      <c r="C248" s="153" t="s">
        <v>761</v>
      </c>
      <c r="D248" s="154" t="s">
        <v>99</v>
      </c>
      <c r="E248" s="155">
        <v>3</v>
      </c>
      <c r="F248" s="155">
        <v>0</v>
      </c>
      <c r="G248" s="156">
        <f aca="true" t="shared" si="147" ref="G248">E248*F248</f>
        <v>0</v>
      </c>
      <c r="O248" s="150">
        <v>2</v>
      </c>
      <c r="AA248" s="123">
        <v>12</v>
      </c>
      <c r="AB248" s="123">
        <v>0</v>
      </c>
      <c r="AC248" s="123">
        <v>209</v>
      </c>
      <c r="AZ248" s="123">
        <v>2</v>
      </c>
      <c r="BA248" s="123">
        <f aca="true" t="shared" si="148" ref="BA248">IF(AZ248=1,G248,0)</f>
        <v>0</v>
      </c>
      <c r="BB248" s="123">
        <f aca="true" t="shared" si="149" ref="BB248">IF(AZ248=2,G248,0)</f>
        <v>0</v>
      </c>
      <c r="BC248" s="123">
        <f aca="true" t="shared" si="150" ref="BC248">IF(AZ248=3,G248,0)</f>
        <v>0</v>
      </c>
    </row>
    <row r="249" spans="1:104" ht="12.75">
      <c r="A249" s="151">
        <v>216</v>
      </c>
      <c r="B249" s="152" t="s">
        <v>226</v>
      </c>
      <c r="C249" s="153" t="s">
        <v>762</v>
      </c>
      <c r="D249" s="154" t="s">
        <v>99</v>
      </c>
      <c r="E249" s="155">
        <v>32</v>
      </c>
      <c r="F249" s="155">
        <v>0</v>
      </c>
      <c r="G249" s="156">
        <f t="shared" si="131"/>
        <v>0</v>
      </c>
      <c r="O249" s="150">
        <v>2</v>
      </c>
      <c r="AA249" s="123">
        <v>12</v>
      </c>
      <c r="AB249" s="123">
        <v>0</v>
      </c>
      <c r="AC249" s="123">
        <v>210</v>
      </c>
      <c r="AZ249" s="123">
        <v>2</v>
      </c>
      <c r="BA249" s="123">
        <f t="shared" si="132"/>
        <v>0</v>
      </c>
      <c r="BB249" s="123">
        <f t="shared" si="133"/>
        <v>0</v>
      </c>
      <c r="BC249" s="123">
        <f t="shared" si="134"/>
        <v>0</v>
      </c>
      <c r="BD249" s="123">
        <f t="shared" si="135"/>
        <v>0</v>
      </c>
      <c r="BE249" s="123">
        <f t="shared" si="136"/>
        <v>0</v>
      </c>
      <c r="CZ249" s="123">
        <v>0.00017</v>
      </c>
    </row>
    <row r="250" spans="1:104" ht="12.75">
      <c r="A250" s="151">
        <v>217</v>
      </c>
      <c r="B250" s="152" t="s">
        <v>227</v>
      </c>
      <c r="C250" s="153" t="s">
        <v>763</v>
      </c>
      <c r="D250" s="154" t="s">
        <v>99</v>
      </c>
      <c r="E250" s="155">
        <v>2</v>
      </c>
      <c r="F250" s="155">
        <v>0</v>
      </c>
      <c r="G250" s="156">
        <f t="shared" si="131"/>
        <v>0</v>
      </c>
      <c r="O250" s="150">
        <v>2</v>
      </c>
      <c r="AA250" s="123">
        <v>12</v>
      </c>
      <c r="AB250" s="123">
        <v>0</v>
      </c>
      <c r="AC250" s="123">
        <v>211</v>
      </c>
      <c r="AZ250" s="123">
        <v>2</v>
      </c>
      <c r="BA250" s="123">
        <f t="shared" si="132"/>
        <v>0</v>
      </c>
      <c r="BB250" s="123">
        <f t="shared" si="133"/>
        <v>0</v>
      </c>
      <c r="BC250" s="123">
        <f t="shared" si="134"/>
        <v>0</v>
      </c>
      <c r="BD250" s="123">
        <f t="shared" si="135"/>
        <v>0</v>
      </c>
      <c r="BE250" s="123">
        <f t="shared" si="136"/>
        <v>0</v>
      </c>
      <c r="CZ250" s="123">
        <v>0.00017</v>
      </c>
    </row>
    <row r="251" spans="1:104" ht="12.75">
      <c r="A251" s="151">
        <v>218</v>
      </c>
      <c r="B251" s="152" t="s">
        <v>561</v>
      </c>
      <c r="C251" s="153" t="s">
        <v>228</v>
      </c>
      <c r="D251" s="154" t="s">
        <v>99</v>
      </c>
      <c r="E251" s="155">
        <v>1</v>
      </c>
      <c r="F251" s="155">
        <v>0</v>
      </c>
      <c r="G251" s="156">
        <f t="shared" si="131"/>
        <v>0</v>
      </c>
      <c r="O251" s="150">
        <v>2</v>
      </c>
      <c r="AA251" s="123">
        <v>12</v>
      </c>
      <c r="AB251" s="123">
        <v>0</v>
      </c>
      <c r="AC251" s="123">
        <v>212</v>
      </c>
      <c r="AZ251" s="123">
        <v>2</v>
      </c>
      <c r="BA251" s="123">
        <f t="shared" si="132"/>
        <v>0</v>
      </c>
      <c r="BB251" s="123">
        <f t="shared" si="133"/>
        <v>0</v>
      </c>
      <c r="BC251" s="123">
        <f t="shared" si="134"/>
        <v>0</v>
      </c>
      <c r="BD251" s="123">
        <f t="shared" si="135"/>
        <v>0</v>
      </c>
      <c r="BE251" s="123">
        <f t="shared" si="136"/>
        <v>0</v>
      </c>
      <c r="CZ251" s="123">
        <v>0</v>
      </c>
    </row>
    <row r="252" spans="1:104" ht="12.75">
      <c r="A252" s="151">
        <v>219</v>
      </c>
      <c r="B252" s="152" t="s">
        <v>562</v>
      </c>
      <c r="C252" s="153" t="s">
        <v>229</v>
      </c>
      <c r="D252" s="154" t="s">
        <v>99</v>
      </c>
      <c r="E252" s="155">
        <v>2</v>
      </c>
      <c r="F252" s="155">
        <v>0</v>
      </c>
      <c r="G252" s="156">
        <f t="shared" si="131"/>
        <v>0</v>
      </c>
      <c r="O252" s="150">
        <v>2</v>
      </c>
      <c r="AA252" s="123">
        <v>12</v>
      </c>
      <c r="AB252" s="123">
        <v>0</v>
      </c>
      <c r="AC252" s="123">
        <v>213</v>
      </c>
      <c r="AZ252" s="123">
        <v>2</v>
      </c>
      <c r="BA252" s="123">
        <f t="shared" si="132"/>
        <v>0</v>
      </c>
      <c r="BB252" s="123">
        <f t="shared" si="133"/>
        <v>0</v>
      </c>
      <c r="BC252" s="123">
        <f t="shared" si="134"/>
        <v>0</v>
      </c>
      <c r="BD252" s="123">
        <f t="shared" si="135"/>
        <v>0</v>
      </c>
      <c r="BE252" s="123">
        <f t="shared" si="136"/>
        <v>0</v>
      </c>
      <c r="CZ252" s="123">
        <v>0</v>
      </c>
    </row>
    <row r="253" spans="1:55" ht="12.75">
      <c r="A253" s="151">
        <v>220</v>
      </c>
      <c r="B253" s="152" t="s">
        <v>563</v>
      </c>
      <c r="C253" s="153" t="s">
        <v>305</v>
      </c>
      <c r="D253" s="154" t="s">
        <v>99</v>
      </c>
      <c r="E253" s="155">
        <v>2</v>
      </c>
      <c r="F253" s="155">
        <v>0</v>
      </c>
      <c r="G253" s="156">
        <f aca="true" t="shared" si="151" ref="G253">E253*F253</f>
        <v>0</v>
      </c>
      <c r="O253" s="150">
        <v>2</v>
      </c>
      <c r="AA253" s="123">
        <v>12</v>
      </c>
      <c r="AB253" s="123">
        <v>0</v>
      </c>
      <c r="AC253" s="123">
        <v>213</v>
      </c>
      <c r="AZ253" s="123">
        <v>2</v>
      </c>
      <c r="BA253" s="123">
        <f aca="true" t="shared" si="152" ref="BA253">IF(AZ253=1,G253,0)</f>
        <v>0</v>
      </c>
      <c r="BB253" s="123">
        <f aca="true" t="shared" si="153" ref="BB253">IF(AZ253=2,G253,0)</f>
        <v>0</v>
      </c>
      <c r="BC253" s="123">
        <f aca="true" t="shared" si="154" ref="BC253">IF(AZ253=3,G253,0)</f>
        <v>0</v>
      </c>
    </row>
    <row r="254" spans="1:104" ht="12.75">
      <c r="A254" s="151">
        <v>221</v>
      </c>
      <c r="B254" s="152" t="s">
        <v>564</v>
      </c>
      <c r="C254" s="153" t="s">
        <v>230</v>
      </c>
      <c r="D254" s="154" t="s">
        <v>99</v>
      </c>
      <c r="E254" s="155">
        <v>2</v>
      </c>
      <c r="F254" s="155">
        <v>0</v>
      </c>
      <c r="G254" s="156">
        <f t="shared" si="131"/>
        <v>0</v>
      </c>
      <c r="O254" s="150">
        <v>2</v>
      </c>
      <c r="AA254" s="123">
        <v>12</v>
      </c>
      <c r="AB254" s="123">
        <v>0</v>
      </c>
      <c r="AC254" s="123">
        <v>214</v>
      </c>
      <c r="AZ254" s="123">
        <v>2</v>
      </c>
      <c r="BA254" s="123">
        <f t="shared" si="132"/>
        <v>0</v>
      </c>
      <c r="BB254" s="123">
        <f t="shared" si="133"/>
        <v>0</v>
      </c>
      <c r="BC254" s="123">
        <f t="shared" si="134"/>
        <v>0</v>
      </c>
      <c r="BD254" s="123">
        <f t="shared" si="135"/>
        <v>0</v>
      </c>
      <c r="BE254" s="123">
        <f t="shared" si="136"/>
        <v>0</v>
      </c>
      <c r="CZ254" s="123">
        <v>0</v>
      </c>
    </row>
    <row r="255" spans="1:104" ht="12.75">
      <c r="A255" s="151">
        <v>222</v>
      </c>
      <c r="B255" s="152" t="s">
        <v>268</v>
      </c>
      <c r="C255" s="153" t="s">
        <v>231</v>
      </c>
      <c r="D255" s="154" t="s">
        <v>79</v>
      </c>
      <c r="E255" s="155">
        <v>7</v>
      </c>
      <c r="F255" s="155">
        <v>0</v>
      </c>
      <c r="G255" s="156">
        <f t="shared" si="131"/>
        <v>0</v>
      </c>
      <c r="O255" s="150">
        <v>2</v>
      </c>
      <c r="AA255" s="123">
        <v>12</v>
      </c>
      <c r="AB255" s="123">
        <v>0</v>
      </c>
      <c r="AC255" s="123">
        <v>215</v>
      </c>
      <c r="AZ255" s="123">
        <v>2</v>
      </c>
      <c r="BA255" s="123">
        <f t="shared" si="132"/>
        <v>0</v>
      </c>
      <c r="BB255" s="123">
        <f t="shared" si="133"/>
        <v>0</v>
      </c>
      <c r="BC255" s="123">
        <f t="shared" si="134"/>
        <v>0</v>
      </c>
      <c r="BD255" s="123">
        <f t="shared" si="135"/>
        <v>0</v>
      </c>
      <c r="BE255" s="123">
        <f t="shared" si="136"/>
        <v>0</v>
      </c>
      <c r="CZ255" s="123">
        <v>0</v>
      </c>
    </row>
    <row r="256" spans="1:104" ht="12.75">
      <c r="A256" s="151">
        <v>223</v>
      </c>
      <c r="B256" s="152" t="s">
        <v>565</v>
      </c>
      <c r="C256" s="153" t="s">
        <v>550</v>
      </c>
      <c r="D256" s="154" t="s">
        <v>66</v>
      </c>
      <c r="E256" s="155">
        <v>3</v>
      </c>
      <c r="F256" s="155">
        <v>0</v>
      </c>
      <c r="G256" s="156">
        <f t="shared" si="131"/>
        <v>0</v>
      </c>
      <c r="O256" s="150">
        <v>2</v>
      </c>
      <c r="AA256" s="123">
        <v>12</v>
      </c>
      <c r="AB256" s="123">
        <v>0</v>
      </c>
      <c r="AC256" s="123">
        <v>216</v>
      </c>
      <c r="AZ256" s="123">
        <v>2</v>
      </c>
      <c r="BA256" s="123">
        <f t="shared" si="132"/>
        <v>0</v>
      </c>
      <c r="BB256" s="123">
        <f t="shared" si="133"/>
        <v>0</v>
      </c>
      <c r="BC256" s="123">
        <f t="shared" si="134"/>
        <v>0</v>
      </c>
      <c r="BD256" s="123">
        <f t="shared" si="135"/>
        <v>0</v>
      </c>
      <c r="BE256" s="123">
        <f t="shared" si="136"/>
        <v>0</v>
      </c>
      <c r="CZ256" s="123">
        <v>0</v>
      </c>
    </row>
    <row r="257" spans="1:104" ht="12.75">
      <c r="A257" s="151">
        <v>224</v>
      </c>
      <c r="B257" s="152" t="s">
        <v>566</v>
      </c>
      <c r="C257" s="153" t="s">
        <v>567</v>
      </c>
      <c r="D257" s="154" t="s">
        <v>79</v>
      </c>
      <c r="E257" s="155">
        <v>4</v>
      </c>
      <c r="F257" s="155">
        <v>0</v>
      </c>
      <c r="G257" s="156">
        <f t="shared" si="131"/>
        <v>0</v>
      </c>
      <c r="O257" s="150">
        <v>2</v>
      </c>
      <c r="AA257" s="123">
        <v>12</v>
      </c>
      <c r="AB257" s="123">
        <v>0</v>
      </c>
      <c r="AC257" s="123">
        <v>217</v>
      </c>
      <c r="AZ257" s="123">
        <v>2</v>
      </c>
      <c r="BA257" s="123">
        <f t="shared" si="132"/>
        <v>0</v>
      </c>
      <c r="BB257" s="123">
        <f t="shared" si="133"/>
        <v>0</v>
      </c>
      <c r="BC257" s="123">
        <f t="shared" si="134"/>
        <v>0</v>
      </c>
      <c r="BD257" s="123">
        <f t="shared" si="135"/>
        <v>0</v>
      </c>
      <c r="BE257" s="123">
        <f t="shared" si="136"/>
        <v>0</v>
      </c>
      <c r="CZ257" s="123">
        <v>0</v>
      </c>
    </row>
    <row r="258" spans="1:55" ht="12.75">
      <c r="A258" s="151">
        <v>225</v>
      </c>
      <c r="B258" s="152" t="s">
        <v>568</v>
      </c>
      <c r="C258" s="153" t="s">
        <v>569</v>
      </c>
      <c r="D258" s="154" t="s">
        <v>79</v>
      </c>
      <c r="E258" s="155">
        <v>1</v>
      </c>
      <c r="F258" s="155">
        <v>0</v>
      </c>
      <c r="G258" s="156">
        <f aca="true" t="shared" si="155" ref="G258">E258*F258</f>
        <v>0</v>
      </c>
      <c r="O258" s="150">
        <v>2</v>
      </c>
      <c r="AA258" s="123">
        <v>12</v>
      </c>
      <c r="AB258" s="123">
        <v>0</v>
      </c>
      <c r="AC258" s="123">
        <v>217</v>
      </c>
      <c r="AZ258" s="123">
        <v>2</v>
      </c>
      <c r="BA258" s="123">
        <f aca="true" t="shared" si="156" ref="BA258">IF(AZ258=1,G258,0)</f>
        <v>0</v>
      </c>
      <c r="BB258" s="123">
        <f aca="true" t="shared" si="157" ref="BB258">IF(AZ258=2,G258,0)</f>
        <v>0</v>
      </c>
      <c r="BC258" s="123">
        <f aca="true" t="shared" si="158" ref="BC258">IF(AZ258=3,G258,0)</f>
        <v>0</v>
      </c>
    </row>
    <row r="259" spans="1:104" ht="22.5">
      <c r="A259" s="151">
        <v>226</v>
      </c>
      <c r="B259" s="152" t="s">
        <v>232</v>
      </c>
      <c r="C259" s="153" t="s">
        <v>551</v>
      </c>
      <c r="D259" s="154" t="s">
        <v>99</v>
      </c>
      <c r="E259" s="155">
        <v>16</v>
      </c>
      <c r="F259" s="155">
        <v>0</v>
      </c>
      <c r="G259" s="156">
        <f t="shared" si="131"/>
        <v>0</v>
      </c>
      <c r="O259" s="150">
        <v>2</v>
      </c>
      <c r="AA259" s="123">
        <v>12</v>
      </c>
      <c r="AB259" s="123">
        <v>0</v>
      </c>
      <c r="AC259" s="123">
        <v>218</v>
      </c>
      <c r="AZ259" s="123">
        <v>2</v>
      </c>
      <c r="BA259" s="123">
        <f t="shared" si="132"/>
        <v>0</v>
      </c>
      <c r="BB259" s="123">
        <f t="shared" si="133"/>
        <v>0</v>
      </c>
      <c r="BC259" s="123">
        <f t="shared" si="134"/>
        <v>0</v>
      </c>
      <c r="BD259" s="123">
        <f t="shared" si="135"/>
        <v>0</v>
      </c>
      <c r="BE259" s="123">
        <f t="shared" si="136"/>
        <v>0</v>
      </c>
      <c r="CZ259" s="123">
        <v>0.00067</v>
      </c>
    </row>
    <row r="260" spans="1:55" ht="12.75">
      <c r="A260" s="151">
        <v>227</v>
      </c>
      <c r="B260" s="152" t="s">
        <v>553</v>
      </c>
      <c r="C260" s="153" t="s">
        <v>552</v>
      </c>
      <c r="D260" s="154" t="s">
        <v>99</v>
      </c>
      <c r="E260" s="155">
        <v>23</v>
      </c>
      <c r="F260" s="155">
        <v>0</v>
      </c>
      <c r="G260" s="156">
        <f aca="true" t="shared" si="159" ref="G260">E260*F260</f>
        <v>0</v>
      </c>
      <c r="O260" s="150">
        <v>2</v>
      </c>
      <c r="AA260" s="123">
        <v>12</v>
      </c>
      <c r="AB260" s="123">
        <v>0</v>
      </c>
      <c r="AC260" s="123">
        <v>218</v>
      </c>
      <c r="AZ260" s="123">
        <v>2</v>
      </c>
      <c r="BA260" s="123">
        <f aca="true" t="shared" si="160" ref="BA260">IF(AZ260=1,G260,0)</f>
        <v>0</v>
      </c>
      <c r="BB260" s="123">
        <f aca="true" t="shared" si="161" ref="BB260">IF(AZ260=2,G260,0)</f>
        <v>0</v>
      </c>
      <c r="BC260" s="123">
        <f aca="true" t="shared" si="162" ref="BC260">IF(AZ260=3,G260,0)</f>
        <v>0</v>
      </c>
    </row>
    <row r="261" spans="1:55" ht="12.75">
      <c r="A261" s="151">
        <v>228</v>
      </c>
      <c r="B261" s="152" t="s">
        <v>4</v>
      </c>
      <c r="C261" s="153" t="s">
        <v>554</v>
      </c>
      <c r="D261" s="154" t="s">
        <v>99</v>
      </c>
      <c r="E261" s="155">
        <v>23</v>
      </c>
      <c r="F261" s="155">
        <v>0</v>
      </c>
      <c r="G261" s="156">
        <f aca="true" t="shared" si="163" ref="G261:G262">E261*F261</f>
        <v>0</v>
      </c>
      <c r="O261" s="150">
        <v>2</v>
      </c>
      <c r="AA261" s="123">
        <v>12</v>
      </c>
      <c r="AB261" s="123">
        <v>0</v>
      </c>
      <c r="AC261" s="123">
        <v>218</v>
      </c>
      <c r="AZ261" s="123">
        <v>2</v>
      </c>
      <c r="BA261" s="123">
        <f aca="true" t="shared" si="164" ref="BA261:BA262">IF(AZ261=1,G261,0)</f>
        <v>0</v>
      </c>
      <c r="BB261" s="123">
        <f aca="true" t="shared" si="165" ref="BB261:BB262">IF(AZ261=2,G261,0)</f>
        <v>0</v>
      </c>
      <c r="BC261" s="123">
        <f aca="true" t="shared" si="166" ref="BC261:BC262">IF(AZ261=3,G261,0)</f>
        <v>0</v>
      </c>
    </row>
    <row r="262" spans="1:55" ht="12.75">
      <c r="A262" s="151">
        <v>229</v>
      </c>
      <c r="B262" s="152" t="s">
        <v>269</v>
      </c>
      <c r="C262" s="153" t="s">
        <v>555</v>
      </c>
      <c r="D262" s="154" t="s">
        <v>79</v>
      </c>
      <c r="E262" s="155">
        <v>23</v>
      </c>
      <c r="F262" s="155">
        <v>0</v>
      </c>
      <c r="G262" s="156">
        <f t="shared" si="163"/>
        <v>0</v>
      </c>
      <c r="O262" s="150">
        <v>2</v>
      </c>
      <c r="AA262" s="123">
        <v>12</v>
      </c>
      <c r="AB262" s="123">
        <v>0</v>
      </c>
      <c r="AC262" s="123">
        <v>219</v>
      </c>
      <c r="AZ262" s="123">
        <v>2</v>
      </c>
      <c r="BA262" s="123">
        <f t="shared" si="164"/>
        <v>0</v>
      </c>
      <c r="BB262" s="123">
        <f t="shared" si="165"/>
        <v>0</v>
      </c>
      <c r="BC262" s="123">
        <f t="shared" si="166"/>
        <v>0</v>
      </c>
    </row>
    <row r="263" spans="1:104" ht="12.75">
      <c r="A263" s="151">
        <v>230</v>
      </c>
      <c r="B263" s="152" t="s">
        <v>593</v>
      </c>
      <c r="C263" s="153" t="s">
        <v>594</v>
      </c>
      <c r="D263" s="154" t="s">
        <v>82</v>
      </c>
      <c r="E263" s="155">
        <v>0.205</v>
      </c>
      <c r="F263" s="155">
        <v>0</v>
      </c>
      <c r="G263" s="156">
        <f t="shared" si="131"/>
        <v>0</v>
      </c>
      <c r="O263" s="150">
        <v>2</v>
      </c>
      <c r="AA263" s="123">
        <v>12</v>
      </c>
      <c r="AB263" s="123">
        <v>0</v>
      </c>
      <c r="AC263" s="123">
        <v>219</v>
      </c>
      <c r="AZ263" s="123">
        <v>2</v>
      </c>
      <c r="BA263" s="123">
        <f t="shared" si="132"/>
        <v>0</v>
      </c>
      <c r="BB263" s="123">
        <f t="shared" si="133"/>
        <v>0</v>
      </c>
      <c r="BC263" s="123">
        <f t="shared" si="134"/>
        <v>0</v>
      </c>
      <c r="BD263" s="123">
        <f t="shared" si="135"/>
        <v>0</v>
      </c>
      <c r="BE263" s="123">
        <f t="shared" si="136"/>
        <v>0</v>
      </c>
      <c r="CZ263" s="123">
        <v>0</v>
      </c>
    </row>
    <row r="264" spans="1:57" ht="12.75">
      <c r="A264" s="157"/>
      <c r="B264" s="158" t="s">
        <v>67</v>
      </c>
      <c r="C264" s="159" t="str">
        <f>CONCATENATE(B230," ",C230)</f>
        <v>734 Armatury</v>
      </c>
      <c r="D264" s="157"/>
      <c r="E264" s="160"/>
      <c r="F264" s="160"/>
      <c r="G264" s="161">
        <f>SUM(G230:G263)</f>
        <v>0</v>
      </c>
      <c r="O264" s="150">
        <v>4</v>
      </c>
      <c r="BA264" s="162">
        <f>SUM(BA230:BA263)</f>
        <v>0</v>
      </c>
      <c r="BB264" s="162">
        <f>SUM(BB230:BB263)</f>
        <v>0</v>
      </c>
      <c r="BC264" s="162">
        <f>SUM(BC230:BC263)</f>
        <v>0</v>
      </c>
      <c r="BD264" s="162">
        <f>SUM(BD230:BD263)</f>
        <v>0</v>
      </c>
      <c r="BE264" s="162">
        <f>SUM(BE230:BE263)</f>
        <v>0</v>
      </c>
    </row>
    <row r="265" spans="1:15" ht="12.75">
      <c r="A265" s="143" t="s">
        <v>65</v>
      </c>
      <c r="B265" s="144" t="s">
        <v>233</v>
      </c>
      <c r="C265" s="145" t="s">
        <v>234</v>
      </c>
      <c r="D265" s="146"/>
      <c r="E265" s="147"/>
      <c r="F265" s="147"/>
      <c r="G265" s="148"/>
      <c r="H265" s="149"/>
      <c r="I265" s="149"/>
      <c r="O265" s="150">
        <v>1</v>
      </c>
    </row>
    <row r="266" spans="1:104" ht="45">
      <c r="A266" s="151">
        <v>231</v>
      </c>
      <c r="B266" s="152" t="s">
        <v>344</v>
      </c>
      <c r="C266" s="153" t="s">
        <v>764</v>
      </c>
      <c r="D266" s="154" t="s">
        <v>69</v>
      </c>
      <c r="E266" s="155">
        <v>140.723</v>
      </c>
      <c r="F266" s="155">
        <v>0</v>
      </c>
      <c r="G266" s="156">
        <f aca="true" t="shared" si="167" ref="G266:G272">E266*F266</f>
        <v>0</v>
      </c>
      <c r="O266" s="150">
        <v>2</v>
      </c>
      <c r="AA266" s="123">
        <v>12</v>
      </c>
      <c r="AB266" s="123">
        <v>0</v>
      </c>
      <c r="AC266" s="123">
        <v>220</v>
      </c>
      <c r="AZ266" s="123">
        <v>2</v>
      </c>
      <c r="BA266" s="123">
        <f aca="true" t="shared" si="168" ref="BA266:BA272">IF(AZ266=1,G266,0)</f>
        <v>0</v>
      </c>
      <c r="BB266" s="123">
        <f aca="true" t="shared" si="169" ref="BB266:BB272">IF(AZ266=2,G266,0)</f>
        <v>0</v>
      </c>
      <c r="BC266" s="123">
        <f aca="true" t="shared" si="170" ref="BC266:BC272">IF(AZ266=3,G266,0)</f>
        <v>0</v>
      </c>
      <c r="BD266" s="123">
        <f>IF(AZ266=4,G266,0)</f>
        <v>0</v>
      </c>
      <c r="BE266" s="123">
        <f>IF(AZ266=5,G266,0)</f>
        <v>0</v>
      </c>
      <c r="CZ266" s="123">
        <v>0</v>
      </c>
    </row>
    <row r="267" spans="1:104" ht="22.5">
      <c r="A267" s="151">
        <v>232</v>
      </c>
      <c r="B267" s="152" t="s">
        <v>345</v>
      </c>
      <c r="C267" s="153" t="s">
        <v>346</v>
      </c>
      <c r="D267" s="154" t="s">
        <v>69</v>
      </c>
      <c r="E267" s="155">
        <v>4.68</v>
      </c>
      <c r="F267" s="155">
        <v>0</v>
      </c>
      <c r="G267" s="156">
        <f t="shared" si="167"/>
        <v>0</v>
      </c>
      <c r="O267" s="150">
        <v>2</v>
      </c>
      <c r="AA267" s="123">
        <v>12</v>
      </c>
      <c r="AB267" s="123">
        <v>0</v>
      </c>
      <c r="AC267" s="123">
        <v>221</v>
      </c>
      <c r="AZ267" s="123">
        <v>2</v>
      </c>
      <c r="BA267" s="123">
        <f t="shared" si="168"/>
        <v>0</v>
      </c>
      <c r="BB267" s="123">
        <f t="shared" si="169"/>
        <v>0</v>
      </c>
      <c r="BC267" s="123">
        <f t="shared" si="170"/>
        <v>0</v>
      </c>
      <c r="BD267" s="123">
        <f>IF(AZ267=4,G267,0)</f>
        <v>0</v>
      </c>
      <c r="BE267" s="123">
        <f>IF(AZ267=5,G267,0)</f>
        <v>0</v>
      </c>
      <c r="CZ267" s="123">
        <v>0</v>
      </c>
    </row>
    <row r="268" spans="1:55" ht="22.5">
      <c r="A268" s="151">
        <v>233</v>
      </c>
      <c r="B268" s="152" t="s">
        <v>347</v>
      </c>
      <c r="C268" s="153" t="s">
        <v>348</v>
      </c>
      <c r="D268" s="154" t="s">
        <v>99</v>
      </c>
      <c r="E268" s="155">
        <v>40</v>
      </c>
      <c r="F268" s="155">
        <v>0</v>
      </c>
      <c r="G268" s="156">
        <f t="shared" si="167"/>
        <v>0</v>
      </c>
      <c r="O268" s="150">
        <v>2</v>
      </c>
      <c r="AA268" s="123">
        <v>12</v>
      </c>
      <c r="AB268" s="123">
        <v>0</v>
      </c>
      <c r="AC268" s="123">
        <v>221</v>
      </c>
      <c r="AZ268" s="123">
        <v>2</v>
      </c>
      <c r="BA268" s="123">
        <f t="shared" si="168"/>
        <v>0</v>
      </c>
      <c r="BB268" s="123">
        <f t="shared" si="169"/>
        <v>0</v>
      </c>
      <c r="BC268" s="123">
        <f t="shared" si="170"/>
        <v>0</v>
      </c>
    </row>
    <row r="269" spans="1:55" ht="12.75">
      <c r="A269" s="151">
        <v>234</v>
      </c>
      <c r="B269" s="152" t="s">
        <v>349</v>
      </c>
      <c r="C269" s="153" t="s">
        <v>350</v>
      </c>
      <c r="D269" s="154" t="s">
        <v>99</v>
      </c>
      <c r="E269" s="155">
        <v>40</v>
      </c>
      <c r="F269" s="155">
        <v>0</v>
      </c>
      <c r="G269" s="156">
        <f t="shared" si="167"/>
        <v>0</v>
      </c>
      <c r="O269" s="150">
        <v>2</v>
      </c>
      <c r="AA269" s="123">
        <v>12</v>
      </c>
      <c r="AB269" s="123">
        <v>0</v>
      </c>
      <c r="AC269" s="123">
        <v>221</v>
      </c>
      <c r="AZ269" s="123">
        <v>2</v>
      </c>
      <c r="BA269" s="123">
        <f t="shared" si="168"/>
        <v>0</v>
      </c>
      <c r="BB269" s="123">
        <f t="shared" si="169"/>
        <v>0</v>
      </c>
      <c r="BC269" s="123">
        <f t="shared" si="170"/>
        <v>0</v>
      </c>
    </row>
    <row r="270" spans="1:55" ht="12.75">
      <c r="A270" s="151">
        <v>235</v>
      </c>
      <c r="B270" s="152" t="s">
        <v>351</v>
      </c>
      <c r="C270" s="153" t="s">
        <v>352</v>
      </c>
      <c r="D270" s="154" t="s">
        <v>99</v>
      </c>
      <c r="E270" s="155">
        <v>40</v>
      </c>
      <c r="F270" s="155">
        <v>0</v>
      </c>
      <c r="G270" s="156">
        <f t="shared" si="167"/>
        <v>0</v>
      </c>
      <c r="O270" s="150">
        <v>2</v>
      </c>
      <c r="AA270" s="123">
        <v>12</v>
      </c>
      <c r="AB270" s="123">
        <v>0</v>
      </c>
      <c r="AC270" s="123">
        <v>221</v>
      </c>
      <c r="AZ270" s="123">
        <v>2</v>
      </c>
      <c r="BA270" s="123">
        <f t="shared" si="168"/>
        <v>0</v>
      </c>
      <c r="BB270" s="123">
        <f t="shared" si="169"/>
        <v>0</v>
      </c>
      <c r="BC270" s="123">
        <f t="shared" si="170"/>
        <v>0</v>
      </c>
    </row>
    <row r="271" spans="1:55" ht="22.5">
      <c r="A271" s="151">
        <v>236</v>
      </c>
      <c r="B271" s="152" t="s">
        <v>353</v>
      </c>
      <c r="C271" s="153" t="s">
        <v>354</v>
      </c>
      <c r="D271" s="154" t="s">
        <v>82</v>
      </c>
      <c r="E271" s="155">
        <v>1.785</v>
      </c>
      <c r="F271" s="155">
        <v>0</v>
      </c>
      <c r="G271" s="156">
        <f t="shared" si="167"/>
        <v>0</v>
      </c>
      <c r="O271" s="150">
        <v>2</v>
      </c>
      <c r="AA271" s="123">
        <v>12</v>
      </c>
      <c r="AB271" s="123">
        <v>0</v>
      </c>
      <c r="AC271" s="123">
        <v>221</v>
      </c>
      <c r="AZ271" s="123">
        <v>2</v>
      </c>
      <c r="BA271" s="123">
        <f t="shared" si="168"/>
        <v>0</v>
      </c>
      <c r="BB271" s="123">
        <f t="shared" si="169"/>
        <v>0</v>
      </c>
      <c r="BC271" s="123">
        <f t="shared" si="170"/>
        <v>0</v>
      </c>
    </row>
    <row r="272" spans="1:104" ht="22.5">
      <c r="A272" s="151">
        <v>237</v>
      </c>
      <c r="B272" s="152" t="s">
        <v>355</v>
      </c>
      <c r="C272" s="153" t="s">
        <v>356</v>
      </c>
      <c r="D272" s="154" t="s">
        <v>82</v>
      </c>
      <c r="E272" s="155">
        <v>1.785</v>
      </c>
      <c r="F272" s="155">
        <v>0</v>
      </c>
      <c r="G272" s="156">
        <f t="shared" si="167"/>
        <v>0</v>
      </c>
      <c r="O272" s="150">
        <v>2</v>
      </c>
      <c r="AA272" s="123">
        <v>12</v>
      </c>
      <c r="AB272" s="123">
        <v>0</v>
      </c>
      <c r="AC272" s="123">
        <v>222</v>
      </c>
      <c r="AZ272" s="123">
        <v>2</v>
      </c>
      <c r="BA272" s="123">
        <f t="shared" si="168"/>
        <v>0</v>
      </c>
      <c r="BB272" s="123">
        <f t="shared" si="169"/>
        <v>0</v>
      </c>
      <c r="BC272" s="123">
        <f t="shared" si="170"/>
        <v>0</v>
      </c>
      <c r="BD272" s="123">
        <f>IF(AZ272=4,G272,0)</f>
        <v>0</v>
      </c>
      <c r="BE272" s="123">
        <f>IF(AZ272=5,G272,0)</f>
        <v>0</v>
      </c>
      <c r="CZ272" s="123">
        <v>0</v>
      </c>
    </row>
    <row r="273" spans="1:57" ht="12.75">
      <c r="A273" s="157"/>
      <c r="B273" s="158" t="s">
        <v>67</v>
      </c>
      <c r="C273" s="159" t="str">
        <f>CONCATENATE(B265," ",C265)</f>
        <v>763 Konstrukce suché výstavby</v>
      </c>
      <c r="D273" s="157"/>
      <c r="E273" s="160"/>
      <c r="F273" s="160"/>
      <c r="G273" s="161">
        <f>SUM(G265:G272)</f>
        <v>0</v>
      </c>
      <c r="O273" s="150">
        <v>4</v>
      </c>
      <c r="BA273" s="162">
        <f>SUM(BA265:BA272)</f>
        <v>0</v>
      </c>
      <c r="BB273" s="162">
        <f>SUM(BB265:BB272)</f>
        <v>0</v>
      </c>
      <c r="BC273" s="162">
        <f>SUM(BC265:BC272)</f>
        <v>0</v>
      </c>
      <c r="BD273" s="162">
        <f>SUM(BD265:BD272)</f>
        <v>0</v>
      </c>
      <c r="BE273" s="162">
        <f>SUM(BE265:BE272)</f>
        <v>0</v>
      </c>
    </row>
    <row r="274" spans="1:15" ht="12.75">
      <c r="A274" s="143" t="s">
        <v>65</v>
      </c>
      <c r="B274" s="144" t="s">
        <v>235</v>
      </c>
      <c r="C274" s="145" t="s">
        <v>236</v>
      </c>
      <c r="D274" s="146"/>
      <c r="E274" s="147"/>
      <c r="F274" s="147"/>
      <c r="G274" s="148"/>
      <c r="H274" s="149"/>
      <c r="I274" s="149"/>
      <c r="O274" s="150">
        <v>1</v>
      </c>
    </row>
    <row r="275" spans="1:104" ht="12.75">
      <c r="A275" s="151">
        <v>238</v>
      </c>
      <c r="B275" s="152" t="s">
        <v>391</v>
      </c>
      <c r="C275" s="153" t="s">
        <v>394</v>
      </c>
      <c r="D275" s="154" t="s">
        <v>99</v>
      </c>
      <c r="E275" s="155">
        <v>2</v>
      </c>
      <c r="F275" s="155">
        <v>0</v>
      </c>
      <c r="G275" s="156">
        <f aca="true" t="shared" si="171" ref="G275:G279">E275*F275</f>
        <v>0</v>
      </c>
      <c r="O275" s="150">
        <v>2</v>
      </c>
      <c r="AA275" s="123">
        <v>12</v>
      </c>
      <c r="AB275" s="123">
        <v>0</v>
      </c>
      <c r="AC275" s="123">
        <v>223</v>
      </c>
      <c r="AZ275" s="123">
        <v>2</v>
      </c>
      <c r="BA275" s="123">
        <f aca="true" t="shared" si="172" ref="BA275:BA279">IF(AZ275=1,G275,0)</f>
        <v>0</v>
      </c>
      <c r="BB275" s="123">
        <f aca="true" t="shared" si="173" ref="BB275:BB279">IF(AZ275=2,G275,0)</f>
        <v>0</v>
      </c>
      <c r="BC275" s="123">
        <f aca="true" t="shared" si="174" ref="BC275:BC279">IF(AZ275=3,G275,0)</f>
        <v>0</v>
      </c>
      <c r="BD275" s="123">
        <f>IF(AZ275=4,G275,0)</f>
        <v>0</v>
      </c>
      <c r="BE275" s="123">
        <f>IF(AZ275=5,G275,0)</f>
        <v>0</v>
      </c>
      <c r="CZ275" s="123">
        <v>0</v>
      </c>
    </row>
    <row r="276" spans="1:104" ht="12.75">
      <c r="A276" s="151">
        <v>239</v>
      </c>
      <c r="B276" s="152" t="s">
        <v>392</v>
      </c>
      <c r="C276" s="153" t="s">
        <v>395</v>
      </c>
      <c r="D276" s="154" t="s">
        <v>99</v>
      </c>
      <c r="E276" s="155">
        <v>1</v>
      </c>
      <c r="F276" s="155">
        <v>0</v>
      </c>
      <c r="G276" s="156">
        <f t="shared" si="171"/>
        <v>0</v>
      </c>
      <c r="O276" s="150">
        <v>2</v>
      </c>
      <c r="AA276" s="123">
        <v>12</v>
      </c>
      <c r="AB276" s="123">
        <v>0</v>
      </c>
      <c r="AC276" s="123">
        <v>224</v>
      </c>
      <c r="AZ276" s="123">
        <v>2</v>
      </c>
      <c r="BA276" s="123">
        <f t="shared" si="172"/>
        <v>0</v>
      </c>
      <c r="BB276" s="123">
        <f t="shared" si="173"/>
        <v>0</v>
      </c>
      <c r="BC276" s="123">
        <f t="shared" si="174"/>
        <v>0</v>
      </c>
      <c r="BD276" s="123">
        <f>IF(AZ276=4,G276,0)</f>
        <v>0</v>
      </c>
      <c r="BE276" s="123">
        <f>IF(AZ276=5,G276,0)</f>
        <v>0</v>
      </c>
      <c r="CZ276" s="123">
        <v>0</v>
      </c>
    </row>
    <row r="277" spans="1:55" ht="22.5">
      <c r="A277" s="151">
        <v>240</v>
      </c>
      <c r="B277" s="152" t="s">
        <v>393</v>
      </c>
      <c r="C277" s="153" t="s">
        <v>396</v>
      </c>
      <c r="D277" s="154" t="s">
        <v>79</v>
      </c>
      <c r="E277" s="155">
        <v>1</v>
      </c>
      <c r="F277" s="155">
        <v>0</v>
      </c>
      <c r="G277" s="156">
        <f t="shared" si="171"/>
        <v>0</v>
      </c>
      <c r="O277" s="150">
        <v>2</v>
      </c>
      <c r="AA277" s="123">
        <v>12</v>
      </c>
      <c r="AB277" s="123">
        <v>0</v>
      </c>
      <c r="AC277" s="123">
        <v>225</v>
      </c>
      <c r="AZ277" s="123">
        <v>2</v>
      </c>
      <c r="BA277" s="123">
        <f t="shared" si="172"/>
        <v>0</v>
      </c>
      <c r="BB277" s="123">
        <f t="shared" si="173"/>
        <v>0</v>
      </c>
      <c r="BC277" s="123">
        <f t="shared" si="174"/>
        <v>0</v>
      </c>
    </row>
    <row r="278" spans="1:55" ht="12.75">
      <c r="A278" s="151">
        <v>241</v>
      </c>
      <c r="B278" s="152" t="s">
        <v>353</v>
      </c>
      <c r="C278" s="153" t="s">
        <v>598</v>
      </c>
      <c r="D278" s="154" t="s">
        <v>82</v>
      </c>
      <c r="E278" s="155">
        <v>0.1</v>
      </c>
      <c r="F278" s="155">
        <v>0</v>
      </c>
      <c r="G278" s="156">
        <f t="shared" si="171"/>
        <v>0</v>
      </c>
      <c r="O278" s="150">
        <v>2</v>
      </c>
      <c r="AA278" s="123">
        <v>12</v>
      </c>
      <c r="AB278" s="123">
        <v>0</v>
      </c>
      <c r="AC278" s="123">
        <v>225</v>
      </c>
      <c r="AZ278" s="123">
        <v>2</v>
      </c>
      <c r="BA278" s="123">
        <f t="shared" si="172"/>
        <v>0</v>
      </c>
      <c r="BB278" s="123">
        <f t="shared" si="173"/>
        <v>0</v>
      </c>
      <c r="BC278" s="123">
        <f t="shared" si="174"/>
        <v>0</v>
      </c>
    </row>
    <row r="279" spans="1:104" ht="12.75">
      <c r="A279" s="151">
        <v>242</v>
      </c>
      <c r="B279" s="152" t="s">
        <v>355</v>
      </c>
      <c r="C279" s="153" t="s">
        <v>597</v>
      </c>
      <c r="D279" s="154" t="s">
        <v>82</v>
      </c>
      <c r="E279" s="155">
        <v>0.1</v>
      </c>
      <c r="F279" s="155">
        <v>0</v>
      </c>
      <c r="G279" s="156">
        <f t="shared" si="171"/>
        <v>0</v>
      </c>
      <c r="O279" s="150">
        <v>2</v>
      </c>
      <c r="AA279" s="123">
        <v>12</v>
      </c>
      <c r="AB279" s="123">
        <v>0</v>
      </c>
      <c r="AC279" s="123">
        <v>225</v>
      </c>
      <c r="AZ279" s="123">
        <v>2</v>
      </c>
      <c r="BA279" s="123">
        <f t="shared" si="172"/>
        <v>0</v>
      </c>
      <c r="BB279" s="123">
        <f t="shared" si="173"/>
        <v>0</v>
      </c>
      <c r="BC279" s="123">
        <f t="shared" si="174"/>
        <v>0</v>
      </c>
      <c r="BD279" s="123">
        <f>IF(AZ279=4,G279,0)</f>
        <v>0</v>
      </c>
      <c r="BE279" s="123">
        <f>IF(AZ279=5,G279,0)</f>
        <v>0</v>
      </c>
      <c r="CZ279" s="123">
        <v>0</v>
      </c>
    </row>
    <row r="280" spans="1:57" ht="12.75">
      <c r="A280" s="157"/>
      <c r="B280" s="158" t="s">
        <v>67</v>
      </c>
      <c r="C280" s="159" t="str">
        <f>CONCATENATE(B274," ",C274)</f>
        <v>766 Konstrukce truhlářské</v>
      </c>
      <c r="D280" s="157"/>
      <c r="E280" s="160"/>
      <c r="F280" s="160"/>
      <c r="G280" s="161">
        <f>SUM(G274:G279)</f>
        <v>0</v>
      </c>
      <c r="O280" s="150">
        <v>4</v>
      </c>
      <c r="BA280" s="162">
        <f>SUM(BA274:BA279)</f>
        <v>0</v>
      </c>
      <c r="BB280" s="162">
        <f>SUM(BB274:BB279)</f>
        <v>0</v>
      </c>
      <c r="BC280" s="162">
        <f>SUM(BC274:BC279)</f>
        <v>0</v>
      </c>
      <c r="BD280" s="162">
        <f>SUM(BD274:BD279)</f>
        <v>0</v>
      </c>
      <c r="BE280" s="162">
        <f>SUM(BE274:BE279)</f>
        <v>0</v>
      </c>
    </row>
    <row r="281" spans="1:57" ht="12.75">
      <c r="A281" s="146"/>
      <c r="B281" s="144" t="s">
        <v>397</v>
      </c>
      <c r="C281" s="145" t="s">
        <v>398</v>
      </c>
      <c r="D281" s="146"/>
      <c r="E281" s="147"/>
      <c r="F281" s="147"/>
      <c r="G281" s="148"/>
      <c r="H281" s="149"/>
      <c r="I281" s="149"/>
      <c r="O281" s="150">
        <v>1</v>
      </c>
      <c r="BD281" s="162"/>
      <c r="BE281" s="162"/>
    </row>
    <row r="282" spans="1:57" ht="12.75">
      <c r="A282" s="146">
        <v>243</v>
      </c>
      <c r="B282" s="152" t="s">
        <v>399</v>
      </c>
      <c r="C282" s="153" t="s">
        <v>402</v>
      </c>
      <c r="D282" s="154" t="s">
        <v>79</v>
      </c>
      <c r="E282" s="155">
        <v>1</v>
      </c>
      <c r="F282" s="155">
        <v>0</v>
      </c>
      <c r="G282" s="156">
        <f aca="true" t="shared" si="175" ref="G282:G286">E282*F282</f>
        <v>0</v>
      </c>
      <c r="O282" s="150">
        <v>2</v>
      </c>
      <c r="AA282" s="123">
        <v>12</v>
      </c>
      <c r="AB282" s="123">
        <v>0</v>
      </c>
      <c r="AC282" s="123">
        <v>223</v>
      </c>
      <c r="AZ282" s="123">
        <v>2</v>
      </c>
      <c r="BA282" s="123">
        <f aca="true" t="shared" si="176" ref="BA282:BA286">IF(AZ282=1,G282,0)</f>
        <v>0</v>
      </c>
      <c r="BB282" s="123">
        <f aca="true" t="shared" si="177" ref="BB282:BB286">IF(AZ282=2,G282,0)</f>
        <v>0</v>
      </c>
      <c r="BC282" s="123">
        <f aca="true" t="shared" si="178" ref="BC282:BC286">IF(AZ282=3,G282,0)</f>
        <v>0</v>
      </c>
      <c r="BD282" s="162"/>
      <c r="BE282" s="162"/>
    </row>
    <row r="283" spans="1:57" ht="33.75">
      <c r="A283" s="146">
        <v>244</v>
      </c>
      <c r="B283" s="152" t="s">
        <v>400</v>
      </c>
      <c r="C283" s="153" t="s">
        <v>401</v>
      </c>
      <c r="D283" s="154" t="s">
        <v>79</v>
      </c>
      <c r="E283" s="155">
        <v>1</v>
      </c>
      <c r="F283" s="155">
        <v>0</v>
      </c>
      <c r="G283" s="156">
        <f t="shared" si="175"/>
        <v>0</v>
      </c>
      <c r="O283" s="150">
        <v>2</v>
      </c>
      <c r="AA283" s="123">
        <v>12</v>
      </c>
      <c r="AB283" s="123">
        <v>0</v>
      </c>
      <c r="AC283" s="123">
        <v>224</v>
      </c>
      <c r="AZ283" s="123">
        <v>2</v>
      </c>
      <c r="BA283" s="123">
        <f t="shared" si="176"/>
        <v>0</v>
      </c>
      <c r="BB283" s="123">
        <f t="shared" si="177"/>
        <v>0</v>
      </c>
      <c r="BC283" s="123">
        <f t="shared" si="178"/>
        <v>0</v>
      </c>
      <c r="BD283" s="162"/>
      <c r="BE283" s="162"/>
    </row>
    <row r="284" spans="1:57" ht="12.75">
      <c r="A284" s="146">
        <v>245</v>
      </c>
      <c r="B284" s="152" t="s">
        <v>595</v>
      </c>
      <c r="C284" s="153" t="s">
        <v>596</v>
      </c>
      <c r="D284" s="154" t="s">
        <v>79</v>
      </c>
      <c r="E284" s="155">
        <v>1</v>
      </c>
      <c r="F284" s="155">
        <v>0</v>
      </c>
      <c r="G284" s="156">
        <f t="shared" si="175"/>
        <v>0</v>
      </c>
      <c r="O284" s="150">
        <v>2</v>
      </c>
      <c r="AA284" s="123">
        <v>12</v>
      </c>
      <c r="AB284" s="123">
        <v>0</v>
      </c>
      <c r="AC284" s="123">
        <v>225</v>
      </c>
      <c r="AZ284" s="123">
        <v>2</v>
      </c>
      <c r="BA284" s="123">
        <f t="shared" si="176"/>
        <v>0</v>
      </c>
      <c r="BB284" s="123">
        <f t="shared" si="177"/>
        <v>0</v>
      </c>
      <c r="BC284" s="123">
        <f t="shared" si="178"/>
        <v>0</v>
      </c>
      <c r="BD284" s="162"/>
      <c r="BE284" s="162"/>
    </row>
    <row r="285" spans="1:57" ht="22.5">
      <c r="A285" s="146">
        <v>246</v>
      </c>
      <c r="B285" s="152" t="s">
        <v>353</v>
      </c>
      <c r="C285" s="153" t="s">
        <v>354</v>
      </c>
      <c r="D285" s="154" t="s">
        <v>82</v>
      </c>
      <c r="E285" s="155">
        <v>1.785</v>
      </c>
      <c r="F285" s="155">
        <v>0</v>
      </c>
      <c r="G285" s="156">
        <f t="shared" si="175"/>
        <v>0</v>
      </c>
      <c r="O285" s="150">
        <v>2</v>
      </c>
      <c r="AA285" s="123">
        <v>12</v>
      </c>
      <c r="AB285" s="123">
        <v>0</v>
      </c>
      <c r="AC285" s="123">
        <v>225</v>
      </c>
      <c r="AZ285" s="123">
        <v>2</v>
      </c>
      <c r="BA285" s="123">
        <f t="shared" si="176"/>
        <v>0</v>
      </c>
      <c r="BB285" s="123">
        <f t="shared" si="177"/>
        <v>0</v>
      </c>
      <c r="BC285" s="123">
        <f t="shared" si="178"/>
        <v>0</v>
      </c>
      <c r="BD285" s="162"/>
      <c r="BE285" s="162"/>
    </row>
    <row r="286" spans="1:57" ht="22.5">
      <c r="A286" s="146">
        <v>247</v>
      </c>
      <c r="B286" s="152" t="s">
        <v>355</v>
      </c>
      <c r="C286" s="153" t="s">
        <v>356</v>
      </c>
      <c r="D286" s="154" t="s">
        <v>82</v>
      </c>
      <c r="E286" s="155">
        <v>1.785</v>
      </c>
      <c r="F286" s="155">
        <v>0</v>
      </c>
      <c r="G286" s="156">
        <f t="shared" si="175"/>
        <v>0</v>
      </c>
      <c r="O286" s="150">
        <v>2</v>
      </c>
      <c r="AA286" s="123">
        <v>12</v>
      </c>
      <c r="AB286" s="123">
        <v>0</v>
      </c>
      <c r="AC286" s="123">
        <v>225</v>
      </c>
      <c r="AZ286" s="123">
        <v>2</v>
      </c>
      <c r="BA286" s="123">
        <f t="shared" si="176"/>
        <v>0</v>
      </c>
      <c r="BB286" s="123">
        <f t="shared" si="177"/>
        <v>0</v>
      </c>
      <c r="BC286" s="123">
        <f t="shared" si="178"/>
        <v>0</v>
      </c>
      <c r="BD286" s="162"/>
      <c r="BE286" s="162"/>
    </row>
    <row r="287" spans="1:57" ht="12.75">
      <c r="A287" s="157"/>
      <c r="B287" s="158" t="s">
        <v>67</v>
      </c>
      <c r="C287" s="159" t="str">
        <f>CONCATENATE(B281," ",C281)</f>
        <v>767 Konstrukce zámečnické</v>
      </c>
      <c r="D287" s="157"/>
      <c r="E287" s="160"/>
      <c r="F287" s="160"/>
      <c r="G287" s="161">
        <f>SUM(G281:G286)</f>
        <v>0</v>
      </c>
      <c r="O287" s="150">
        <v>4</v>
      </c>
      <c r="BA287" s="162">
        <f>SUM(BA281:BA286)</f>
        <v>0</v>
      </c>
      <c r="BB287" s="162">
        <f>SUM(BB281:BB286)</f>
        <v>0</v>
      </c>
      <c r="BC287" s="162">
        <f>SUM(BC281:BC286)</f>
        <v>0</v>
      </c>
      <c r="BD287" s="162"/>
      <c r="BE287" s="162"/>
    </row>
    <row r="288" spans="1:57" ht="12.75">
      <c r="A288" s="146"/>
      <c r="B288" s="144" t="s">
        <v>357</v>
      </c>
      <c r="C288" s="145" t="s">
        <v>358</v>
      </c>
      <c r="D288" s="146"/>
      <c r="E288" s="147"/>
      <c r="F288" s="147"/>
      <c r="G288" s="148"/>
      <c r="H288" s="149"/>
      <c r="I288" s="149"/>
      <c r="O288" s="150">
        <v>1</v>
      </c>
      <c r="BD288" s="162"/>
      <c r="BE288" s="162"/>
    </row>
    <row r="289" spans="1:57" ht="12.75">
      <c r="A289" s="146">
        <v>248</v>
      </c>
      <c r="B289" s="152" t="s">
        <v>359</v>
      </c>
      <c r="C289" s="153" t="s">
        <v>360</v>
      </c>
      <c r="D289" s="154" t="s">
        <v>69</v>
      </c>
      <c r="E289" s="155">
        <v>47.58</v>
      </c>
      <c r="F289" s="155">
        <v>0</v>
      </c>
      <c r="G289" s="156">
        <f aca="true" t="shared" si="179" ref="G289:G299">E289*F289</f>
        <v>0</v>
      </c>
      <c r="O289" s="150">
        <v>2</v>
      </c>
      <c r="AA289" s="123">
        <v>12</v>
      </c>
      <c r="AB289" s="123">
        <v>0</v>
      </c>
      <c r="AC289" s="123">
        <v>223</v>
      </c>
      <c r="AZ289" s="123">
        <v>2</v>
      </c>
      <c r="BA289" s="123">
        <f aca="true" t="shared" si="180" ref="BA289:BA299">IF(AZ289=1,G289,0)</f>
        <v>0</v>
      </c>
      <c r="BB289" s="123">
        <f aca="true" t="shared" si="181" ref="BB289:BB299">IF(AZ289=2,G289,0)</f>
        <v>0</v>
      </c>
      <c r="BC289" s="162"/>
      <c r="BD289" s="162"/>
      <c r="BE289" s="162"/>
    </row>
    <row r="290" spans="1:57" ht="12.75">
      <c r="A290" s="146">
        <v>249</v>
      </c>
      <c r="B290" s="152" t="s">
        <v>361</v>
      </c>
      <c r="C290" s="153" t="s">
        <v>362</v>
      </c>
      <c r="D290" s="154" t="s">
        <v>69</v>
      </c>
      <c r="E290" s="155">
        <v>47.58</v>
      </c>
      <c r="F290" s="155">
        <v>0</v>
      </c>
      <c r="G290" s="156">
        <f t="shared" si="179"/>
        <v>0</v>
      </c>
      <c r="O290" s="150">
        <v>2</v>
      </c>
      <c r="AA290" s="123">
        <v>12</v>
      </c>
      <c r="AB290" s="123">
        <v>0</v>
      </c>
      <c r="AC290" s="123">
        <v>224</v>
      </c>
      <c r="AZ290" s="123">
        <v>2</v>
      </c>
      <c r="BA290" s="123">
        <f t="shared" si="180"/>
        <v>0</v>
      </c>
      <c r="BB290" s="123">
        <f t="shared" si="181"/>
        <v>0</v>
      </c>
      <c r="BC290" s="162"/>
      <c r="BD290" s="162"/>
      <c r="BE290" s="162"/>
    </row>
    <row r="291" spans="1:57" ht="33.75">
      <c r="A291" s="146">
        <v>250</v>
      </c>
      <c r="B291" s="152" t="s">
        <v>363</v>
      </c>
      <c r="C291" s="153" t="s">
        <v>765</v>
      </c>
      <c r="D291" s="154" t="s">
        <v>364</v>
      </c>
      <c r="E291" s="155">
        <v>7.137</v>
      </c>
      <c r="F291" s="155">
        <v>0</v>
      </c>
      <c r="G291" s="156">
        <f t="shared" si="179"/>
        <v>0</v>
      </c>
      <c r="O291" s="150">
        <v>2</v>
      </c>
      <c r="AA291" s="123">
        <v>12</v>
      </c>
      <c r="AB291" s="123">
        <v>0</v>
      </c>
      <c r="AC291" s="123">
        <v>224</v>
      </c>
      <c r="AZ291" s="123">
        <v>2</v>
      </c>
      <c r="BA291" s="123">
        <f t="shared" si="180"/>
        <v>0</v>
      </c>
      <c r="BB291" s="123">
        <f t="shared" si="181"/>
        <v>0</v>
      </c>
      <c r="BC291" s="162"/>
      <c r="BD291" s="162"/>
      <c r="BE291" s="162"/>
    </row>
    <row r="292" spans="1:57" ht="22.5">
      <c r="A292" s="146">
        <v>251</v>
      </c>
      <c r="B292" s="152" t="s">
        <v>365</v>
      </c>
      <c r="C292" s="153" t="s">
        <v>366</v>
      </c>
      <c r="D292" s="154" t="s">
        <v>69</v>
      </c>
      <c r="E292" s="155">
        <v>50.349</v>
      </c>
      <c r="F292" s="155">
        <v>0</v>
      </c>
      <c r="G292" s="156">
        <f t="shared" si="179"/>
        <v>0</v>
      </c>
      <c r="O292" s="150">
        <v>2</v>
      </c>
      <c r="AA292" s="123">
        <v>12</v>
      </c>
      <c r="AB292" s="123">
        <v>0</v>
      </c>
      <c r="AC292" s="123">
        <v>224</v>
      </c>
      <c r="AZ292" s="123">
        <v>2</v>
      </c>
      <c r="BA292" s="123">
        <f t="shared" si="180"/>
        <v>0</v>
      </c>
      <c r="BB292" s="123">
        <f t="shared" si="181"/>
        <v>0</v>
      </c>
      <c r="BC292" s="162"/>
      <c r="BD292" s="162"/>
      <c r="BE292" s="162"/>
    </row>
    <row r="293" spans="1:57" ht="12.75">
      <c r="A293" s="146">
        <v>252</v>
      </c>
      <c r="B293" s="152" t="s">
        <v>367</v>
      </c>
      <c r="C293" s="153" t="s">
        <v>766</v>
      </c>
      <c r="D293" s="154" t="s">
        <v>364</v>
      </c>
      <c r="E293" s="155">
        <v>151.047</v>
      </c>
      <c r="F293" s="155">
        <v>0</v>
      </c>
      <c r="G293" s="156">
        <f t="shared" si="179"/>
        <v>0</v>
      </c>
      <c r="O293" s="150">
        <v>2</v>
      </c>
      <c r="AA293" s="123">
        <v>12</v>
      </c>
      <c r="AB293" s="123">
        <v>0</v>
      </c>
      <c r="AC293" s="123">
        <v>224</v>
      </c>
      <c r="AZ293" s="123">
        <v>2</v>
      </c>
      <c r="BA293" s="123">
        <f t="shared" si="180"/>
        <v>0</v>
      </c>
      <c r="BB293" s="123">
        <f t="shared" si="181"/>
        <v>0</v>
      </c>
      <c r="BC293" s="162"/>
      <c r="BD293" s="162"/>
      <c r="BE293" s="162"/>
    </row>
    <row r="294" spans="1:57" ht="12.75">
      <c r="A294" s="146">
        <v>253</v>
      </c>
      <c r="B294" s="152" t="s">
        <v>368</v>
      </c>
      <c r="C294" s="153" t="s">
        <v>369</v>
      </c>
      <c r="D294" s="154" t="s">
        <v>72</v>
      </c>
      <c r="E294" s="155">
        <v>27.69</v>
      </c>
      <c r="F294" s="155">
        <v>0</v>
      </c>
      <c r="G294" s="156">
        <f t="shared" si="179"/>
        <v>0</v>
      </c>
      <c r="O294" s="150">
        <v>2</v>
      </c>
      <c r="AA294" s="123">
        <v>12</v>
      </c>
      <c r="AB294" s="123">
        <v>0</v>
      </c>
      <c r="AC294" s="123">
        <v>224</v>
      </c>
      <c r="AZ294" s="123">
        <v>2</v>
      </c>
      <c r="BA294" s="123">
        <f t="shared" si="180"/>
        <v>0</v>
      </c>
      <c r="BB294" s="123">
        <f t="shared" si="181"/>
        <v>0</v>
      </c>
      <c r="BC294" s="162"/>
      <c r="BD294" s="162"/>
      <c r="BE294" s="162"/>
    </row>
    <row r="295" spans="1:57" ht="12.75">
      <c r="A295" s="146">
        <v>254</v>
      </c>
      <c r="B295" s="152" t="s">
        <v>371</v>
      </c>
      <c r="C295" s="153" t="s">
        <v>767</v>
      </c>
      <c r="D295" s="154" t="s">
        <v>99</v>
      </c>
      <c r="E295" s="155">
        <v>92</v>
      </c>
      <c r="F295" s="155">
        <v>0</v>
      </c>
      <c r="G295" s="156">
        <f t="shared" si="179"/>
        <v>0</v>
      </c>
      <c r="O295" s="150">
        <v>2</v>
      </c>
      <c r="AA295" s="123">
        <v>12</v>
      </c>
      <c r="AB295" s="123">
        <v>0</v>
      </c>
      <c r="AC295" s="123">
        <v>225</v>
      </c>
      <c r="AZ295" s="123">
        <v>2</v>
      </c>
      <c r="BA295" s="123">
        <f t="shared" si="180"/>
        <v>0</v>
      </c>
      <c r="BB295" s="123">
        <f t="shared" si="181"/>
        <v>0</v>
      </c>
      <c r="BC295" s="162"/>
      <c r="BD295" s="162"/>
      <c r="BE295" s="162"/>
    </row>
    <row r="296" spans="1:57" ht="22.5">
      <c r="A296" s="146">
        <v>255</v>
      </c>
      <c r="B296" s="152" t="s">
        <v>372</v>
      </c>
      <c r="C296" s="153" t="s">
        <v>373</v>
      </c>
      <c r="D296" s="154" t="s">
        <v>69</v>
      </c>
      <c r="E296" s="155">
        <v>47.58</v>
      </c>
      <c r="F296" s="155">
        <v>0</v>
      </c>
      <c r="G296" s="156">
        <f t="shared" si="179"/>
        <v>0</v>
      </c>
      <c r="O296" s="150">
        <v>2</v>
      </c>
      <c r="AA296" s="123">
        <v>12</v>
      </c>
      <c r="AB296" s="123">
        <v>0</v>
      </c>
      <c r="AC296" s="123">
        <v>225</v>
      </c>
      <c r="AZ296" s="123">
        <v>2</v>
      </c>
      <c r="BA296" s="123">
        <f t="shared" si="180"/>
        <v>0</v>
      </c>
      <c r="BB296" s="123">
        <f t="shared" si="181"/>
        <v>0</v>
      </c>
      <c r="BC296" s="162"/>
      <c r="BD296" s="162"/>
      <c r="BE296" s="162"/>
    </row>
    <row r="297" spans="1:57" ht="33.75">
      <c r="A297" s="146">
        <v>256</v>
      </c>
      <c r="B297" s="152" t="s">
        <v>370</v>
      </c>
      <c r="C297" s="153" t="s">
        <v>768</v>
      </c>
      <c r="D297" s="154" t="s">
        <v>69</v>
      </c>
      <c r="E297" s="155">
        <v>54.717</v>
      </c>
      <c r="F297" s="155">
        <v>0</v>
      </c>
      <c r="G297" s="156">
        <f t="shared" si="179"/>
        <v>0</v>
      </c>
      <c r="O297" s="150">
        <v>2</v>
      </c>
      <c r="AA297" s="123">
        <v>12</v>
      </c>
      <c r="AB297" s="123">
        <v>0</v>
      </c>
      <c r="AC297" s="123">
        <v>225</v>
      </c>
      <c r="AZ297" s="123">
        <v>2</v>
      </c>
      <c r="BA297" s="123">
        <f t="shared" si="180"/>
        <v>0</v>
      </c>
      <c r="BB297" s="123">
        <f t="shared" si="181"/>
        <v>0</v>
      </c>
      <c r="BC297" s="162"/>
      <c r="BD297" s="162"/>
      <c r="BE297" s="162"/>
    </row>
    <row r="298" spans="1:57" ht="22.5">
      <c r="A298" s="146">
        <v>257</v>
      </c>
      <c r="B298" s="152" t="s">
        <v>374</v>
      </c>
      <c r="C298" s="153" t="s">
        <v>376</v>
      </c>
      <c r="D298" s="154" t="s">
        <v>82</v>
      </c>
      <c r="E298" s="155">
        <v>3.183</v>
      </c>
      <c r="F298" s="155">
        <v>0</v>
      </c>
      <c r="G298" s="156">
        <f t="shared" si="179"/>
        <v>0</v>
      </c>
      <c r="O298" s="150">
        <v>2</v>
      </c>
      <c r="AA298" s="123">
        <v>12</v>
      </c>
      <c r="AB298" s="123">
        <v>0</v>
      </c>
      <c r="AC298" s="123">
        <v>225</v>
      </c>
      <c r="AZ298" s="123">
        <v>2</v>
      </c>
      <c r="BA298" s="123">
        <f t="shared" si="180"/>
        <v>0</v>
      </c>
      <c r="BB298" s="123">
        <f t="shared" si="181"/>
        <v>0</v>
      </c>
      <c r="BC298" s="162"/>
      <c r="BD298" s="162"/>
      <c r="BE298" s="162"/>
    </row>
    <row r="299" spans="1:57" ht="22.5">
      <c r="A299" s="146">
        <v>258</v>
      </c>
      <c r="B299" s="152" t="s">
        <v>375</v>
      </c>
      <c r="C299" s="153" t="s">
        <v>377</v>
      </c>
      <c r="D299" s="154" t="s">
        <v>82</v>
      </c>
      <c r="E299" s="155">
        <v>3.183</v>
      </c>
      <c r="F299" s="155">
        <v>0</v>
      </c>
      <c r="G299" s="156">
        <f t="shared" si="179"/>
        <v>0</v>
      </c>
      <c r="O299" s="150">
        <v>2</v>
      </c>
      <c r="AA299" s="123">
        <v>12</v>
      </c>
      <c r="AB299" s="123">
        <v>0</v>
      </c>
      <c r="AC299" s="123">
        <v>225</v>
      </c>
      <c r="AZ299" s="123">
        <v>2</v>
      </c>
      <c r="BA299" s="123">
        <f t="shared" si="180"/>
        <v>0</v>
      </c>
      <c r="BB299" s="123">
        <f t="shared" si="181"/>
        <v>0</v>
      </c>
      <c r="BC299" s="162"/>
      <c r="BD299" s="162"/>
      <c r="BE299" s="162"/>
    </row>
    <row r="300" spans="1:57" ht="12.75">
      <c r="A300" s="157" t="s">
        <v>4</v>
      </c>
      <c r="B300" s="158" t="s">
        <v>67</v>
      </c>
      <c r="C300" s="159" t="str">
        <f>CONCATENATE(B288," ",C288)</f>
        <v>771 Podlahy z dlaždic a hydroizolace</v>
      </c>
      <c r="D300" s="157"/>
      <c r="E300" s="160"/>
      <c r="F300" s="160"/>
      <c r="G300" s="161">
        <f>SUM(G287:G299)</f>
        <v>0</v>
      </c>
      <c r="O300" s="150">
        <v>4</v>
      </c>
      <c r="BA300" s="162">
        <f>SUM(BA287:BA299)</f>
        <v>0</v>
      </c>
      <c r="BB300" s="162">
        <f>SUM(BB287:BB299)</f>
        <v>0</v>
      </c>
      <c r="BC300" s="162"/>
      <c r="BD300" s="162"/>
      <c r="BE300" s="162"/>
    </row>
    <row r="301" spans="1:15" ht="12.75">
      <c r="A301" s="146" t="s">
        <v>4</v>
      </c>
      <c r="B301" s="144" t="s">
        <v>378</v>
      </c>
      <c r="C301" s="145" t="s">
        <v>379</v>
      </c>
      <c r="D301" s="146"/>
      <c r="E301" s="147"/>
      <c r="F301" s="147"/>
      <c r="G301" s="148"/>
      <c r="H301" s="149"/>
      <c r="I301" s="149"/>
      <c r="O301" s="150">
        <v>1</v>
      </c>
    </row>
    <row r="302" spans="1:55" ht="12.75">
      <c r="A302" s="179">
        <v>259</v>
      </c>
      <c r="B302" s="152" t="s">
        <v>610</v>
      </c>
      <c r="C302" s="153" t="s">
        <v>609</v>
      </c>
      <c r="D302" s="154" t="s">
        <v>69</v>
      </c>
      <c r="E302" s="155">
        <v>126</v>
      </c>
      <c r="F302" s="155">
        <v>0</v>
      </c>
      <c r="G302" s="156">
        <f>E302*F302</f>
        <v>0</v>
      </c>
      <c r="O302" s="150">
        <v>2</v>
      </c>
      <c r="AA302" s="123">
        <v>12</v>
      </c>
      <c r="AB302" s="123">
        <v>0</v>
      </c>
      <c r="AC302" s="123">
        <v>226</v>
      </c>
      <c r="AZ302" s="123">
        <v>2</v>
      </c>
      <c r="BA302" s="123">
        <f>IF(AZ302=1,G302,0)</f>
        <v>0</v>
      </c>
      <c r="BB302" s="123">
        <f>IF(AZ302=2,G302,0)</f>
        <v>0</v>
      </c>
      <c r="BC302" s="123">
        <f>IF(AZ302=3,G302,0)</f>
        <v>0</v>
      </c>
    </row>
    <row r="303" spans="1:104" ht="22.5">
      <c r="A303" s="151">
        <v>260</v>
      </c>
      <c r="B303" s="152" t="s">
        <v>380</v>
      </c>
      <c r="C303" s="153" t="s">
        <v>381</v>
      </c>
      <c r="D303" s="154" t="s">
        <v>69</v>
      </c>
      <c r="E303" s="155">
        <v>39.285</v>
      </c>
      <c r="F303" s="155">
        <v>0</v>
      </c>
      <c r="G303" s="156">
        <f>E303*F303</f>
        <v>0</v>
      </c>
      <c r="O303" s="150">
        <v>2</v>
      </c>
      <c r="AA303" s="123">
        <v>12</v>
      </c>
      <c r="AB303" s="123">
        <v>0</v>
      </c>
      <c r="AC303" s="123">
        <v>226</v>
      </c>
      <c r="AZ303" s="123">
        <v>2</v>
      </c>
      <c r="BA303" s="123">
        <f>IF(AZ303=1,G303,0)</f>
        <v>0</v>
      </c>
      <c r="BB303" s="123">
        <f>IF(AZ303=2,G303,0)</f>
        <v>0</v>
      </c>
      <c r="BC303" s="123">
        <f>IF(AZ303=3,G303,0)</f>
        <v>0</v>
      </c>
      <c r="BD303" s="123">
        <f>IF(AZ303=4,G303,0)</f>
        <v>0</v>
      </c>
      <c r="BE303" s="123">
        <f>IF(AZ303=5,G303,0)</f>
        <v>0</v>
      </c>
      <c r="CZ303" s="123">
        <v>0</v>
      </c>
    </row>
    <row r="304" spans="1:57" ht="12.75">
      <c r="A304" s="157"/>
      <c r="B304" s="158" t="s">
        <v>67</v>
      </c>
      <c r="C304" s="159" t="str">
        <f>CONCATENATE(B301," ",C301)</f>
        <v>781 Dokončovací práce - obklady</v>
      </c>
      <c r="D304" s="157"/>
      <c r="E304" s="160"/>
      <c r="F304" s="160"/>
      <c r="G304" s="161">
        <f>SUM(G301:G303)</f>
        <v>0</v>
      </c>
      <c r="O304" s="150">
        <v>4</v>
      </c>
      <c r="BA304" s="162">
        <f>SUM(BA301:BA303)</f>
        <v>0</v>
      </c>
      <c r="BB304" s="162">
        <f>SUM(BB301:BB303)</f>
        <v>0</v>
      </c>
      <c r="BC304" s="162">
        <f>SUM(BC301:BC303)</f>
        <v>0</v>
      </c>
      <c r="BD304" s="162">
        <f>SUM(BD301:BD303)</f>
        <v>0</v>
      </c>
      <c r="BE304" s="162">
        <f>SUM(BE301:BE303)</f>
        <v>0</v>
      </c>
    </row>
    <row r="305" spans="1:15" ht="12.75">
      <c r="A305" s="143" t="s">
        <v>65</v>
      </c>
      <c r="B305" s="144" t="s">
        <v>237</v>
      </c>
      <c r="C305" s="145" t="s">
        <v>238</v>
      </c>
      <c r="D305" s="146"/>
      <c r="E305" s="147"/>
      <c r="F305" s="147"/>
      <c r="G305" s="148"/>
      <c r="H305" s="149"/>
      <c r="I305" s="149"/>
      <c r="O305" s="150">
        <v>1</v>
      </c>
    </row>
    <row r="306" spans="1:104" ht="33.75">
      <c r="A306" s="151">
        <v>261</v>
      </c>
      <c r="B306" s="152" t="s">
        <v>382</v>
      </c>
      <c r="C306" s="153" t="s">
        <v>731</v>
      </c>
      <c r="D306" s="154" t="s">
        <v>69</v>
      </c>
      <c r="E306" s="155">
        <v>226.07</v>
      </c>
      <c r="F306" s="155">
        <v>0</v>
      </c>
      <c r="G306" s="156">
        <f>E306*F306</f>
        <v>0</v>
      </c>
      <c r="O306" s="150">
        <v>2</v>
      </c>
      <c r="AA306" s="123">
        <v>12</v>
      </c>
      <c r="AB306" s="123">
        <v>0</v>
      </c>
      <c r="AC306" s="123">
        <v>230</v>
      </c>
      <c r="AZ306" s="123">
        <v>2</v>
      </c>
      <c r="BA306" s="123">
        <f>IF(AZ306=1,G306,0)</f>
        <v>0</v>
      </c>
      <c r="BB306" s="123">
        <f>IF(AZ306=2,G306,0)</f>
        <v>0</v>
      </c>
      <c r="BC306" s="123">
        <f>IF(AZ306=3,G306,0)</f>
        <v>0</v>
      </c>
      <c r="BD306" s="123">
        <f>IF(AZ306=4,G306,0)</f>
        <v>0</v>
      </c>
      <c r="BE306" s="123">
        <f>IF(AZ306=5,G306,0)</f>
        <v>0</v>
      </c>
      <c r="CZ306" s="123">
        <v>0</v>
      </c>
    </row>
    <row r="307" spans="1:104" ht="22.5">
      <c r="A307" s="151">
        <v>262</v>
      </c>
      <c r="B307" s="152" t="s">
        <v>383</v>
      </c>
      <c r="C307" s="153" t="s">
        <v>384</v>
      </c>
      <c r="D307" s="154" t="s">
        <v>69</v>
      </c>
      <c r="E307" s="155">
        <v>226.07</v>
      </c>
      <c r="F307" s="155">
        <v>0</v>
      </c>
      <c r="G307" s="156">
        <f>E307*F307</f>
        <v>0</v>
      </c>
      <c r="O307" s="150">
        <v>2</v>
      </c>
      <c r="AA307" s="123">
        <v>12</v>
      </c>
      <c r="AB307" s="123">
        <v>0</v>
      </c>
      <c r="AC307" s="123">
        <v>231</v>
      </c>
      <c r="AZ307" s="123">
        <v>2</v>
      </c>
      <c r="BA307" s="123">
        <f>IF(AZ307=1,G307,0)</f>
        <v>0</v>
      </c>
      <c r="BB307" s="123">
        <f>IF(AZ307=2,G307,0)</f>
        <v>0</v>
      </c>
      <c r="BC307" s="123">
        <f>IF(AZ307=3,G307,0)</f>
        <v>0</v>
      </c>
      <c r="BD307" s="123">
        <f>IF(AZ307=4,G307,0)</f>
        <v>0</v>
      </c>
      <c r="BE307" s="123">
        <f>IF(AZ307=5,G307,0)</f>
        <v>0</v>
      </c>
      <c r="CZ307" s="123">
        <v>0</v>
      </c>
    </row>
    <row r="308" spans="1:104" ht="22.5">
      <c r="A308" s="151">
        <v>263</v>
      </c>
      <c r="B308" s="152" t="s">
        <v>239</v>
      </c>
      <c r="C308" s="153" t="s">
        <v>240</v>
      </c>
      <c r="D308" s="154" t="s">
        <v>69</v>
      </c>
      <c r="E308" s="155">
        <v>47</v>
      </c>
      <c r="F308" s="155">
        <v>0</v>
      </c>
      <c r="G308" s="156">
        <f>E308*F308</f>
        <v>0</v>
      </c>
      <c r="O308" s="150">
        <v>2</v>
      </c>
      <c r="AA308" s="123">
        <v>12</v>
      </c>
      <c r="AB308" s="123">
        <v>0</v>
      </c>
      <c r="AC308" s="123">
        <v>232</v>
      </c>
      <c r="AZ308" s="123">
        <v>2</v>
      </c>
      <c r="BA308" s="123">
        <f>IF(AZ308=1,G308,0)</f>
        <v>0</v>
      </c>
      <c r="BB308" s="123">
        <f>IF(AZ308=2,G308,0)</f>
        <v>0</v>
      </c>
      <c r="BC308" s="123">
        <f>IF(AZ308=3,G308,0)</f>
        <v>0</v>
      </c>
      <c r="BD308" s="123">
        <f>IF(AZ308=4,G308,0)</f>
        <v>0</v>
      </c>
      <c r="BE308" s="123">
        <f>IF(AZ308=5,G308,0)</f>
        <v>0</v>
      </c>
      <c r="CZ308" s="123">
        <v>0</v>
      </c>
    </row>
    <row r="309" spans="1:57" ht="12.75">
      <c r="A309" s="157"/>
      <c r="B309" s="158" t="s">
        <v>67</v>
      </c>
      <c r="C309" s="159" t="str">
        <f>CONCATENATE(B305," ",C305)</f>
        <v>784 Dokončovací práce - malby</v>
      </c>
      <c r="D309" s="157"/>
      <c r="E309" s="160"/>
      <c r="F309" s="160"/>
      <c r="G309" s="161">
        <f>SUM(G305:G308)</f>
        <v>0</v>
      </c>
      <c r="O309" s="150">
        <v>4</v>
      </c>
      <c r="BA309" s="162">
        <f>SUM(BA305:BA308)</f>
        <v>0</v>
      </c>
      <c r="BB309" s="162">
        <f>SUM(BB305:BB308)</f>
        <v>0</v>
      </c>
      <c r="BC309" s="162">
        <f>SUM(BC305:BC308)</f>
        <v>0</v>
      </c>
      <c r="BD309" s="162">
        <f>SUM(BD305:BD308)</f>
        <v>0</v>
      </c>
      <c r="BE309" s="162">
        <f>SUM(BE305:BE308)</f>
        <v>0</v>
      </c>
    </row>
    <row r="310" spans="1:15" ht="12.75">
      <c r="A310" s="143" t="s">
        <v>65</v>
      </c>
      <c r="B310" s="144" t="s">
        <v>644</v>
      </c>
      <c r="C310" s="145" t="s">
        <v>241</v>
      </c>
      <c r="D310" s="146"/>
      <c r="E310" s="147"/>
      <c r="F310" s="147"/>
      <c r="G310" s="148"/>
      <c r="H310" s="149"/>
      <c r="I310" s="149"/>
      <c r="O310" s="150">
        <v>1</v>
      </c>
    </row>
    <row r="311" spans="1:15" ht="12.75">
      <c r="A311" s="179"/>
      <c r="B311" s="144"/>
      <c r="C311" s="145" t="s">
        <v>410</v>
      </c>
      <c r="D311" s="146"/>
      <c r="E311" s="147"/>
      <c r="F311" s="147"/>
      <c r="G311" s="148"/>
      <c r="H311" s="149"/>
      <c r="I311" s="149"/>
      <c r="O311" s="150"/>
    </row>
    <row r="312" spans="1:55" ht="22.5">
      <c r="A312" s="179">
        <v>264</v>
      </c>
      <c r="B312" s="175" t="s">
        <v>415</v>
      </c>
      <c r="C312" s="153" t="s">
        <v>416</v>
      </c>
      <c r="D312" s="154" t="s">
        <v>99</v>
      </c>
      <c r="E312" s="155">
        <v>2</v>
      </c>
      <c r="F312" s="155">
        <v>0</v>
      </c>
      <c r="G312" s="156">
        <f aca="true" t="shared" si="182" ref="G312:G340">E312*F312</f>
        <v>0</v>
      </c>
      <c r="O312" s="150">
        <v>2</v>
      </c>
      <c r="AA312" s="123">
        <v>12</v>
      </c>
      <c r="AB312" s="123">
        <v>0</v>
      </c>
      <c r="AC312" s="123">
        <v>234</v>
      </c>
      <c r="AZ312" s="123">
        <v>2</v>
      </c>
      <c r="BA312" s="123">
        <f aca="true" t="shared" si="183" ref="BA312:BA340">IF(AZ312=1,G312,0)</f>
        <v>0</v>
      </c>
      <c r="BB312" s="123">
        <f aca="true" t="shared" si="184" ref="BB312:BB340">IF(AZ312=2,G312,0)</f>
        <v>0</v>
      </c>
      <c r="BC312" s="123">
        <f aca="true" t="shared" si="185" ref="BC312:BC340">IF(AZ312=3,G312,0)</f>
        <v>0</v>
      </c>
    </row>
    <row r="313" spans="1:55" ht="22.5">
      <c r="A313" s="179">
        <v>265</v>
      </c>
      <c r="B313" s="175" t="s">
        <v>412</v>
      </c>
      <c r="C313" s="153" t="s">
        <v>411</v>
      </c>
      <c r="D313" s="154" t="s">
        <v>99</v>
      </c>
      <c r="E313" s="155">
        <v>1</v>
      </c>
      <c r="F313" s="155">
        <v>0</v>
      </c>
      <c r="G313" s="156">
        <f t="shared" si="182"/>
        <v>0</v>
      </c>
      <c r="O313" s="150">
        <v>2</v>
      </c>
      <c r="AA313" s="123">
        <v>12</v>
      </c>
      <c r="AB313" s="123">
        <v>0</v>
      </c>
      <c r="AC313" s="123">
        <v>234</v>
      </c>
      <c r="AZ313" s="123">
        <v>2</v>
      </c>
      <c r="BA313" s="123">
        <f t="shared" si="183"/>
        <v>0</v>
      </c>
      <c r="BB313" s="123">
        <f t="shared" si="184"/>
        <v>0</v>
      </c>
      <c r="BC313" s="123">
        <f t="shared" si="185"/>
        <v>0</v>
      </c>
    </row>
    <row r="314" spans="1:55" ht="22.5">
      <c r="A314" s="179">
        <v>266</v>
      </c>
      <c r="B314" s="152" t="s">
        <v>414</v>
      </c>
      <c r="C314" s="153" t="s">
        <v>413</v>
      </c>
      <c r="D314" s="154" t="s">
        <v>99</v>
      </c>
      <c r="E314" s="155">
        <v>1</v>
      </c>
      <c r="F314" s="155">
        <v>0</v>
      </c>
      <c r="G314" s="156">
        <f t="shared" si="182"/>
        <v>0</v>
      </c>
      <c r="O314" s="150">
        <v>2</v>
      </c>
      <c r="AA314" s="123">
        <v>12</v>
      </c>
      <c r="AB314" s="123">
        <v>0</v>
      </c>
      <c r="AC314" s="123">
        <v>232</v>
      </c>
      <c r="AZ314" s="123">
        <v>2</v>
      </c>
      <c r="BA314" s="123">
        <f t="shared" si="183"/>
        <v>0</v>
      </c>
      <c r="BB314" s="123">
        <f t="shared" si="184"/>
        <v>0</v>
      </c>
      <c r="BC314" s="123">
        <f t="shared" si="185"/>
        <v>0</v>
      </c>
    </row>
    <row r="315" spans="1:55" ht="22.5">
      <c r="A315" s="179">
        <v>267</v>
      </c>
      <c r="B315" s="152" t="s">
        <v>418</v>
      </c>
      <c r="C315" s="153" t="s">
        <v>417</v>
      </c>
      <c r="D315" s="154" t="s">
        <v>79</v>
      </c>
      <c r="E315" s="155">
        <v>2</v>
      </c>
      <c r="F315" s="155">
        <v>0</v>
      </c>
      <c r="G315" s="156">
        <f t="shared" si="182"/>
        <v>0</v>
      </c>
      <c r="O315" s="150">
        <v>2</v>
      </c>
      <c r="AA315" s="123">
        <v>12</v>
      </c>
      <c r="AB315" s="123">
        <v>0</v>
      </c>
      <c r="AC315" s="123">
        <v>232</v>
      </c>
      <c r="AZ315" s="123">
        <v>2</v>
      </c>
      <c r="BA315" s="123">
        <f t="shared" si="183"/>
        <v>0</v>
      </c>
      <c r="BB315" s="123">
        <f t="shared" si="184"/>
        <v>0</v>
      </c>
      <c r="BC315" s="123">
        <f t="shared" si="185"/>
        <v>0</v>
      </c>
    </row>
    <row r="316" spans="1:55" ht="12.75">
      <c r="A316" s="179">
        <v>268</v>
      </c>
      <c r="B316" s="152" t="s">
        <v>418</v>
      </c>
      <c r="C316" s="153" t="s">
        <v>419</v>
      </c>
      <c r="D316" s="154" t="s">
        <v>79</v>
      </c>
      <c r="E316" s="155">
        <v>2</v>
      </c>
      <c r="F316" s="155">
        <v>0</v>
      </c>
      <c r="G316" s="156">
        <f t="shared" si="182"/>
        <v>0</v>
      </c>
      <c r="O316" s="150">
        <v>2</v>
      </c>
      <c r="AA316" s="123">
        <v>12</v>
      </c>
      <c r="AB316" s="123">
        <v>0</v>
      </c>
      <c r="AC316" s="123">
        <v>232</v>
      </c>
      <c r="AZ316" s="123">
        <v>2</v>
      </c>
      <c r="BA316" s="123">
        <f t="shared" si="183"/>
        <v>0</v>
      </c>
      <c r="BB316" s="123">
        <f t="shared" si="184"/>
        <v>0</v>
      </c>
      <c r="BC316" s="123">
        <f t="shared" si="185"/>
        <v>0</v>
      </c>
    </row>
    <row r="317" spans="1:55" ht="22.5">
      <c r="A317" s="179">
        <v>269</v>
      </c>
      <c r="B317" s="152" t="s">
        <v>418</v>
      </c>
      <c r="C317" s="153" t="s">
        <v>420</v>
      </c>
      <c r="D317" s="154" t="s">
        <v>79</v>
      </c>
      <c r="E317" s="155">
        <v>2</v>
      </c>
      <c r="F317" s="155">
        <v>0</v>
      </c>
      <c r="G317" s="156">
        <f t="shared" si="182"/>
        <v>0</v>
      </c>
      <c r="O317" s="150">
        <v>2</v>
      </c>
      <c r="AA317" s="123">
        <v>12</v>
      </c>
      <c r="AB317" s="123">
        <v>0</v>
      </c>
      <c r="AC317" s="123">
        <v>232</v>
      </c>
      <c r="AZ317" s="123">
        <v>2</v>
      </c>
      <c r="BA317" s="123">
        <f t="shared" si="183"/>
        <v>0</v>
      </c>
      <c r="BB317" s="123">
        <f t="shared" si="184"/>
        <v>0</v>
      </c>
      <c r="BC317" s="123">
        <f t="shared" si="185"/>
        <v>0</v>
      </c>
    </row>
    <row r="318" spans="1:55" ht="33.75">
      <c r="A318" s="179">
        <v>270</v>
      </c>
      <c r="B318" s="176" t="s">
        <v>421</v>
      </c>
      <c r="C318" s="153" t="s">
        <v>422</v>
      </c>
      <c r="D318" s="154" t="s">
        <v>99</v>
      </c>
      <c r="E318" s="155">
        <v>12</v>
      </c>
      <c r="F318" s="155">
        <v>0</v>
      </c>
      <c r="G318" s="156">
        <f t="shared" si="182"/>
        <v>0</v>
      </c>
      <c r="O318" s="150">
        <v>2</v>
      </c>
      <c r="AA318" s="123">
        <v>12</v>
      </c>
      <c r="AB318" s="123">
        <v>0</v>
      </c>
      <c r="AC318" s="123">
        <v>232</v>
      </c>
      <c r="AZ318" s="123">
        <v>2</v>
      </c>
      <c r="BA318" s="123">
        <f t="shared" si="183"/>
        <v>0</v>
      </c>
      <c r="BB318" s="123">
        <f t="shared" si="184"/>
        <v>0</v>
      </c>
      <c r="BC318" s="123">
        <f t="shared" si="185"/>
        <v>0</v>
      </c>
    </row>
    <row r="319" spans="1:55" ht="22.5">
      <c r="A319" s="179">
        <v>271</v>
      </c>
      <c r="B319" s="176" t="s">
        <v>423</v>
      </c>
      <c r="C319" s="153" t="s">
        <v>424</v>
      </c>
      <c r="D319" s="154" t="s">
        <v>79</v>
      </c>
      <c r="E319" s="155">
        <v>2</v>
      </c>
      <c r="F319" s="155">
        <v>0</v>
      </c>
      <c r="G319" s="156">
        <f t="shared" si="182"/>
        <v>0</v>
      </c>
      <c r="O319" s="150">
        <v>2</v>
      </c>
      <c r="AA319" s="123">
        <v>12</v>
      </c>
      <c r="AB319" s="123">
        <v>0</v>
      </c>
      <c r="AC319" s="123">
        <v>232</v>
      </c>
      <c r="AZ319" s="123">
        <v>2</v>
      </c>
      <c r="BA319" s="123">
        <f t="shared" si="183"/>
        <v>0</v>
      </c>
      <c r="BB319" s="123">
        <f t="shared" si="184"/>
        <v>0</v>
      </c>
      <c r="BC319" s="123">
        <f t="shared" si="185"/>
        <v>0</v>
      </c>
    </row>
    <row r="320" spans="1:55" ht="12.75">
      <c r="A320" s="179">
        <v>272</v>
      </c>
      <c r="B320" s="176" t="s">
        <v>423</v>
      </c>
      <c r="C320" s="153" t="s">
        <v>419</v>
      </c>
      <c r="D320" s="154" t="s">
        <v>79</v>
      </c>
      <c r="E320" s="155">
        <v>2</v>
      </c>
      <c r="F320" s="155">
        <v>0</v>
      </c>
      <c r="G320" s="156">
        <f t="shared" si="182"/>
        <v>0</v>
      </c>
      <c r="O320" s="150">
        <v>2</v>
      </c>
      <c r="AA320" s="123">
        <v>12</v>
      </c>
      <c r="AB320" s="123">
        <v>0</v>
      </c>
      <c r="AC320" s="123">
        <v>232</v>
      </c>
      <c r="AZ320" s="123">
        <v>2</v>
      </c>
      <c r="BA320" s="123">
        <f t="shared" si="183"/>
        <v>0</v>
      </c>
      <c r="BB320" s="123">
        <f t="shared" si="184"/>
        <v>0</v>
      </c>
      <c r="BC320" s="123">
        <f t="shared" si="185"/>
        <v>0</v>
      </c>
    </row>
    <row r="321" spans="1:55" ht="33.75">
      <c r="A321" s="179">
        <v>273</v>
      </c>
      <c r="B321" s="176" t="s">
        <v>423</v>
      </c>
      <c r="C321" s="153" t="s">
        <v>773</v>
      </c>
      <c r="D321" s="154" t="s">
        <v>79</v>
      </c>
      <c r="E321" s="155">
        <v>2</v>
      </c>
      <c r="F321" s="155">
        <v>0</v>
      </c>
      <c r="G321" s="156">
        <f t="shared" si="182"/>
        <v>0</v>
      </c>
      <c r="O321" s="150">
        <v>2</v>
      </c>
      <c r="AA321" s="123">
        <v>12</v>
      </c>
      <c r="AB321" s="123">
        <v>0</v>
      </c>
      <c r="AC321" s="123">
        <v>232</v>
      </c>
      <c r="AZ321" s="123">
        <v>2</v>
      </c>
      <c r="BA321" s="123">
        <f t="shared" si="183"/>
        <v>0</v>
      </c>
      <c r="BB321" s="123">
        <f t="shared" si="184"/>
        <v>0</v>
      </c>
      <c r="BC321" s="123">
        <f t="shared" si="185"/>
        <v>0</v>
      </c>
    </row>
    <row r="322" spans="1:55" ht="22.5">
      <c r="A322" s="179">
        <v>274</v>
      </c>
      <c r="B322" s="176" t="s">
        <v>425</v>
      </c>
      <c r="C322" s="153" t="s">
        <v>774</v>
      </c>
      <c r="D322" s="154" t="s">
        <v>79</v>
      </c>
      <c r="E322" s="155">
        <v>1</v>
      </c>
      <c r="F322" s="155">
        <v>0</v>
      </c>
      <c r="G322" s="156">
        <f t="shared" si="182"/>
        <v>0</v>
      </c>
      <c r="O322" s="150">
        <v>2</v>
      </c>
      <c r="AA322" s="123">
        <v>12</v>
      </c>
      <c r="AB322" s="123">
        <v>0</v>
      </c>
      <c r="AC322" s="123">
        <v>232</v>
      </c>
      <c r="AZ322" s="123">
        <v>2</v>
      </c>
      <c r="BA322" s="123">
        <f t="shared" si="183"/>
        <v>0</v>
      </c>
      <c r="BB322" s="123">
        <f t="shared" si="184"/>
        <v>0</v>
      </c>
      <c r="BC322" s="123">
        <f t="shared" si="185"/>
        <v>0</v>
      </c>
    </row>
    <row r="323" spans="1:55" ht="12.75">
      <c r="A323" s="179">
        <v>275</v>
      </c>
      <c r="B323" s="176" t="s">
        <v>425</v>
      </c>
      <c r="C323" s="153" t="s">
        <v>776</v>
      </c>
      <c r="D323" s="154" t="s">
        <v>79</v>
      </c>
      <c r="E323" s="155">
        <v>1</v>
      </c>
      <c r="F323" s="155">
        <v>0</v>
      </c>
      <c r="G323" s="156">
        <f t="shared" si="182"/>
        <v>0</v>
      </c>
      <c r="O323" s="150">
        <v>2</v>
      </c>
      <c r="AA323" s="123">
        <v>12</v>
      </c>
      <c r="AB323" s="123">
        <v>0</v>
      </c>
      <c r="AC323" s="123">
        <v>232</v>
      </c>
      <c r="AZ323" s="123">
        <v>2</v>
      </c>
      <c r="BA323" s="123">
        <f t="shared" si="183"/>
        <v>0</v>
      </c>
      <c r="BB323" s="123">
        <f t="shared" si="184"/>
        <v>0</v>
      </c>
      <c r="BC323" s="123">
        <f t="shared" si="185"/>
        <v>0</v>
      </c>
    </row>
    <row r="324" spans="1:55" ht="33.75">
      <c r="A324" s="179">
        <v>276</v>
      </c>
      <c r="B324" s="152" t="s">
        <v>425</v>
      </c>
      <c r="C324" s="153" t="s">
        <v>773</v>
      </c>
      <c r="D324" s="154" t="s">
        <v>79</v>
      </c>
      <c r="E324" s="155">
        <v>1</v>
      </c>
      <c r="F324" s="155">
        <v>0</v>
      </c>
      <c r="G324" s="156">
        <f t="shared" si="182"/>
        <v>0</v>
      </c>
      <c r="O324" s="150">
        <v>2</v>
      </c>
      <c r="AA324" s="123">
        <v>12</v>
      </c>
      <c r="AB324" s="123">
        <v>0</v>
      </c>
      <c r="AC324" s="123">
        <v>232</v>
      </c>
      <c r="AZ324" s="123">
        <v>2</v>
      </c>
      <c r="BA324" s="123">
        <f t="shared" si="183"/>
        <v>0</v>
      </c>
      <c r="BB324" s="123">
        <f t="shared" si="184"/>
        <v>0</v>
      </c>
      <c r="BC324" s="123">
        <f t="shared" si="185"/>
        <v>0</v>
      </c>
    </row>
    <row r="325" spans="1:55" ht="22.5">
      <c r="A325" s="179">
        <v>277</v>
      </c>
      <c r="B325" s="152" t="s">
        <v>426</v>
      </c>
      <c r="C325" s="153" t="s">
        <v>775</v>
      </c>
      <c r="D325" s="154" t="s">
        <v>79</v>
      </c>
      <c r="E325" s="155">
        <v>1</v>
      </c>
      <c r="F325" s="155">
        <v>0</v>
      </c>
      <c r="G325" s="156">
        <f t="shared" si="182"/>
        <v>0</v>
      </c>
      <c r="O325" s="150">
        <v>2</v>
      </c>
      <c r="AA325" s="123">
        <v>12</v>
      </c>
      <c r="AB325" s="123">
        <v>0</v>
      </c>
      <c r="AC325" s="123">
        <v>232</v>
      </c>
      <c r="AZ325" s="123">
        <v>2</v>
      </c>
      <c r="BA325" s="123">
        <f t="shared" si="183"/>
        <v>0</v>
      </c>
      <c r="BB325" s="123">
        <f t="shared" si="184"/>
        <v>0</v>
      </c>
      <c r="BC325" s="123">
        <f t="shared" si="185"/>
        <v>0</v>
      </c>
    </row>
    <row r="326" spans="1:55" ht="12.75">
      <c r="A326" s="179">
        <v>278</v>
      </c>
      <c r="B326" s="152" t="s">
        <v>426</v>
      </c>
      <c r="C326" s="153" t="s">
        <v>427</v>
      </c>
      <c r="D326" s="154" t="s">
        <v>66</v>
      </c>
      <c r="E326" s="155">
        <v>1</v>
      </c>
      <c r="F326" s="155">
        <v>0</v>
      </c>
      <c r="G326" s="156">
        <f t="shared" si="182"/>
        <v>0</v>
      </c>
      <c r="O326" s="150">
        <v>2</v>
      </c>
      <c r="AA326" s="123">
        <v>12</v>
      </c>
      <c r="AB326" s="123">
        <v>0</v>
      </c>
      <c r="AC326" s="123">
        <v>232</v>
      </c>
      <c r="AZ326" s="123">
        <v>2</v>
      </c>
      <c r="BA326" s="123">
        <f t="shared" si="183"/>
        <v>0</v>
      </c>
      <c r="BB326" s="123">
        <f t="shared" si="184"/>
        <v>0</v>
      </c>
      <c r="BC326" s="123">
        <f t="shared" si="185"/>
        <v>0</v>
      </c>
    </row>
    <row r="327" spans="1:55" ht="12.75">
      <c r="A327" s="179">
        <v>279</v>
      </c>
      <c r="B327" s="152" t="s">
        <v>428</v>
      </c>
      <c r="C327" s="153" t="s">
        <v>429</v>
      </c>
      <c r="D327" s="154" t="s">
        <v>79</v>
      </c>
      <c r="E327" s="155">
        <v>1</v>
      </c>
      <c r="F327" s="155">
        <v>0</v>
      </c>
      <c r="G327" s="156">
        <f t="shared" si="182"/>
        <v>0</v>
      </c>
      <c r="O327" s="150">
        <v>2</v>
      </c>
      <c r="AA327" s="123">
        <v>12</v>
      </c>
      <c r="AB327" s="123">
        <v>0</v>
      </c>
      <c r="AC327" s="123">
        <v>232</v>
      </c>
      <c r="AZ327" s="123">
        <v>2</v>
      </c>
      <c r="BA327" s="123">
        <f t="shared" si="183"/>
        <v>0</v>
      </c>
      <c r="BB327" s="123">
        <f t="shared" si="184"/>
        <v>0</v>
      </c>
      <c r="BC327" s="123">
        <f t="shared" si="185"/>
        <v>0</v>
      </c>
    </row>
    <row r="328" spans="1:55" ht="22.5">
      <c r="A328" s="179">
        <v>280</v>
      </c>
      <c r="B328" s="152" t="s">
        <v>430</v>
      </c>
      <c r="C328" s="153" t="s">
        <v>431</v>
      </c>
      <c r="D328" s="154" t="s">
        <v>66</v>
      </c>
      <c r="E328" s="155">
        <v>2</v>
      </c>
      <c r="F328" s="155">
        <v>0</v>
      </c>
      <c r="G328" s="156">
        <f t="shared" si="182"/>
        <v>0</v>
      </c>
      <c r="O328" s="150">
        <v>2</v>
      </c>
      <c r="AA328" s="123">
        <v>12</v>
      </c>
      <c r="AB328" s="123">
        <v>0</v>
      </c>
      <c r="AC328" s="123">
        <v>232</v>
      </c>
      <c r="AZ328" s="123">
        <v>2</v>
      </c>
      <c r="BA328" s="123">
        <f t="shared" si="183"/>
        <v>0</v>
      </c>
      <c r="BB328" s="123">
        <f t="shared" si="184"/>
        <v>0</v>
      </c>
      <c r="BC328" s="123">
        <f t="shared" si="185"/>
        <v>0</v>
      </c>
    </row>
    <row r="329" spans="1:55" ht="22.5">
      <c r="A329" s="179">
        <v>281</v>
      </c>
      <c r="B329" s="152" t="s">
        <v>433</v>
      </c>
      <c r="C329" s="153" t="s">
        <v>432</v>
      </c>
      <c r="D329" s="154" t="s">
        <v>66</v>
      </c>
      <c r="E329" s="155">
        <v>3</v>
      </c>
      <c r="F329" s="155">
        <v>0</v>
      </c>
      <c r="G329" s="156">
        <f t="shared" si="182"/>
        <v>0</v>
      </c>
      <c r="O329" s="150">
        <v>2</v>
      </c>
      <c r="AA329" s="123">
        <v>12</v>
      </c>
      <c r="AB329" s="123">
        <v>0</v>
      </c>
      <c r="AC329" s="123">
        <v>232</v>
      </c>
      <c r="AZ329" s="123">
        <v>2</v>
      </c>
      <c r="BA329" s="123">
        <f t="shared" si="183"/>
        <v>0</v>
      </c>
      <c r="BB329" s="123">
        <f t="shared" si="184"/>
        <v>0</v>
      </c>
      <c r="BC329" s="123">
        <f t="shared" si="185"/>
        <v>0</v>
      </c>
    </row>
    <row r="330" spans="1:55" ht="12.75">
      <c r="A330" s="179">
        <v>282</v>
      </c>
      <c r="B330" s="152" t="s">
        <v>434</v>
      </c>
      <c r="C330" s="153" t="s">
        <v>435</v>
      </c>
      <c r="D330" s="154" t="s">
        <v>66</v>
      </c>
      <c r="E330" s="155">
        <v>1</v>
      </c>
      <c r="F330" s="155">
        <v>0</v>
      </c>
      <c r="G330" s="156">
        <f t="shared" si="182"/>
        <v>0</v>
      </c>
      <c r="O330" s="150">
        <v>2</v>
      </c>
      <c r="AA330" s="123">
        <v>12</v>
      </c>
      <c r="AB330" s="123">
        <v>0</v>
      </c>
      <c r="AC330" s="123">
        <v>232</v>
      </c>
      <c r="AZ330" s="123">
        <v>2</v>
      </c>
      <c r="BA330" s="123">
        <f t="shared" si="183"/>
        <v>0</v>
      </c>
      <c r="BB330" s="123">
        <f t="shared" si="184"/>
        <v>0</v>
      </c>
      <c r="BC330" s="123">
        <f t="shared" si="185"/>
        <v>0</v>
      </c>
    </row>
    <row r="331" spans="1:55" ht="12.75">
      <c r="A331" s="179">
        <v>283</v>
      </c>
      <c r="B331" s="152" t="s">
        <v>436</v>
      </c>
      <c r="C331" s="153" t="s">
        <v>437</v>
      </c>
      <c r="D331" s="154" t="s">
        <v>66</v>
      </c>
      <c r="E331" s="155">
        <v>1</v>
      </c>
      <c r="F331" s="155">
        <v>0</v>
      </c>
      <c r="G331" s="156">
        <f t="shared" si="182"/>
        <v>0</v>
      </c>
      <c r="O331" s="150">
        <v>2</v>
      </c>
      <c r="AA331" s="123">
        <v>12</v>
      </c>
      <c r="AB331" s="123">
        <v>0</v>
      </c>
      <c r="AC331" s="123">
        <v>232</v>
      </c>
      <c r="AZ331" s="123">
        <v>2</v>
      </c>
      <c r="BA331" s="123">
        <f t="shared" si="183"/>
        <v>0</v>
      </c>
      <c r="BB331" s="123">
        <f t="shared" si="184"/>
        <v>0</v>
      </c>
      <c r="BC331" s="123">
        <f t="shared" si="185"/>
        <v>0</v>
      </c>
    </row>
    <row r="332" spans="1:55" ht="12.75">
      <c r="A332" s="179">
        <v>284</v>
      </c>
      <c r="B332" s="152" t="s">
        <v>438</v>
      </c>
      <c r="C332" s="153" t="s">
        <v>439</v>
      </c>
      <c r="D332" s="154" t="s">
        <v>79</v>
      </c>
      <c r="E332" s="155">
        <v>1</v>
      </c>
      <c r="F332" s="155">
        <v>0</v>
      </c>
      <c r="G332" s="156">
        <f t="shared" si="182"/>
        <v>0</v>
      </c>
      <c r="O332" s="150">
        <v>2</v>
      </c>
      <c r="AA332" s="123">
        <v>12</v>
      </c>
      <c r="AB332" s="123">
        <v>0</v>
      </c>
      <c r="AC332" s="123">
        <v>232</v>
      </c>
      <c r="AZ332" s="123">
        <v>2</v>
      </c>
      <c r="BA332" s="123">
        <f t="shared" si="183"/>
        <v>0</v>
      </c>
      <c r="BB332" s="123">
        <f t="shared" si="184"/>
        <v>0</v>
      </c>
      <c r="BC332" s="123">
        <f t="shared" si="185"/>
        <v>0</v>
      </c>
    </row>
    <row r="333" spans="1:55" ht="12.75">
      <c r="A333" s="179">
        <v>285</v>
      </c>
      <c r="B333" s="152" t="s">
        <v>440</v>
      </c>
      <c r="C333" s="153" t="s">
        <v>778</v>
      </c>
      <c r="D333" s="154" t="s">
        <v>79</v>
      </c>
      <c r="E333" s="155">
        <v>1</v>
      </c>
      <c r="F333" s="155">
        <v>0</v>
      </c>
      <c r="G333" s="156">
        <f t="shared" si="182"/>
        <v>0</v>
      </c>
      <c r="O333" s="150">
        <v>2</v>
      </c>
      <c r="AA333" s="123">
        <v>12</v>
      </c>
      <c r="AB333" s="123">
        <v>0</v>
      </c>
      <c r="AC333" s="123">
        <v>232</v>
      </c>
      <c r="AZ333" s="123">
        <v>2</v>
      </c>
      <c r="BA333" s="123">
        <f t="shared" si="183"/>
        <v>0</v>
      </c>
      <c r="BB333" s="123">
        <f t="shared" si="184"/>
        <v>0</v>
      </c>
      <c r="BC333" s="123">
        <f t="shared" si="185"/>
        <v>0</v>
      </c>
    </row>
    <row r="334" spans="1:55" ht="12.75">
      <c r="A334" s="179">
        <v>286</v>
      </c>
      <c r="B334" s="152" t="s">
        <v>440</v>
      </c>
      <c r="C334" s="153" t="s">
        <v>777</v>
      </c>
      <c r="D334" s="154" t="s">
        <v>66</v>
      </c>
      <c r="E334" s="155">
        <v>1</v>
      </c>
      <c r="F334" s="155">
        <v>0</v>
      </c>
      <c r="G334" s="156">
        <f t="shared" si="182"/>
        <v>0</v>
      </c>
      <c r="O334" s="150">
        <v>2</v>
      </c>
      <c r="AA334" s="123">
        <v>12</v>
      </c>
      <c r="AB334" s="123">
        <v>0</v>
      </c>
      <c r="AC334" s="123">
        <v>232</v>
      </c>
      <c r="AZ334" s="123">
        <v>2</v>
      </c>
      <c r="BA334" s="123">
        <f t="shared" si="183"/>
        <v>0</v>
      </c>
      <c r="BB334" s="123">
        <f t="shared" si="184"/>
        <v>0</v>
      </c>
      <c r="BC334" s="123">
        <f t="shared" si="185"/>
        <v>0</v>
      </c>
    </row>
    <row r="335" spans="1:55" ht="12.75">
      <c r="A335" s="179">
        <v>287</v>
      </c>
      <c r="B335" s="152" t="s">
        <v>441</v>
      </c>
      <c r="C335" s="153" t="s">
        <v>442</v>
      </c>
      <c r="D335" s="154" t="s">
        <v>66</v>
      </c>
      <c r="E335" s="155">
        <v>1</v>
      </c>
      <c r="F335" s="155">
        <v>0</v>
      </c>
      <c r="G335" s="156">
        <f t="shared" si="182"/>
        <v>0</v>
      </c>
      <c r="O335" s="150">
        <v>2</v>
      </c>
      <c r="AA335" s="123">
        <v>12</v>
      </c>
      <c r="AB335" s="123">
        <v>0</v>
      </c>
      <c r="AC335" s="123">
        <v>232</v>
      </c>
      <c r="AZ335" s="123">
        <v>2</v>
      </c>
      <c r="BA335" s="123">
        <f t="shared" si="183"/>
        <v>0</v>
      </c>
      <c r="BB335" s="123">
        <f t="shared" si="184"/>
        <v>0</v>
      </c>
      <c r="BC335" s="123">
        <f t="shared" si="185"/>
        <v>0</v>
      </c>
    </row>
    <row r="336" spans="1:55" ht="12.75">
      <c r="A336" s="179">
        <v>288</v>
      </c>
      <c r="B336" s="152" t="s">
        <v>443</v>
      </c>
      <c r="C336" s="153" t="s">
        <v>444</v>
      </c>
      <c r="D336" s="154" t="s">
        <v>79</v>
      </c>
      <c r="E336" s="155">
        <v>1</v>
      </c>
      <c r="F336" s="155">
        <v>0</v>
      </c>
      <c r="G336" s="156">
        <f t="shared" si="182"/>
        <v>0</v>
      </c>
      <c r="O336" s="150">
        <v>2</v>
      </c>
      <c r="AA336" s="123">
        <v>12</v>
      </c>
      <c r="AB336" s="123">
        <v>0</v>
      </c>
      <c r="AC336" s="123">
        <v>232</v>
      </c>
      <c r="AZ336" s="123">
        <v>2</v>
      </c>
      <c r="BA336" s="123">
        <f t="shared" si="183"/>
        <v>0</v>
      </c>
      <c r="BB336" s="123">
        <f t="shared" si="184"/>
        <v>0</v>
      </c>
      <c r="BC336" s="123">
        <f t="shared" si="185"/>
        <v>0</v>
      </c>
    </row>
    <row r="337" spans="1:55" ht="22.5">
      <c r="A337" s="179">
        <v>289</v>
      </c>
      <c r="B337" s="152" t="s">
        <v>445</v>
      </c>
      <c r="C337" s="153" t="s">
        <v>446</v>
      </c>
      <c r="D337" s="154" t="s">
        <v>66</v>
      </c>
      <c r="E337" s="155">
        <v>2</v>
      </c>
      <c r="F337" s="155">
        <v>0</v>
      </c>
      <c r="G337" s="156">
        <f t="shared" si="182"/>
        <v>0</v>
      </c>
      <c r="O337" s="150">
        <v>2</v>
      </c>
      <c r="AA337" s="123">
        <v>12</v>
      </c>
      <c r="AB337" s="123">
        <v>0</v>
      </c>
      <c r="AC337" s="123">
        <v>232</v>
      </c>
      <c r="AZ337" s="123">
        <v>2</v>
      </c>
      <c r="BA337" s="123">
        <f t="shared" si="183"/>
        <v>0</v>
      </c>
      <c r="BB337" s="123">
        <f t="shared" si="184"/>
        <v>0</v>
      </c>
      <c r="BC337" s="123">
        <f t="shared" si="185"/>
        <v>0</v>
      </c>
    </row>
    <row r="338" spans="1:55" ht="22.5">
      <c r="A338" s="179">
        <v>290</v>
      </c>
      <c r="B338" s="152" t="s">
        <v>164</v>
      </c>
      <c r="C338" s="153" t="s">
        <v>779</v>
      </c>
      <c r="D338" s="154" t="s">
        <v>66</v>
      </c>
      <c r="E338" s="155">
        <v>1</v>
      </c>
      <c r="F338" s="155">
        <v>0</v>
      </c>
      <c r="G338" s="156">
        <f t="shared" si="182"/>
        <v>0</v>
      </c>
      <c r="O338" s="150">
        <v>2</v>
      </c>
      <c r="AA338" s="123">
        <v>12</v>
      </c>
      <c r="AB338" s="123">
        <v>0</v>
      </c>
      <c r="AC338" s="123">
        <v>232</v>
      </c>
      <c r="AZ338" s="123">
        <v>2</v>
      </c>
      <c r="BA338" s="123">
        <f t="shared" si="183"/>
        <v>0</v>
      </c>
      <c r="BB338" s="123">
        <f t="shared" si="184"/>
        <v>0</v>
      </c>
      <c r="BC338" s="123">
        <f t="shared" si="185"/>
        <v>0</v>
      </c>
    </row>
    <row r="339" spans="1:55" ht="22.5">
      <c r="A339" s="179">
        <v>291</v>
      </c>
      <c r="B339" s="152" t="s">
        <v>165</v>
      </c>
      <c r="C339" s="153" t="s">
        <v>780</v>
      </c>
      <c r="D339" s="154" t="s">
        <v>66</v>
      </c>
      <c r="E339" s="155">
        <v>1</v>
      </c>
      <c r="F339" s="155">
        <v>0</v>
      </c>
      <c r="G339" s="156">
        <f t="shared" si="182"/>
        <v>0</v>
      </c>
      <c r="O339" s="150">
        <v>2</v>
      </c>
      <c r="AA339" s="123">
        <v>12</v>
      </c>
      <c r="AB339" s="123">
        <v>0</v>
      </c>
      <c r="AC339" s="123">
        <v>232</v>
      </c>
      <c r="AZ339" s="123">
        <v>2</v>
      </c>
      <c r="BA339" s="123">
        <f t="shared" si="183"/>
        <v>0</v>
      </c>
      <c r="BB339" s="123">
        <f t="shared" si="184"/>
        <v>0</v>
      </c>
      <c r="BC339" s="123">
        <f t="shared" si="185"/>
        <v>0</v>
      </c>
    </row>
    <row r="340" spans="1:55" ht="12.75">
      <c r="A340" s="179">
        <v>292</v>
      </c>
      <c r="B340" s="152" t="s">
        <v>4</v>
      </c>
      <c r="C340" s="153" t="s">
        <v>447</v>
      </c>
      <c r="D340" s="154" t="s">
        <v>66</v>
      </c>
      <c r="E340" s="155">
        <v>1</v>
      </c>
      <c r="F340" s="155">
        <v>0</v>
      </c>
      <c r="G340" s="156">
        <f t="shared" si="182"/>
        <v>0</v>
      </c>
      <c r="O340" s="150">
        <v>2</v>
      </c>
      <c r="AA340" s="123">
        <v>12</v>
      </c>
      <c r="AB340" s="123">
        <v>0</v>
      </c>
      <c r="AC340" s="123">
        <v>232</v>
      </c>
      <c r="AZ340" s="123">
        <v>2</v>
      </c>
      <c r="BA340" s="123">
        <f t="shared" si="183"/>
        <v>0</v>
      </c>
      <c r="BB340" s="123">
        <f t="shared" si="184"/>
        <v>0</v>
      </c>
      <c r="BC340" s="123">
        <f t="shared" si="185"/>
        <v>0</v>
      </c>
    </row>
    <row r="341" spans="1:15" ht="12.75">
      <c r="A341" s="179">
        <v>293</v>
      </c>
      <c r="B341" s="152"/>
      <c r="C341" s="153" t="s">
        <v>448</v>
      </c>
      <c r="D341" s="154"/>
      <c r="E341" s="155"/>
      <c r="F341" s="155">
        <v>0</v>
      </c>
      <c r="G341" s="156"/>
      <c r="O341" s="150"/>
    </row>
    <row r="342" spans="1:55" ht="22.5">
      <c r="A342" s="179">
        <v>294</v>
      </c>
      <c r="B342" s="152" t="s">
        <v>659</v>
      </c>
      <c r="C342" s="153" t="s">
        <v>449</v>
      </c>
      <c r="D342" s="154" t="s">
        <v>79</v>
      </c>
      <c r="E342" s="155">
        <v>1</v>
      </c>
      <c r="F342" s="155">
        <v>0</v>
      </c>
      <c r="G342" s="156">
        <f aca="true" t="shared" si="186" ref="G342:G348">E342*F342</f>
        <v>0</v>
      </c>
      <c r="O342" s="150">
        <v>2</v>
      </c>
      <c r="AA342" s="123">
        <v>12</v>
      </c>
      <c r="AB342" s="123">
        <v>0</v>
      </c>
      <c r="AC342" s="123">
        <v>232</v>
      </c>
      <c r="AZ342" s="123">
        <v>2</v>
      </c>
      <c r="BA342" s="123">
        <f aca="true" t="shared" si="187" ref="BA342:BA365">IF(AZ342=1,G342,0)</f>
        <v>0</v>
      </c>
      <c r="BB342" s="123">
        <f aca="true" t="shared" si="188" ref="BB342:BB365">IF(AZ342=2,G342,0)</f>
        <v>0</v>
      </c>
      <c r="BC342" s="123">
        <f aca="true" t="shared" si="189" ref="BC342:BC365">IF(AZ342=3,G342,0)</f>
        <v>0</v>
      </c>
    </row>
    <row r="343" spans="1:55" ht="22.5">
      <c r="A343" s="179">
        <v>295</v>
      </c>
      <c r="B343" s="177" t="s">
        <v>660</v>
      </c>
      <c r="C343" s="153" t="s">
        <v>787</v>
      </c>
      <c r="D343" s="154" t="s">
        <v>79</v>
      </c>
      <c r="E343" s="155">
        <v>2</v>
      </c>
      <c r="F343" s="155">
        <v>0</v>
      </c>
      <c r="G343" s="156">
        <f t="shared" si="186"/>
        <v>0</v>
      </c>
      <c r="O343" s="150">
        <v>2</v>
      </c>
      <c r="AA343" s="123">
        <v>12</v>
      </c>
      <c r="AB343" s="123">
        <v>0</v>
      </c>
      <c r="AC343" s="123">
        <v>232</v>
      </c>
      <c r="AZ343" s="123">
        <v>2</v>
      </c>
      <c r="BA343" s="123">
        <f t="shared" si="187"/>
        <v>0</v>
      </c>
      <c r="BB343" s="123">
        <f t="shared" si="188"/>
        <v>0</v>
      </c>
      <c r="BC343" s="123">
        <f t="shared" si="189"/>
        <v>0</v>
      </c>
    </row>
    <row r="344" spans="1:55" ht="12.75">
      <c r="A344" s="179">
        <v>296</v>
      </c>
      <c r="B344" s="152" t="s">
        <v>661</v>
      </c>
      <c r="C344" s="153" t="s">
        <v>450</v>
      </c>
      <c r="D344" s="154" t="s">
        <v>79</v>
      </c>
      <c r="E344" s="155">
        <v>1</v>
      </c>
      <c r="F344" s="155">
        <v>0</v>
      </c>
      <c r="G344" s="156">
        <f t="shared" si="186"/>
        <v>0</v>
      </c>
      <c r="O344" s="150">
        <v>2</v>
      </c>
      <c r="AA344" s="123">
        <v>12</v>
      </c>
      <c r="AB344" s="123">
        <v>0</v>
      </c>
      <c r="AC344" s="123">
        <v>232</v>
      </c>
      <c r="AZ344" s="123">
        <v>2</v>
      </c>
      <c r="BA344" s="123">
        <f t="shared" si="187"/>
        <v>0</v>
      </c>
      <c r="BB344" s="123">
        <f t="shared" si="188"/>
        <v>0</v>
      </c>
      <c r="BC344" s="123">
        <f t="shared" si="189"/>
        <v>0</v>
      </c>
    </row>
    <row r="345" spans="1:55" ht="12.75">
      <c r="A345" s="179">
        <v>297</v>
      </c>
      <c r="B345" s="177" t="s">
        <v>662</v>
      </c>
      <c r="C345" s="153" t="s">
        <v>451</v>
      </c>
      <c r="D345" s="154" t="s">
        <v>79</v>
      </c>
      <c r="E345" s="155">
        <v>1</v>
      </c>
      <c r="F345" s="155">
        <v>0</v>
      </c>
      <c r="G345" s="156">
        <f t="shared" si="186"/>
        <v>0</v>
      </c>
      <c r="O345" s="150">
        <v>2</v>
      </c>
      <c r="AA345" s="123">
        <v>12</v>
      </c>
      <c r="AB345" s="123">
        <v>0</v>
      </c>
      <c r="AC345" s="123">
        <v>232</v>
      </c>
      <c r="AZ345" s="123">
        <v>2</v>
      </c>
      <c r="BA345" s="123">
        <f t="shared" si="187"/>
        <v>0</v>
      </c>
      <c r="BB345" s="123">
        <f t="shared" si="188"/>
        <v>0</v>
      </c>
      <c r="BC345" s="123">
        <f t="shared" si="189"/>
        <v>0</v>
      </c>
    </row>
    <row r="346" spans="1:55" ht="12.75">
      <c r="A346" s="179">
        <v>298</v>
      </c>
      <c r="B346" s="152" t="s">
        <v>663</v>
      </c>
      <c r="C346" s="153" t="s">
        <v>452</v>
      </c>
      <c r="D346" s="154" t="s">
        <v>79</v>
      </c>
      <c r="E346" s="155">
        <v>1</v>
      </c>
      <c r="F346" s="155">
        <v>0</v>
      </c>
      <c r="G346" s="156">
        <f t="shared" si="186"/>
        <v>0</v>
      </c>
      <c r="O346" s="150">
        <v>2</v>
      </c>
      <c r="AA346" s="123">
        <v>12</v>
      </c>
      <c r="AB346" s="123">
        <v>0</v>
      </c>
      <c r="AC346" s="123">
        <v>232</v>
      </c>
      <c r="AZ346" s="123">
        <v>2</v>
      </c>
      <c r="BA346" s="123">
        <f t="shared" si="187"/>
        <v>0</v>
      </c>
      <c r="BB346" s="123">
        <f t="shared" si="188"/>
        <v>0</v>
      </c>
      <c r="BC346" s="123">
        <f t="shared" si="189"/>
        <v>0</v>
      </c>
    </row>
    <row r="347" spans="1:55" ht="22.5">
      <c r="A347" s="179">
        <v>299</v>
      </c>
      <c r="B347" s="177" t="s">
        <v>664</v>
      </c>
      <c r="C347" s="153" t="s">
        <v>453</v>
      </c>
      <c r="D347" s="154" t="s">
        <v>79</v>
      </c>
      <c r="E347" s="155">
        <v>1</v>
      </c>
      <c r="F347" s="155">
        <v>0</v>
      </c>
      <c r="G347" s="156">
        <f t="shared" si="186"/>
        <v>0</v>
      </c>
      <c r="O347" s="150">
        <v>2</v>
      </c>
      <c r="AA347" s="123">
        <v>12</v>
      </c>
      <c r="AB347" s="123">
        <v>0</v>
      </c>
      <c r="AC347" s="123">
        <v>232</v>
      </c>
      <c r="AZ347" s="123">
        <v>2</v>
      </c>
      <c r="BA347" s="123">
        <f t="shared" si="187"/>
        <v>0</v>
      </c>
      <c r="BB347" s="123">
        <f t="shared" si="188"/>
        <v>0</v>
      </c>
      <c r="BC347" s="123">
        <f t="shared" si="189"/>
        <v>0</v>
      </c>
    </row>
    <row r="348" spans="1:57" ht="12.75">
      <c r="A348" s="179">
        <v>300</v>
      </c>
      <c r="B348" s="152" t="s">
        <v>665</v>
      </c>
      <c r="C348" s="153" t="s">
        <v>781</v>
      </c>
      <c r="D348" s="154" t="s">
        <v>99</v>
      </c>
      <c r="E348" s="155">
        <v>1</v>
      </c>
      <c r="F348" s="155">
        <v>0</v>
      </c>
      <c r="G348" s="156">
        <f t="shared" si="186"/>
        <v>0</v>
      </c>
      <c r="O348" s="150">
        <v>2</v>
      </c>
      <c r="AA348" s="123">
        <v>12</v>
      </c>
      <c r="AB348" s="123">
        <v>0</v>
      </c>
      <c r="AC348" s="123">
        <v>234</v>
      </c>
      <c r="AZ348" s="123">
        <v>2</v>
      </c>
      <c r="BA348" s="123">
        <f t="shared" si="187"/>
        <v>0</v>
      </c>
      <c r="BB348" s="123">
        <f t="shared" si="188"/>
        <v>0</v>
      </c>
      <c r="BC348" s="123">
        <f t="shared" si="189"/>
        <v>0</v>
      </c>
      <c r="BD348" s="123">
        <f aca="true" t="shared" si="190" ref="BD348:BD365">IF(AZ348=4,G348,0)</f>
        <v>0</v>
      </c>
      <c r="BE348" s="123">
        <f aca="true" t="shared" si="191" ref="BE348:BE365">IF(AZ348=5,G348,0)</f>
        <v>0</v>
      </c>
    </row>
    <row r="349" spans="1:57" ht="12.75">
      <c r="A349" s="179">
        <v>301</v>
      </c>
      <c r="B349" s="177" t="s">
        <v>666</v>
      </c>
      <c r="C349" s="153" t="s">
        <v>454</v>
      </c>
      <c r="D349" s="154" t="s">
        <v>4</v>
      </c>
      <c r="E349" s="155" t="s">
        <v>4</v>
      </c>
      <c r="F349" s="155">
        <v>0</v>
      </c>
      <c r="G349" s="156" t="s">
        <v>4</v>
      </c>
      <c r="O349" s="150">
        <v>2</v>
      </c>
      <c r="AA349" s="123">
        <v>12</v>
      </c>
      <c r="AB349" s="123">
        <v>0</v>
      </c>
      <c r="AC349" s="123">
        <v>234</v>
      </c>
      <c r="AZ349" s="123">
        <v>2</v>
      </c>
      <c r="BA349" s="123">
        <f t="shared" si="187"/>
        <v>0</v>
      </c>
      <c r="BB349" s="123" t="str">
        <f t="shared" si="188"/>
        <v xml:space="preserve"> </v>
      </c>
      <c r="BC349" s="123">
        <f t="shared" si="189"/>
        <v>0</v>
      </c>
      <c r="BD349" s="123">
        <f t="shared" si="190"/>
        <v>0</v>
      </c>
      <c r="BE349" s="123">
        <f t="shared" si="191"/>
        <v>0</v>
      </c>
    </row>
    <row r="350" spans="1:57" ht="22.5">
      <c r="A350" s="179">
        <v>302</v>
      </c>
      <c r="B350" s="152" t="s">
        <v>667</v>
      </c>
      <c r="C350" s="153" t="s">
        <v>455</v>
      </c>
      <c r="D350" s="154" t="s">
        <v>72</v>
      </c>
      <c r="E350" s="155">
        <v>690</v>
      </c>
      <c r="F350" s="155">
        <v>0</v>
      </c>
      <c r="G350" s="156">
        <f aca="true" t="shared" si="192" ref="G350:G355">E350*F350</f>
        <v>0</v>
      </c>
      <c r="O350" s="150">
        <v>2</v>
      </c>
      <c r="AA350" s="123">
        <v>12</v>
      </c>
      <c r="AB350" s="123">
        <v>0</v>
      </c>
      <c r="AC350" s="123">
        <v>234</v>
      </c>
      <c r="AZ350" s="123">
        <v>2</v>
      </c>
      <c r="BA350" s="123">
        <f t="shared" si="187"/>
        <v>0</v>
      </c>
      <c r="BB350" s="123">
        <f t="shared" si="188"/>
        <v>0</v>
      </c>
      <c r="BC350" s="123">
        <f t="shared" si="189"/>
        <v>0</v>
      </c>
      <c r="BD350" s="123">
        <f t="shared" si="190"/>
        <v>0</v>
      </c>
      <c r="BE350" s="123">
        <f t="shared" si="191"/>
        <v>0</v>
      </c>
    </row>
    <row r="351" spans="1:57" ht="22.5">
      <c r="A351" s="179">
        <v>303</v>
      </c>
      <c r="B351" s="177" t="s">
        <v>668</v>
      </c>
      <c r="C351" s="153" t="s">
        <v>456</v>
      </c>
      <c r="D351" s="154" t="s">
        <v>72</v>
      </c>
      <c r="E351" s="155">
        <v>105</v>
      </c>
      <c r="F351" s="155">
        <v>0</v>
      </c>
      <c r="G351" s="156">
        <f t="shared" si="192"/>
        <v>0</v>
      </c>
      <c r="O351" s="150">
        <v>2</v>
      </c>
      <c r="AA351" s="123">
        <v>12</v>
      </c>
      <c r="AB351" s="123">
        <v>0</v>
      </c>
      <c r="AC351" s="123">
        <v>234</v>
      </c>
      <c r="AZ351" s="123">
        <v>2</v>
      </c>
      <c r="BA351" s="123">
        <f t="shared" si="187"/>
        <v>0</v>
      </c>
      <c r="BB351" s="123">
        <f t="shared" si="188"/>
        <v>0</v>
      </c>
      <c r="BC351" s="123">
        <f t="shared" si="189"/>
        <v>0</v>
      </c>
      <c r="BD351" s="123">
        <f t="shared" si="190"/>
        <v>0</v>
      </c>
      <c r="BE351" s="123">
        <f t="shared" si="191"/>
        <v>0</v>
      </c>
    </row>
    <row r="352" spans="1:55" ht="22.5">
      <c r="A352" s="179">
        <v>304</v>
      </c>
      <c r="B352" s="152" t="s">
        <v>669</v>
      </c>
      <c r="C352" s="153" t="s">
        <v>457</v>
      </c>
      <c r="D352" s="154" t="s">
        <v>72</v>
      </c>
      <c r="E352" s="155">
        <v>50</v>
      </c>
      <c r="F352" s="155">
        <v>0</v>
      </c>
      <c r="G352" s="156">
        <f t="shared" si="192"/>
        <v>0</v>
      </c>
      <c r="O352" s="150">
        <v>2</v>
      </c>
      <c r="AA352" s="123">
        <v>12</v>
      </c>
      <c r="AB352" s="123">
        <v>0</v>
      </c>
      <c r="AC352" s="123">
        <v>234</v>
      </c>
      <c r="AZ352" s="123">
        <v>2</v>
      </c>
      <c r="BA352" s="123">
        <f aca="true" t="shared" si="193" ref="BA352">IF(AZ352=1,G352,0)</f>
        <v>0</v>
      </c>
      <c r="BB352" s="123">
        <f aca="true" t="shared" si="194" ref="BB352">IF(AZ352=2,G352,0)</f>
        <v>0</v>
      </c>
      <c r="BC352" s="123">
        <f aca="true" t="shared" si="195" ref="BC352">IF(AZ352=3,G352,0)</f>
        <v>0</v>
      </c>
    </row>
    <row r="353" spans="1:55" ht="22.5">
      <c r="A353" s="179">
        <v>305</v>
      </c>
      <c r="B353" s="152" t="s">
        <v>670</v>
      </c>
      <c r="C353" s="153" t="s">
        <v>458</v>
      </c>
      <c r="D353" s="154" t="s">
        <v>72</v>
      </c>
      <c r="E353" s="155">
        <v>275</v>
      </c>
      <c r="F353" s="155">
        <v>0</v>
      </c>
      <c r="G353" s="156">
        <f t="shared" si="192"/>
        <v>0</v>
      </c>
      <c r="O353" s="150">
        <v>2</v>
      </c>
      <c r="AA353" s="123">
        <v>12</v>
      </c>
      <c r="AB353" s="123">
        <v>0</v>
      </c>
      <c r="AC353" s="123">
        <v>234</v>
      </c>
      <c r="AZ353" s="123">
        <v>2</v>
      </c>
      <c r="BA353" s="123">
        <f aca="true" t="shared" si="196" ref="BA353">IF(AZ353=1,G353,0)</f>
        <v>0</v>
      </c>
      <c r="BB353" s="123">
        <f aca="true" t="shared" si="197" ref="BB353">IF(AZ353=2,G353,0)</f>
        <v>0</v>
      </c>
      <c r="BC353" s="123">
        <f aca="true" t="shared" si="198" ref="BC353">IF(AZ353=3,G353,0)</f>
        <v>0</v>
      </c>
    </row>
    <row r="354" spans="1:55" ht="22.5">
      <c r="A354" s="179">
        <v>306</v>
      </c>
      <c r="B354" s="177" t="s">
        <v>671</v>
      </c>
      <c r="C354" s="153" t="s">
        <v>459</v>
      </c>
      <c r="D354" s="154" t="s">
        <v>72</v>
      </c>
      <c r="E354" s="155">
        <v>30</v>
      </c>
      <c r="F354" s="155">
        <v>0</v>
      </c>
      <c r="G354" s="156">
        <f t="shared" si="192"/>
        <v>0</v>
      </c>
      <c r="O354" s="150">
        <v>2</v>
      </c>
      <c r="AA354" s="123">
        <v>12</v>
      </c>
      <c r="AB354" s="123">
        <v>0</v>
      </c>
      <c r="AC354" s="123">
        <v>234</v>
      </c>
      <c r="AZ354" s="123">
        <v>2</v>
      </c>
      <c r="BA354" s="123">
        <f aca="true" t="shared" si="199" ref="BA354:BA355">IF(AZ354=1,G354,0)</f>
        <v>0</v>
      </c>
      <c r="BB354" s="123">
        <f aca="true" t="shared" si="200" ref="BB354:BB355">IF(AZ354=2,G354,0)</f>
        <v>0</v>
      </c>
      <c r="BC354" s="123">
        <f aca="true" t="shared" si="201" ref="BC354:BC355">IF(AZ354=3,G354,0)</f>
        <v>0</v>
      </c>
    </row>
    <row r="355" spans="1:55" ht="12.75">
      <c r="A355" s="179">
        <v>307</v>
      </c>
      <c r="B355" s="152" t="s">
        <v>672</v>
      </c>
      <c r="C355" s="153" t="s">
        <v>460</v>
      </c>
      <c r="D355" s="154" t="s">
        <v>79</v>
      </c>
      <c r="E355" s="155">
        <v>1</v>
      </c>
      <c r="F355" s="155">
        <v>0</v>
      </c>
      <c r="G355" s="156">
        <f t="shared" si="192"/>
        <v>0</v>
      </c>
      <c r="O355" s="150">
        <v>2</v>
      </c>
      <c r="AA355" s="123">
        <v>12</v>
      </c>
      <c r="AB355" s="123">
        <v>0</v>
      </c>
      <c r="AC355" s="123">
        <v>234</v>
      </c>
      <c r="AZ355" s="123">
        <v>2</v>
      </c>
      <c r="BA355" s="123">
        <f t="shared" si="199"/>
        <v>0</v>
      </c>
      <c r="BB355" s="123">
        <f t="shared" si="200"/>
        <v>0</v>
      </c>
      <c r="BC355" s="123">
        <f t="shared" si="201"/>
        <v>0</v>
      </c>
    </row>
    <row r="356" spans="1:55" ht="12.75">
      <c r="A356" s="179">
        <v>308</v>
      </c>
      <c r="B356" s="177" t="s">
        <v>673</v>
      </c>
      <c r="C356" s="153" t="s">
        <v>461</v>
      </c>
      <c r="D356" s="154"/>
      <c r="E356" s="155"/>
      <c r="F356" s="155" t="s">
        <v>4</v>
      </c>
      <c r="G356" s="156" t="s">
        <v>4</v>
      </c>
      <c r="O356" s="150">
        <v>2</v>
      </c>
      <c r="AA356" s="123" t="s">
        <v>4</v>
      </c>
      <c r="AB356" s="123">
        <v>0</v>
      </c>
      <c r="AC356" s="123" t="s">
        <v>4</v>
      </c>
      <c r="AD356" s="123" t="s">
        <v>4</v>
      </c>
      <c r="AZ356" s="123" t="s">
        <v>4</v>
      </c>
      <c r="BA356" s="123">
        <f aca="true" t="shared" si="202" ref="BA356:BA357">IF(AZ356=1,G356,0)</f>
        <v>0</v>
      </c>
      <c r="BB356" s="123">
        <f aca="true" t="shared" si="203" ref="BB356:BB357">IF(AZ356=2,G356,0)</f>
        <v>0</v>
      </c>
      <c r="BC356" s="123">
        <f aca="true" t="shared" si="204" ref="BC356:BC357">IF(AZ356=3,G356,0)</f>
        <v>0</v>
      </c>
    </row>
    <row r="357" spans="1:55" ht="45">
      <c r="A357" s="179">
        <v>309</v>
      </c>
      <c r="B357" s="152" t="s">
        <v>674</v>
      </c>
      <c r="C357" s="153" t="s">
        <v>462</v>
      </c>
      <c r="D357" s="154" t="s">
        <v>79</v>
      </c>
      <c r="E357" s="155">
        <v>1</v>
      </c>
      <c r="F357" s="155">
        <v>0</v>
      </c>
      <c r="G357" s="156">
        <f>E357*F357</f>
        <v>0</v>
      </c>
      <c r="O357" s="150">
        <v>2</v>
      </c>
      <c r="AA357" s="123">
        <v>12</v>
      </c>
      <c r="AB357" s="123">
        <v>0</v>
      </c>
      <c r="AC357" s="123">
        <v>234</v>
      </c>
      <c r="AZ357" s="123">
        <v>2</v>
      </c>
      <c r="BA357" s="123">
        <f t="shared" si="202"/>
        <v>0</v>
      </c>
      <c r="BB357" s="123">
        <f t="shared" si="203"/>
        <v>0</v>
      </c>
      <c r="BC357" s="123">
        <f t="shared" si="204"/>
        <v>0</v>
      </c>
    </row>
    <row r="358" spans="1:15" ht="12.75">
      <c r="A358" s="179">
        <v>310</v>
      </c>
      <c r="B358" s="177" t="s">
        <v>675</v>
      </c>
      <c r="C358" s="153" t="s">
        <v>463</v>
      </c>
      <c r="D358" s="154"/>
      <c r="E358" s="155"/>
      <c r="F358" s="155">
        <v>0</v>
      </c>
      <c r="G358" s="156"/>
      <c r="O358" s="150"/>
    </row>
    <row r="359" spans="1:57" ht="12.75">
      <c r="A359" s="179">
        <v>311</v>
      </c>
      <c r="B359" s="152" t="s">
        <v>676</v>
      </c>
      <c r="C359" s="153" t="s">
        <v>464</v>
      </c>
      <c r="D359" s="154" t="s">
        <v>79</v>
      </c>
      <c r="E359" s="155">
        <v>1</v>
      </c>
      <c r="F359" s="155">
        <v>0</v>
      </c>
      <c r="G359" s="156">
        <f aca="true" t="shared" si="205" ref="G359:G365">E359*F359</f>
        <v>0</v>
      </c>
      <c r="O359" s="150">
        <v>2</v>
      </c>
      <c r="AA359" s="123">
        <v>12</v>
      </c>
      <c r="AB359" s="123">
        <v>0</v>
      </c>
      <c r="AC359" s="123">
        <v>234</v>
      </c>
      <c r="AZ359" s="123">
        <v>2</v>
      </c>
      <c r="BA359" s="123">
        <f t="shared" si="187"/>
        <v>0</v>
      </c>
      <c r="BB359" s="123">
        <f t="shared" si="188"/>
        <v>0</v>
      </c>
      <c r="BC359" s="123">
        <f t="shared" si="189"/>
        <v>0</v>
      </c>
      <c r="BD359" s="123">
        <f t="shared" si="190"/>
        <v>0</v>
      </c>
      <c r="BE359" s="123">
        <f t="shared" si="191"/>
        <v>0</v>
      </c>
    </row>
    <row r="360" spans="1:55" ht="12.75">
      <c r="A360" s="179">
        <v>312</v>
      </c>
      <c r="B360" s="177" t="s">
        <v>677</v>
      </c>
      <c r="C360" s="153" t="s">
        <v>465</v>
      </c>
      <c r="D360" s="154" t="s">
        <v>79</v>
      </c>
      <c r="E360" s="155">
        <v>1</v>
      </c>
      <c r="F360" s="155">
        <v>0</v>
      </c>
      <c r="G360" s="156">
        <f t="shared" si="205"/>
        <v>0</v>
      </c>
      <c r="O360" s="150">
        <v>2</v>
      </c>
      <c r="AA360" s="123">
        <v>12</v>
      </c>
      <c r="AB360" s="123">
        <v>0</v>
      </c>
      <c r="AC360" s="123">
        <v>234</v>
      </c>
      <c r="AZ360" s="123">
        <v>2</v>
      </c>
      <c r="BA360" s="123">
        <f aca="true" t="shared" si="206" ref="BA360">IF(AZ360=1,G360,0)</f>
        <v>0</v>
      </c>
      <c r="BB360" s="123">
        <f aca="true" t="shared" si="207" ref="BB360">IF(AZ360=2,G360,0)</f>
        <v>0</v>
      </c>
      <c r="BC360" s="123">
        <f aca="true" t="shared" si="208" ref="BC360">IF(AZ360=3,G360,0)</f>
        <v>0</v>
      </c>
    </row>
    <row r="361" spans="1:55" ht="12.75">
      <c r="A361" s="179">
        <v>313</v>
      </c>
      <c r="B361" s="152" t="s">
        <v>678</v>
      </c>
      <c r="C361" s="153" t="s">
        <v>466</v>
      </c>
      <c r="D361" s="154" t="s">
        <v>79</v>
      </c>
      <c r="E361" s="155">
        <v>1</v>
      </c>
      <c r="F361" s="155">
        <v>0</v>
      </c>
      <c r="G361" s="156">
        <f t="shared" si="205"/>
        <v>0</v>
      </c>
      <c r="O361" s="150">
        <v>2</v>
      </c>
      <c r="AA361" s="123">
        <v>12</v>
      </c>
      <c r="AB361" s="123">
        <v>0</v>
      </c>
      <c r="AC361" s="123">
        <v>234</v>
      </c>
      <c r="AZ361" s="123">
        <v>2</v>
      </c>
      <c r="BA361" s="123">
        <f aca="true" t="shared" si="209" ref="BA361">IF(AZ361=1,G361,0)</f>
        <v>0</v>
      </c>
      <c r="BB361" s="123">
        <f aca="true" t="shared" si="210" ref="BB361">IF(AZ361=2,G361,0)</f>
        <v>0</v>
      </c>
      <c r="BC361" s="123">
        <f aca="true" t="shared" si="211" ref="BC361">IF(AZ361=3,G361,0)</f>
        <v>0</v>
      </c>
    </row>
    <row r="362" spans="1:55" ht="12.75">
      <c r="A362" s="179">
        <v>314</v>
      </c>
      <c r="B362" s="177" t="s">
        <v>679</v>
      </c>
      <c r="C362" s="153" t="s">
        <v>467</v>
      </c>
      <c r="D362" s="154" t="s">
        <v>79</v>
      </c>
      <c r="E362" s="155">
        <v>1</v>
      </c>
      <c r="F362" s="155">
        <v>0</v>
      </c>
      <c r="G362" s="156">
        <f t="shared" si="205"/>
        <v>0</v>
      </c>
      <c r="O362" s="150">
        <v>2</v>
      </c>
      <c r="AA362" s="123">
        <v>12</v>
      </c>
      <c r="AB362" s="123">
        <v>0</v>
      </c>
      <c r="AC362" s="123">
        <v>234</v>
      </c>
      <c r="AZ362" s="123">
        <v>2</v>
      </c>
      <c r="BA362" s="123">
        <f aca="true" t="shared" si="212" ref="BA362">IF(AZ362=1,G362,0)</f>
        <v>0</v>
      </c>
      <c r="BB362" s="123">
        <f aca="true" t="shared" si="213" ref="BB362">IF(AZ362=2,G362,0)</f>
        <v>0</v>
      </c>
      <c r="BC362" s="123">
        <f aca="true" t="shared" si="214" ref="BC362">IF(AZ362=3,G362,0)</f>
        <v>0</v>
      </c>
    </row>
    <row r="363" spans="1:55" ht="12.75">
      <c r="A363" s="179">
        <v>315</v>
      </c>
      <c r="B363" s="152" t="s">
        <v>680</v>
      </c>
      <c r="C363" s="153" t="s">
        <v>468</v>
      </c>
      <c r="D363" s="154" t="s">
        <v>79</v>
      </c>
      <c r="E363" s="155">
        <v>1</v>
      </c>
      <c r="F363" s="155">
        <v>0</v>
      </c>
      <c r="G363" s="156">
        <f t="shared" si="205"/>
        <v>0</v>
      </c>
      <c r="O363" s="150">
        <v>2</v>
      </c>
      <c r="AA363" s="123">
        <v>12</v>
      </c>
      <c r="AB363" s="123">
        <v>0</v>
      </c>
      <c r="AC363" s="123">
        <v>234</v>
      </c>
      <c r="AZ363" s="123">
        <v>2</v>
      </c>
      <c r="BA363" s="123">
        <f aca="true" t="shared" si="215" ref="BA363">IF(AZ363=1,G363,0)</f>
        <v>0</v>
      </c>
      <c r="BB363" s="123">
        <f aca="true" t="shared" si="216" ref="BB363">IF(AZ363=2,G363,0)</f>
        <v>0</v>
      </c>
      <c r="BC363" s="123">
        <f aca="true" t="shared" si="217" ref="BC363">IF(AZ363=3,G363,0)</f>
        <v>0</v>
      </c>
    </row>
    <row r="364" spans="1:55" ht="12.75">
      <c r="A364" s="179">
        <v>316</v>
      </c>
      <c r="B364" s="152" t="s">
        <v>681</v>
      </c>
      <c r="C364" s="153" t="s">
        <v>469</v>
      </c>
      <c r="D364" s="154" t="s">
        <v>79</v>
      </c>
      <c r="E364" s="155">
        <v>1</v>
      </c>
      <c r="F364" s="155">
        <v>0</v>
      </c>
      <c r="G364" s="156">
        <f t="shared" si="205"/>
        <v>0</v>
      </c>
      <c r="O364" s="150">
        <v>2</v>
      </c>
      <c r="AA364" s="123">
        <v>12</v>
      </c>
      <c r="AB364" s="123">
        <v>0</v>
      </c>
      <c r="AC364" s="123">
        <v>234</v>
      </c>
      <c r="AZ364" s="123">
        <v>2</v>
      </c>
      <c r="BA364" s="123">
        <f aca="true" t="shared" si="218" ref="BA364">IF(AZ364=1,G364,0)</f>
        <v>0</v>
      </c>
      <c r="BB364" s="123">
        <f aca="true" t="shared" si="219" ref="BB364">IF(AZ364=2,G364,0)</f>
        <v>0</v>
      </c>
      <c r="BC364" s="123">
        <f aca="true" t="shared" si="220" ref="BC364">IF(AZ364=3,G364,0)</f>
        <v>0</v>
      </c>
    </row>
    <row r="365" spans="1:104" ht="12.75">
      <c r="A365" s="179">
        <v>317</v>
      </c>
      <c r="B365" s="177" t="s">
        <v>682</v>
      </c>
      <c r="C365" s="153" t="s">
        <v>470</v>
      </c>
      <c r="D365" s="154" t="s">
        <v>79</v>
      </c>
      <c r="E365" s="155">
        <v>1</v>
      </c>
      <c r="F365" s="155">
        <v>0</v>
      </c>
      <c r="G365" s="156">
        <f t="shared" si="205"/>
        <v>0</v>
      </c>
      <c r="O365" s="150">
        <v>2</v>
      </c>
      <c r="AA365" s="123">
        <v>12</v>
      </c>
      <c r="AB365" s="123">
        <v>0</v>
      </c>
      <c r="AC365" s="123">
        <v>234</v>
      </c>
      <c r="AZ365" s="123">
        <v>2</v>
      </c>
      <c r="BA365" s="123">
        <f t="shared" si="187"/>
        <v>0</v>
      </c>
      <c r="BB365" s="123">
        <f t="shared" si="188"/>
        <v>0</v>
      </c>
      <c r="BC365" s="123">
        <f t="shared" si="189"/>
        <v>0</v>
      </c>
      <c r="BD365" s="123">
        <f t="shared" si="190"/>
        <v>0</v>
      </c>
      <c r="BE365" s="123">
        <f t="shared" si="191"/>
        <v>0</v>
      </c>
      <c r="CZ365" s="123">
        <v>0</v>
      </c>
    </row>
    <row r="366" spans="1:57" ht="12.75">
      <c r="A366" s="157"/>
      <c r="B366" s="158" t="s">
        <v>67</v>
      </c>
      <c r="C366" s="159" t="str">
        <f>CONCATENATE(B310," ",C310)</f>
        <v>M21 Elektromontáže a systém měření a regulace</v>
      </c>
      <c r="D366" s="157"/>
      <c r="E366" s="160"/>
      <c r="F366" s="160"/>
      <c r="G366" s="161">
        <f>SUM(G310:G365)</f>
        <v>0</v>
      </c>
      <c r="O366" s="150">
        <v>4</v>
      </c>
      <c r="BA366" s="162">
        <f>SUM(BA310:BA365)</f>
        <v>0</v>
      </c>
      <c r="BB366" s="162">
        <f>SUM(BB310:BB365)</f>
        <v>0</v>
      </c>
      <c r="BC366" s="162">
        <f>SUM(BC310:BC365)</f>
        <v>0</v>
      </c>
      <c r="BD366" s="162">
        <f>SUM(BD310:BD365)</f>
        <v>0</v>
      </c>
      <c r="BE366" s="162">
        <f>SUM(BE310:BE365)</f>
        <v>0</v>
      </c>
    </row>
    <row r="367" spans="1:57" ht="12.75">
      <c r="A367" s="143" t="s">
        <v>65</v>
      </c>
      <c r="B367" s="144" t="s">
        <v>645</v>
      </c>
      <c r="C367" s="145" t="s">
        <v>163</v>
      </c>
      <c r="D367" s="146"/>
      <c r="E367" s="147"/>
      <c r="F367" s="147"/>
      <c r="G367" s="148"/>
      <c r="H367" s="149"/>
      <c r="I367" s="149"/>
      <c r="O367" s="150">
        <v>1</v>
      </c>
      <c r="BD367" s="162"/>
      <c r="BE367" s="162"/>
    </row>
    <row r="368" spans="1:57" ht="33.75">
      <c r="A368" s="151">
        <v>318</v>
      </c>
      <c r="B368" s="152" t="s">
        <v>646</v>
      </c>
      <c r="C368" s="153" t="s">
        <v>782</v>
      </c>
      <c r="D368" s="154" t="s">
        <v>79</v>
      </c>
      <c r="E368" s="155">
        <v>1</v>
      </c>
      <c r="F368" s="155">
        <v>0</v>
      </c>
      <c r="G368" s="156">
        <f aca="true" t="shared" si="221" ref="G368:G386">E368*F368</f>
        <v>0</v>
      </c>
      <c r="I368" s="124"/>
      <c r="O368" s="150">
        <v>2</v>
      </c>
      <c r="AA368" s="123">
        <v>12</v>
      </c>
      <c r="AB368" s="123">
        <v>0</v>
      </c>
      <c r="AC368" s="123">
        <v>131</v>
      </c>
      <c r="AZ368" s="123">
        <v>2</v>
      </c>
      <c r="BA368" s="123">
        <f aca="true" t="shared" si="222" ref="BA368:BA386">IF(AZ368=1,G368,0)</f>
        <v>0</v>
      </c>
      <c r="BB368" s="123">
        <f aca="true" t="shared" si="223" ref="BB368:BB386">IF(AZ368=2,G368,0)</f>
        <v>0</v>
      </c>
      <c r="BC368" s="123">
        <f aca="true" t="shared" si="224" ref="BC368:BC386">IF(AZ368=3,G368,0)</f>
        <v>0</v>
      </c>
      <c r="BD368" s="162"/>
      <c r="BE368" s="162"/>
    </row>
    <row r="369" spans="1:57" ht="22.5">
      <c r="A369" s="151">
        <v>319</v>
      </c>
      <c r="B369" s="152" t="s">
        <v>647</v>
      </c>
      <c r="C369" s="153" t="s">
        <v>783</v>
      </c>
      <c r="D369" s="154" t="s">
        <v>99</v>
      </c>
      <c r="E369" s="155">
        <v>1</v>
      </c>
      <c r="F369" s="155">
        <v>0</v>
      </c>
      <c r="G369" s="156">
        <f t="shared" si="221"/>
        <v>0</v>
      </c>
      <c r="O369" s="150">
        <v>2</v>
      </c>
      <c r="AA369" s="123">
        <v>12</v>
      </c>
      <c r="AB369" s="123">
        <v>0</v>
      </c>
      <c r="AC369" s="123">
        <v>132</v>
      </c>
      <c r="AZ369" s="123">
        <v>2</v>
      </c>
      <c r="BA369" s="123">
        <f t="shared" si="222"/>
        <v>0</v>
      </c>
      <c r="BB369" s="123">
        <f t="shared" si="223"/>
        <v>0</v>
      </c>
      <c r="BC369" s="123">
        <f t="shared" si="224"/>
        <v>0</v>
      </c>
      <c r="BD369" s="162"/>
      <c r="BE369" s="162"/>
    </row>
    <row r="370" spans="1:57" ht="12.75">
      <c r="A370" s="151">
        <v>320</v>
      </c>
      <c r="B370" s="152" t="s">
        <v>648</v>
      </c>
      <c r="C370" s="153" t="s">
        <v>472</v>
      </c>
      <c r="D370" s="154" t="s">
        <v>72</v>
      </c>
      <c r="E370" s="155">
        <v>3</v>
      </c>
      <c r="F370" s="155">
        <v>0</v>
      </c>
      <c r="G370" s="156">
        <f t="shared" si="221"/>
        <v>0</v>
      </c>
      <c r="O370" s="150">
        <v>2</v>
      </c>
      <c r="AA370" s="123">
        <v>12</v>
      </c>
      <c r="AB370" s="123">
        <v>0</v>
      </c>
      <c r="AC370" s="123">
        <v>133</v>
      </c>
      <c r="AZ370" s="123">
        <v>2</v>
      </c>
      <c r="BA370" s="123">
        <f t="shared" si="222"/>
        <v>0</v>
      </c>
      <c r="BB370" s="123">
        <f t="shared" si="223"/>
        <v>0</v>
      </c>
      <c r="BC370" s="123">
        <f t="shared" si="224"/>
        <v>0</v>
      </c>
      <c r="BD370" s="162"/>
      <c r="BE370" s="162"/>
    </row>
    <row r="371" spans="1:57" ht="22.5">
      <c r="A371" s="151">
        <v>321</v>
      </c>
      <c r="B371" s="152" t="s">
        <v>649</v>
      </c>
      <c r="C371" s="153" t="s">
        <v>471</v>
      </c>
      <c r="D371" s="154" t="s">
        <v>72</v>
      </c>
      <c r="E371" s="155">
        <v>0.4</v>
      </c>
      <c r="F371" s="155">
        <v>0</v>
      </c>
      <c r="G371" s="156">
        <f t="shared" si="221"/>
        <v>0</v>
      </c>
      <c r="O371" s="150">
        <v>2</v>
      </c>
      <c r="AA371" s="123">
        <v>12</v>
      </c>
      <c r="AB371" s="123">
        <v>0</v>
      </c>
      <c r="AC371" s="123">
        <v>134</v>
      </c>
      <c r="AZ371" s="123">
        <v>2</v>
      </c>
      <c r="BA371" s="123">
        <f t="shared" si="222"/>
        <v>0</v>
      </c>
      <c r="BB371" s="123">
        <f t="shared" si="223"/>
        <v>0</v>
      </c>
      <c r="BC371" s="123">
        <f t="shared" si="224"/>
        <v>0</v>
      </c>
      <c r="BD371" s="162"/>
      <c r="BE371" s="162"/>
    </row>
    <row r="372" spans="1:57" ht="12.75">
      <c r="A372" s="151">
        <v>322</v>
      </c>
      <c r="B372" s="152" t="s">
        <v>650</v>
      </c>
      <c r="C372" s="153" t="s">
        <v>784</v>
      </c>
      <c r="D372" s="154" t="s">
        <v>99</v>
      </c>
      <c r="E372" s="155">
        <v>1</v>
      </c>
      <c r="F372" s="155">
        <v>0</v>
      </c>
      <c r="G372" s="156">
        <f t="shared" si="221"/>
        <v>0</v>
      </c>
      <c r="O372" s="150">
        <v>2</v>
      </c>
      <c r="AA372" s="123">
        <v>12</v>
      </c>
      <c r="AB372" s="123">
        <v>0</v>
      </c>
      <c r="AC372" s="123">
        <v>135</v>
      </c>
      <c r="AZ372" s="123">
        <v>2</v>
      </c>
      <c r="BA372" s="123">
        <f t="shared" si="222"/>
        <v>0</v>
      </c>
      <c r="BB372" s="123">
        <f t="shared" si="223"/>
        <v>0</v>
      </c>
      <c r="BC372" s="123">
        <f t="shared" si="224"/>
        <v>0</v>
      </c>
      <c r="BD372" s="162"/>
      <c r="BE372" s="162"/>
    </row>
    <row r="373" spans="1:57" ht="12.75">
      <c r="A373" s="151">
        <v>323</v>
      </c>
      <c r="B373" s="152" t="s">
        <v>651</v>
      </c>
      <c r="C373" s="153" t="s">
        <v>785</v>
      </c>
      <c r="D373" s="154" t="s">
        <v>99</v>
      </c>
      <c r="E373" s="155">
        <v>1</v>
      </c>
      <c r="F373" s="155">
        <v>0</v>
      </c>
      <c r="G373" s="156">
        <f t="shared" si="221"/>
        <v>0</v>
      </c>
      <c r="O373" s="150">
        <v>2</v>
      </c>
      <c r="AA373" s="123">
        <v>12</v>
      </c>
      <c r="AB373" s="123">
        <v>0</v>
      </c>
      <c r="AC373" s="123">
        <v>136</v>
      </c>
      <c r="AZ373" s="123">
        <v>2</v>
      </c>
      <c r="BA373" s="123">
        <f t="shared" si="222"/>
        <v>0</v>
      </c>
      <c r="BB373" s="123">
        <f t="shared" si="223"/>
        <v>0</v>
      </c>
      <c r="BC373" s="123">
        <f t="shared" si="224"/>
        <v>0</v>
      </c>
      <c r="BD373" s="162"/>
      <c r="BE373" s="162"/>
    </row>
    <row r="374" spans="1:57" ht="12.75">
      <c r="A374" s="151">
        <v>324</v>
      </c>
      <c r="B374" s="152" t="s">
        <v>652</v>
      </c>
      <c r="C374" s="153" t="s">
        <v>786</v>
      </c>
      <c r="D374" s="154" t="s">
        <v>99</v>
      </c>
      <c r="E374" s="155">
        <v>1</v>
      </c>
      <c r="F374" s="155">
        <v>0</v>
      </c>
      <c r="G374" s="156">
        <f aca="true" t="shared" si="225" ref="G374">E374*F374</f>
        <v>0</v>
      </c>
      <c r="O374" s="150">
        <v>2</v>
      </c>
      <c r="AA374" s="123">
        <v>12</v>
      </c>
      <c r="AB374" s="123">
        <v>0</v>
      </c>
      <c r="AC374" s="123">
        <v>136</v>
      </c>
      <c r="AZ374" s="123">
        <v>2</v>
      </c>
      <c r="BA374" s="123">
        <f aca="true" t="shared" si="226" ref="BA374">IF(AZ374=1,G374,0)</f>
        <v>0</v>
      </c>
      <c r="BB374" s="123">
        <f aca="true" t="shared" si="227" ref="BB374">IF(AZ374=2,G374,0)</f>
        <v>0</v>
      </c>
      <c r="BC374" s="123">
        <f aca="true" t="shared" si="228" ref="BC374">IF(AZ374=3,G374,0)</f>
        <v>0</v>
      </c>
      <c r="BD374" s="162"/>
      <c r="BE374" s="162"/>
    </row>
    <row r="375" spans="1:57" ht="12.75">
      <c r="A375" s="151">
        <v>325</v>
      </c>
      <c r="B375" s="152" t="s">
        <v>652</v>
      </c>
      <c r="C375" s="153" t="s">
        <v>473</v>
      </c>
      <c r="D375" s="154" t="s">
        <v>364</v>
      </c>
      <c r="E375" s="155">
        <v>3</v>
      </c>
      <c r="F375" s="155">
        <v>0</v>
      </c>
      <c r="G375" s="156">
        <f t="shared" si="221"/>
        <v>0</v>
      </c>
      <c r="O375" s="150">
        <v>2</v>
      </c>
      <c r="AA375" s="123">
        <v>12</v>
      </c>
      <c r="AB375" s="123">
        <v>0</v>
      </c>
      <c r="AC375" s="123">
        <v>137</v>
      </c>
      <c r="AZ375" s="123">
        <v>2</v>
      </c>
      <c r="BA375" s="123">
        <f t="shared" si="222"/>
        <v>0</v>
      </c>
      <c r="BB375" s="123">
        <f t="shared" si="223"/>
        <v>0</v>
      </c>
      <c r="BC375" s="123">
        <f t="shared" si="224"/>
        <v>0</v>
      </c>
      <c r="BD375" s="162"/>
      <c r="BE375" s="162"/>
    </row>
    <row r="376" spans="1:57" ht="12.75">
      <c r="A376" s="151">
        <v>326</v>
      </c>
      <c r="B376" s="152" t="s">
        <v>653</v>
      </c>
      <c r="C376" s="153" t="s">
        <v>474</v>
      </c>
      <c r="D376" s="154" t="s">
        <v>364</v>
      </c>
      <c r="E376" s="155">
        <v>6</v>
      </c>
      <c r="F376" s="155">
        <v>0</v>
      </c>
      <c r="G376" s="156">
        <f t="shared" si="221"/>
        <v>0</v>
      </c>
      <c r="O376" s="150">
        <v>2</v>
      </c>
      <c r="AA376" s="123">
        <v>12</v>
      </c>
      <c r="AB376" s="123">
        <v>0</v>
      </c>
      <c r="AC376" s="123">
        <v>138</v>
      </c>
      <c r="AZ376" s="123">
        <v>2</v>
      </c>
      <c r="BA376" s="123">
        <f t="shared" si="222"/>
        <v>0</v>
      </c>
      <c r="BB376" s="123">
        <f t="shared" si="223"/>
        <v>0</v>
      </c>
      <c r="BC376" s="123">
        <f t="shared" si="224"/>
        <v>0</v>
      </c>
      <c r="BD376" s="162"/>
      <c r="BE376" s="162"/>
    </row>
    <row r="377" spans="1:57" ht="22.5">
      <c r="A377" s="151">
        <v>327</v>
      </c>
      <c r="B377" s="152" t="s">
        <v>654</v>
      </c>
      <c r="C377" s="153" t="s">
        <v>475</v>
      </c>
      <c r="D377" s="154" t="s">
        <v>69</v>
      </c>
      <c r="E377" s="155">
        <v>4</v>
      </c>
      <c r="F377" s="155">
        <v>0</v>
      </c>
      <c r="G377" s="156">
        <f t="shared" si="221"/>
        <v>0</v>
      </c>
      <c r="O377" s="150">
        <v>2</v>
      </c>
      <c r="AA377" s="123">
        <v>12</v>
      </c>
      <c r="AB377" s="123">
        <v>0</v>
      </c>
      <c r="AC377" s="123">
        <v>138</v>
      </c>
      <c r="AZ377" s="123">
        <v>2</v>
      </c>
      <c r="BA377" s="123">
        <f t="shared" si="222"/>
        <v>0</v>
      </c>
      <c r="BB377" s="123">
        <f t="shared" si="223"/>
        <v>0</v>
      </c>
      <c r="BC377" s="123">
        <f t="shared" si="224"/>
        <v>0</v>
      </c>
      <c r="BD377" s="162"/>
      <c r="BE377" s="162"/>
    </row>
    <row r="378" spans="1:57" ht="12.75">
      <c r="A378" s="151">
        <v>328</v>
      </c>
      <c r="B378" s="152" t="s">
        <v>655</v>
      </c>
      <c r="C378" s="153" t="s">
        <v>476</v>
      </c>
      <c r="D378" s="154" t="s">
        <v>79</v>
      </c>
      <c r="E378" s="155">
        <v>1</v>
      </c>
      <c r="F378" s="155">
        <v>0</v>
      </c>
      <c r="G378" s="156">
        <f t="shared" si="221"/>
        <v>0</v>
      </c>
      <c r="O378" s="150">
        <v>2</v>
      </c>
      <c r="AA378" s="123">
        <v>12</v>
      </c>
      <c r="AB378" s="123">
        <v>0</v>
      </c>
      <c r="AC378" s="123">
        <v>138</v>
      </c>
      <c r="AZ378" s="123">
        <v>2</v>
      </c>
      <c r="BA378" s="123">
        <f t="shared" si="222"/>
        <v>0</v>
      </c>
      <c r="BB378" s="123">
        <f t="shared" si="223"/>
        <v>0</v>
      </c>
      <c r="BC378" s="123">
        <f t="shared" si="224"/>
        <v>0</v>
      </c>
      <c r="BD378" s="162"/>
      <c r="BE378" s="162"/>
    </row>
    <row r="379" spans="1:57" ht="22.5">
      <c r="A379" s="151">
        <v>329</v>
      </c>
      <c r="B379" s="152" t="s">
        <v>656</v>
      </c>
      <c r="C379" s="153" t="s">
        <v>477</v>
      </c>
      <c r="D379" s="154" t="s">
        <v>79</v>
      </c>
      <c r="E379" s="155">
        <v>1</v>
      </c>
      <c r="F379" s="155">
        <v>0</v>
      </c>
      <c r="G379" s="156">
        <f t="shared" si="221"/>
        <v>0</v>
      </c>
      <c r="O379" s="150">
        <v>2</v>
      </c>
      <c r="AA379" s="123">
        <v>12</v>
      </c>
      <c r="AB379" s="123">
        <v>0</v>
      </c>
      <c r="AC379" s="123">
        <v>138</v>
      </c>
      <c r="AZ379" s="123">
        <v>2</v>
      </c>
      <c r="BA379" s="123">
        <f t="shared" si="222"/>
        <v>0</v>
      </c>
      <c r="BB379" s="123">
        <f t="shared" si="223"/>
        <v>0</v>
      </c>
      <c r="BC379" s="123">
        <f t="shared" si="224"/>
        <v>0</v>
      </c>
      <c r="BD379" s="162"/>
      <c r="BE379" s="162"/>
    </row>
    <row r="380" spans="1:57" ht="22.5">
      <c r="A380" s="151">
        <v>330</v>
      </c>
      <c r="B380" s="152" t="s">
        <v>657</v>
      </c>
      <c r="C380" s="153" t="s">
        <v>658</v>
      </c>
      <c r="D380" s="154" t="s">
        <v>478</v>
      </c>
      <c r="E380" s="155">
        <v>9</v>
      </c>
      <c r="F380" s="155">
        <v>0</v>
      </c>
      <c r="G380" s="156">
        <f aca="true" t="shared" si="229" ref="G380">E380*F380</f>
        <v>0</v>
      </c>
      <c r="O380" s="150">
        <v>2</v>
      </c>
      <c r="AA380" s="123">
        <v>12</v>
      </c>
      <c r="AB380" s="123">
        <v>0</v>
      </c>
      <c r="AC380" s="123">
        <v>138</v>
      </c>
      <c r="AZ380" s="123">
        <v>2</v>
      </c>
      <c r="BA380" s="123">
        <f aca="true" t="shared" si="230" ref="BA380">IF(AZ380=1,G380,0)</f>
        <v>0</v>
      </c>
      <c r="BB380" s="123">
        <f aca="true" t="shared" si="231" ref="BB380">IF(AZ380=2,G380,0)</f>
        <v>0</v>
      </c>
      <c r="BC380" s="123">
        <f aca="true" t="shared" si="232" ref="BC380">IF(AZ380=3,G380,0)</f>
        <v>0</v>
      </c>
      <c r="BD380" s="162"/>
      <c r="BE380" s="162"/>
    </row>
    <row r="381" spans="1:57" ht="22.5">
      <c r="A381" s="151">
        <v>331</v>
      </c>
      <c r="B381" s="152" t="s">
        <v>735</v>
      </c>
      <c r="C381" s="153" t="s">
        <v>788</v>
      </c>
      <c r="D381" s="154" t="s">
        <v>99</v>
      </c>
      <c r="E381" s="155">
        <v>1</v>
      </c>
      <c r="F381" s="155">
        <v>0</v>
      </c>
      <c r="G381" s="156">
        <f aca="true" t="shared" si="233" ref="G381">E381*F381</f>
        <v>0</v>
      </c>
      <c r="O381" s="150">
        <v>2</v>
      </c>
      <c r="AA381" s="123">
        <v>12</v>
      </c>
      <c r="AB381" s="123">
        <v>0</v>
      </c>
      <c r="AC381" s="123">
        <v>138</v>
      </c>
      <c r="AZ381" s="123">
        <v>2</v>
      </c>
      <c r="BA381" s="123">
        <f aca="true" t="shared" si="234" ref="BA381">IF(AZ381=1,G381,0)</f>
        <v>0</v>
      </c>
      <c r="BB381" s="123">
        <f aca="true" t="shared" si="235" ref="BB381">IF(AZ381=2,G381,0)</f>
        <v>0</v>
      </c>
      <c r="BC381" s="123">
        <f aca="true" t="shared" si="236" ref="BC381">IF(AZ381=3,G381,0)</f>
        <v>0</v>
      </c>
      <c r="BD381" s="162"/>
      <c r="BE381" s="162"/>
    </row>
    <row r="382" spans="1:57" ht="33.75">
      <c r="A382" s="151">
        <v>332</v>
      </c>
      <c r="B382" s="152" t="s">
        <v>736</v>
      </c>
      <c r="C382" s="153" t="s">
        <v>789</v>
      </c>
      <c r="D382" s="154" t="s">
        <v>99</v>
      </c>
      <c r="E382" s="155">
        <v>1</v>
      </c>
      <c r="F382" s="155">
        <v>0</v>
      </c>
      <c r="G382" s="156">
        <f aca="true" t="shared" si="237" ref="G382">E382*F382</f>
        <v>0</v>
      </c>
      <c r="O382" s="150">
        <v>2</v>
      </c>
      <c r="AA382" s="123">
        <v>12</v>
      </c>
      <c r="AB382" s="123">
        <v>0</v>
      </c>
      <c r="AC382" s="123">
        <v>138</v>
      </c>
      <c r="AZ382" s="123">
        <v>2</v>
      </c>
      <c r="BA382" s="123">
        <f aca="true" t="shared" si="238" ref="BA382">IF(AZ382=1,G382,0)</f>
        <v>0</v>
      </c>
      <c r="BB382" s="123">
        <f aca="true" t="shared" si="239" ref="BB382">IF(AZ382=2,G382,0)</f>
        <v>0</v>
      </c>
      <c r="BC382" s="123">
        <f aca="true" t="shared" si="240" ref="BC382">IF(AZ382=3,G382,0)</f>
        <v>0</v>
      </c>
      <c r="BD382" s="162"/>
      <c r="BE382" s="162"/>
    </row>
    <row r="383" spans="1:57" ht="33.75">
      <c r="A383" s="151">
        <v>333</v>
      </c>
      <c r="B383" s="152" t="s">
        <v>737</v>
      </c>
      <c r="C383" s="153" t="s">
        <v>732</v>
      </c>
      <c r="D383" s="154" t="s">
        <v>69</v>
      </c>
      <c r="E383" s="155">
        <v>12</v>
      </c>
      <c r="F383" s="155">
        <v>0</v>
      </c>
      <c r="G383" s="156">
        <f aca="true" t="shared" si="241" ref="G383">E383*F383</f>
        <v>0</v>
      </c>
      <c r="O383" s="150">
        <v>2</v>
      </c>
      <c r="AA383" s="123">
        <v>12</v>
      </c>
      <c r="AB383" s="123">
        <v>0</v>
      </c>
      <c r="AC383" s="123">
        <v>138</v>
      </c>
      <c r="AZ383" s="123">
        <v>2</v>
      </c>
      <c r="BA383" s="123">
        <f aca="true" t="shared" si="242" ref="BA383">IF(AZ383=1,G383,0)</f>
        <v>0</v>
      </c>
      <c r="BB383" s="123">
        <f aca="true" t="shared" si="243" ref="BB383">IF(AZ383=2,G383,0)</f>
        <v>0</v>
      </c>
      <c r="BC383" s="123">
        <f aca="true" t="shared" si="244" ref="BC383">IF(AZ383=3,G383,0)</f>
        <v>0</v>
      </c>
      <c r="BD383" s="162"/>
      <c r="BE383" s="162"/>
    </row>
    <row r="384" spans="1:57" ht="78.75">
      <c r="A384" s="151">
        <v>334</v>
      </c>
      <c r="B384" s="152" t="s">
        <v>738</v>
      </c>
      <c r="C384" s="153" t="s">
        <v>733</v>
      </c>
      <c r="D384" s="154" t="s">
        <v>69</v>
      </c>
      <c r="E384" s="155">
        <v>12</v>
      </c>
      <c r="F384" s="155">
        <v>0</v>
      </c>
      <c r="G384" s="156">
        <f aca="true" t="shared" si="245" ref="G384">E384*F384</f>
        <v>0</v>
      </c>
      <c r="O384" s="150">
        <v>2</v>
      </c>
      <c r="AA384" s="123">
        <v>12</v>
      </c>
      <c r="AB384" s="123">
        <v>0</v>
      </c>
      <c r="AC384" s="123">
        <v>138</v>
      </c>
      <c r="AZ384" s="123">
        <v>2</v>
      </c>
      <c r="BA384" s="123">
        <f aca="true" t="shared" si="246" ref="BA384">IF(AZ384=1,G384,0)</f>
        <v>0</v>
      </c>
      <c r="BB384" s="123">
        <f aca="true" t="shared" si="247" ref="BB384">IF(AZ384=2,G384,0)</f>
        <v>0</v>
      </c>
      <c r="BC384" s="123">
        <f aca="true" t="shared" si="248" ref="BC384">IF(AZ384=3,G384,0)</f>
        <v>0</v>
      </c>
      <c r="BD384" s="162"/>
      <c r="BE384" s="162"/>
    </row>
    <row r="385" spans="1:57" ht="33.75">
      <c r="A385" s="151">
        <v>335</v>
      </c>
      <c r="B385" s="152" t="s">
        <v>739</v>
      </c>
      <c r="C385" s="153" t="s">
        <v>734</v>
      </c>
      <c r="D385" s="154" t="s">
        <v>72</v>
      </c>
      <c r="E385" s="155">
        <v>10</v>
      </c>
      <c r="F385" s="155">
        <v>0</v>
      </c>
      <c r="G385" s="156">
        <f aca="true" t="shared" si="249" ref="G385">E385*F385</f>
        <v>0</v>
      </c>
      <c r="O385" s="150">
        <v>2</v>
      </c>
      <c r="AA385" s="123">
        <v>12</v>
      </c>
      <c r="AB385" s="123">
        <v>0</v>
      </c>
      <c r="AC385" s="123">
        <v>138</v>
      </c>
      <c r="AZ385" s="123">
        <v>2</v>
      </c>
      <c r="BA385" s="123">
        <f aca="true" t="shared" si="250" ref="BA385">IF(AZ385=1,G385,0)</f>
        <v>0</v>
      </c>
      <c r="BB385" s="123">
        <f aca="true" t="shared" si="251" ref="BB385">IF(AZ385=2,G385,0)</f>
        <v>0</v>
      </c>
      <c r="BC385" s="123">
        <f aca="true" t="shared" si="252" ref="BC385">IF(AZ385=3,G385,0)</f>
        <v>0</v>
      </c>
      <c r="BD385" s="162"/>
      <c r="BE385" s="162"/>
    </row>
    <row r="386" spans="1:57" ht="22.5">
      <c r="A386" s="151">
        <v>336</v>
      </c>
      <c r="B386" s="152" t="s">
        <v>740</v>
      </c>
      <c r="C386" s="153" t="s">
        <v>790</v>
      </c>
      <c r="D386" s="154" t="s">
        <v>99</v>
      </c>
      <c r="E386" s="155">
        <v>1</v>
      </c>
      <c r="F386" s="155">
        <v>0</v>
      </c>
      <c r="G386" s="156">
        <f t="shared" si="221"/>
        <v>0</v>
      </c>
      <c r="O386" s="150">
        <v>2</v>
      </c>
      <c r="AA386" s="123">
        <v>12</v>
      </c>
      <c r="AB386" s="123">
        <v>0</v>
      </c>
      <c r="AC386" s="123">
        <v>138</v>
      </c>
      <c r="AZ386" s="123">
        <v>2</v>
      </c>
      <c r="BA386" s="123">
        <f t="shared" si="222"/>
        <v>0</v>
      </c>
      <c r="BB386" s="123">
        <f t="shared" si="223"/>
        <v>0</v>
      </c>
      <c r="BC386" s="123">
        <f t="shared" si="224"/>
        <v>0</v>
      </c>
      <c r="BD386" s="162"/>
      <c r="BE386" s="162"/>
    </row>
    <row r="387" spans="1:57" ht="12.75">
      <c r="A387" s="157"/>
      <c r="B387" s="158" t="s">
        <v>67</v>
      </c>
      <c r="C387" s="159" t="str">
        <f>CONCATENATE(B367," ",C367)</f>
        <v>M24 Vzduchotechnika</v>
      </c>
      <c r="D387" s="157"/>
      <c r="E387" s="160"/>
      <c r="F387" s="160">
        <v>0</v>
      </c>
      <c r="G387" s="161">
        <f>SUM(G367:G386)</f>
        <v>0</v>
      </c>
      <c r="O387" s="150">
        <v>4</v>
      </c>
      <c r="BA387" s="162">
        <f>SUM(BA367:BA386)</f>
        <v>0</v>
      </c>
      <c r="BB387" s="162">
        <f>SUM(BB367:BB386)</f>
        <v>0</v>
      </c>
      <c r="BC387" s="162">
        <f>SUM(BC367:BC386)</f>
        <v>0</v>
      </c>
      <c r="BD387" s="162"/>
      <c r="BE387" s="162"/>
    </row>
    <row r="388" spans="1:15" ht="12.75">
      <c r="A388" s="143" t="s">
        <v>65</v>
      </c>
      <c r="B388" s="144" t="s">
        <v>242</v>
      </c>
      <c r="C388" s="145" t="s">
        <v>243</v>
      </c>
      <c r="D388" s="146"/>
      <c r="E388" s="147"/>
      <c r="F388" s="147"/>
      <c r="G388" s="148"/>
      <c r="H388" s="149"/>
      <c r="I388" s="149"/>
      <c r="O388" s="150">
        <v>1</v>
      </c>
    </row>
    <row r="389" spans="1:104" ht="12.75">
      <c r="A389" s="151">
        <v>337</v>
      </c>
      <c r="B389" s="152" t="s">
        <v>249</v>
      </c>
      <c r="C389" s="153" t="s">
        <v>244</v>
      </c>
      <c r="D389" s="154" t="s">
        <v>79</v>
      </c>
      <c r="E389" s="155">
        <v>2</v>
      </c>
      <c r="F389" s="155">
        <v>0</v>
      </c>
      <c r="G389" s="156">
        <f aca="true" t="shared" si="253" ref="G389:G395">E389*F389</f>
        <v>0</v>
      </c>
      <c r="O389" s="150">
        <v>2</v>
      </c>
      <c r="AA389" s="123">
        <v>12</v>
      </c>
      <c r="AB389" s="123">
        <v>0</v>
      </c>
      <c r="AC389" s="123">
        <v>235</v>
      </c>
      <c r="AZ389" s="123">
        <v>2</v>
      </c>
      <c r="BA389" s="123">
        <f aca="true" t="shared" si="254" ref="BA389:BA395">IF(AZ389=1,G389,0)</f>
        <v>0</v>
      </c>
      <c r="BB389" s="123">
        <f aca="true" t="shared" si="255" ref="BB389:BB395">IF(AZ389=2,G389,0)</f>
        <v>0</v>
      </c>
      <c r="BC389" s="123">
        <f aca="true" t="shared" si="256" ref="BC389:BC395">IF(AZ389=3,G389,0)</f>
        <v>0</v>
      </c>
      <c r="BD389" s="123">
        <f aca="true" t="shared" si="257" ref="BD389:BD395">IF(AZ389=4,G389,0)</f>
        <v>0</v>
      </c>
      <c r="BE389" s="123">
        <f aca="true" t="shared" si="258" ref="BE389:BE395">IF(AZ389=5,G389,0)</f>
        <v>0</v>
      </c>
      <c r="CZ389" s="123">
        <v>0</v>
      </c>
    </row>
    <row r="390" spans="1:55" ht="12.75">
      <c r="A390" s="151">
        <v>338</v>
      </c>
      <c r="B390" s="152" t="s">
        <v>250</v>
      </c>
      <c r="C390" s="153" t="s">
        <v>576</v>
      </c>
      <c r="D390" s="154" t="s">
        <v>79</v>
      </c>
      <c r="E390" s="155">
        <v>2</v>
      </c>
      <c r="F390" s="155">
        <v>0</v>
      </c>
      <c r="G390" s="156">
        <f t="shared" si="253"/>
        <v>0</v>
      </c>
      <c r="O390" s="150">
        <v>2</v>
      </c>
      <c r="AA390" s="123">
        <v>12</v>
      </c>
      <c r="AB390" s="123">
        <v>0</v>
      </c>
      <c r="AC390" s="123">
        <v>235</v>
      </c>
      <c r="AZ390" s="123">
        <v>2</v>
      </c>
      <c r="BA390" s="123">
        <f aca="true" t="shared" si="259" ref="BA390">IF(AZ390=1,G390,0)</f>
        <v>0</v>
      </c>
      <c r="BB390" s="123">
        <f aca="true" t="shared" si="260" ref="BB390">IF(AZ390=2,G390,0)</f>
        <v>0</v>
      </c>
      <c r="BC390" s="123">
        <f aca="true" t="shared" si="261" ref="BC390">IF(AZ390=3,G390,0)</f>
        <v>0</v>
      </c>
    </row>
    <row r="391" spans="1:55" ht="12.75">
      <c r="A391" s="151">
        <v>339</v>
      </c>
      <c r="B391" s="152" t="s">
        <v>578</v>
      </c>
      <c r="C391" s="153" t="s">
        <v>577</v>
      </c>
      <c r="D391" s="154" t="s">
        <v>79</v>
      </c>
      <c r="E391" s="155">
        <v>1</v>
      </c>
      <c r="F391" s="155">
        <v>0</v>
      </c>
      <c r="G391" s="156">
        <f t="shared" si="253"/>
        <v>0</v>
      </c>
      <c r="O391" s="150">
        <v>2</v>
      </c>
      <c r="AA391" s="123">
        <v>12</v>
      </c>
      <c r="AB391" s="123">
        <v>0</v>
      </c>
      <c r="AC391" s="123">
        <v>235</v>
      </c>
      <c r="AZ391" s="123">
        <v>2</v>
      </c>
      <c r="BA391" s="123">
        <f aca="true" t="shared" si="262" ref="BA391">IF(AZ391=1,G391,0)</f>
        <v>0</v>
      </c>
      <c r="BB391" s="123">
        <f aca="true" t="shared" si="263" ref="BB391">IF(AZ391=2,G391,0)</f>
        <v>0</v>
      </c>
      <c r="BC391" s="123">
        <f aca="true" t="shared" si="264" ref="BC391">IF(AZ391=3,G391,0)</f>
        <v>0</v>
      </c>
    </row>
    <row r="392" spans="1:104" ht="12.75">
      <c r="A392" s="151">
        <v>340</v>
      </c>
      <c r="B392" s="152" t="s">
        <v>579</v>
      </c>
      <c r="C392" s="153" t="s">
        <v>245</v>
      </c>
      <c r="D392" s="154" t="s">
        <v>246</v>
      </c>
      <c r="E392" s="155">
        <v>12</v>
      </c>
      <c r="F392" s="155">
        <v>0</v>
      </c>
      <c r="G392" s="156">
        <f t="shared" si="253"/>
        <v>0</v>
      </c>
      <c r="O392" s="150">
        <v>2</v>
      </c>
      <c r="AA392" s="123">
        <v>12</v>
      </c>
      <c r="AB392" s="123">
        <v>0</v>
      </c>
      <c r="AC392" s="123">
        <v>236</v>
      </c>
      <c r="AZ392" s="123">
        <v>2</v>
      </c>
      <c r="BA392" s="123">
        <f t="shared" si="254"/>
        <v>0</v>
      </c>
      <c r="BB392" s="123">
        <f t="shared" si="255"/>
        <v>0</v>
      </c>
      <c r="BC392" s="123">
        <f t="shared" si="256"/>
        <v>0</v>
      </c>
      <c r="BD392" s="123">
        <f t="shared" si="257"/>
        <v>0</v>
      </c>
      <c r="BE392" s="123">
        <f t="shared" si="258"/>
        <v>0</v>
      </c>
      <c r="CZ392" s="123">
        <v>0</v>
      </c>
    </row>
    <row r="393" spans="1:104" ht="12.75">
      <c r="A393" s="151">
        <v>341</v>
      </c>
      <c r="B393" s="152" t="s">
        <v>580</v>
      </c>
      <c r="C393" s="153" t="s">
        <v>247</v>
      </c>
      <c r="D393" s="154" t="s">
        <v>246</v>
      </c>
      <c r="E393" s="155">
        <v>72</v>
      </c>
      <c r="F393" s="155">
        <v>0</v>
      </c>
      <c r="G393" s="156">
        <f t="shared" si="253"/>
        <v>0</v>
      </c>
      <c r="O393" s="150">
        <v>2</v>
      </c>
      <c r="AA393" s="123">
        <v>12</v>
      </c>
      <c r="AB393" s="123">
        <v>0</v>
      </c>
      <c r="AC393" s="123">
        <v>237</v>
      </c>
      <c r="AZ393" s="123">
        <v>2</v>
      </c>
      <c r="BA393" s="123">
        <f t="shared" si="254"/>
        <v>0</v>
      </c>
      <c r="BB393" s="123">
        <f t="shared" si="255"/>
        <v>0</v>
      </c>
      <c r="BC393" s="123">
        <f t="shared" si="256"/>
        <v>0</v>
      </c>
      <c r="BD393" s="123">
        <f t="shared" si="257"/>
        <v>0</v>
      </c>
      <c r="BE393" s="123">
        <f t="shared" si="258"/>
        <v>0</v>
      </c>
      <c r="CZ393" s="123">
        <v>0</v>
      </c>
    </row>
    <row r="394" spans="1:55" ht="12.75">
      <c r="A394" s="151">
        <v>342</v>
      </c>
      <c r="B394" s="152" t="s">
        <v>581</v>
      </c>
      <c r="C394" s="153" t="s">
        <v>600</v>
      </c>
      <c r="D394" s="154" t="s">
        <v>79</v>
      </c>
      <c r="E394" s="155">
        <v>1</v>
      </c>
      <c r="F394" s="155">
        <v>0</v>
      </c>
      <c r="G394" s="156">
        <f t="shared" si="253"/>
        <v>0</v>
      </c>
      <c r="O394" s="150">
        <v>2</v>
      </c>
      <c r="AA394" s="123">
        <v>12</v>
      </c>
      <c r="AB394" s="123">
        <v>0</v>
      </c>
      <c r="AC394" s="123">
        <v>238</v>
      </c>
      <c r="AZ394" s="123">
        <v>2</v>
      </c>
      <c r="BA394" s="123">
        <f aca="true" t="shared" si="265" ref="BA394">IF(AZ394=1,G394,0)</f>
        <v>0</v>
      </c>
      <c r="BB394" s="123">
        <f aca="true" t="shared" si="266" ref="BB394">IF(AZ394=2,G394,0)</f>
        <v>0</v>
      </c>
      <c r="BC394" s="123">
        <f aca="true" t="shared" si="267" ref="BC394">IF(AZ394=3,G394,0)</f>
        <v>0</v>
      </c>
    </row>
    <row r="395" spans="1:104" ht="12.75">
      <c r="A395" s="151">
        <v>343</v>
      </c>
      <c r="B395" s="152" t="s">
        <v>581</v>
      </c>
      <c r="C395" s="153" t="s">
        <v>248</v>
      </c>
      <c r="D395" s="154" t="s">
        <v>79</v>
      </c>
      <c r="E395" s="155">
        <v>1</v>
      </c>
      <c r="F395" s="155">
        <v>0</v>
      </c>
      <c r="G395" s="156">
        <f t="shared" si="253"/>
        <v>0</v>
      </c>
      <c r="O395" s="150">
        <v>2</v>
      </c>
      <c r="AA395" s="123">
        <v>12</v>
      </c>
      <c r="AB395" s="123">
        <v>0</v>
      </c>
      <c r="AC395" s="123">
        <v>238</v>
      </c>
      <c r="AZ395" s="123">
        <v>2</v>
      </c>
      <c r="BA395" s="123">
        <f t="shared" si="254"/>
        <v>0</v>
      </c>
      <c r="BB395" s="123">
        <f t="shared" si="255"/>
        <v>0</v>
      </c>
      <c r="BC395" s="123">
        <f t="shared" si="256"/>
        <v>0</v>
      </c>
      <c r="BD395" s="123">
        <f t="shared" si="257"/>
        <v>0</v>
      </c>
      <c r="BE395" s="123">
        <f t="shared" si="258"/>
        <v>0</v>
      </c>
      <c r="CZ395" s="123">
        <v>0</v>
      </c>
    </row>
    <row r="396" spans="1:57" ht="12.75">
      <c r="A396" s="157"/>
      <c r="B396" s="158" t="s">
        <v>67</v>
      </c>
      <c r="C396" s="159" t="str">
        <f>CONCATENATE(B388," ",C388)</f>
        <v>A02 Hodinové zúčtovací sazby</v>
      </c>
      <c r="D396" s="157"/>
      <c r="E396" s="160"/>
      <c r="F396" s="160"/>
      <c r="G396" s="161">
        <f>SUM(G388:G395)</f>
        <v>0</v>
      </c>
      <c r="O396" s="150">
        <v>4</v>
      </c>
      <c r="BA396" s="162">
        <f>SUM(BA388:BA395)</f>
        <v>0</v>
      </c>
      <c r="BB396" s="162">
        <f>SUM(BB388:BB395)</f>
        <v>0</v>
      </c>
      <c r="BC396" s="162">
        <f>SUM(BC388:BC395)</f>
        <v>0</v>
      </c>
      <c r="BD396" s="162">
        <f>SUM(BD388:BD395)</f>
        <v>0</v>
      </c>
      <c r="BE396" s="162">
        <f>SUM(BE388:BE395)</f>
        <v>0</v>
      </c>
    </row>
    <row r="397" spans="1:7" ht="12.75">
      <c r="A397" s="124"/>
      <c r="B397" s="124"/>
      <c r="C397" s="124"/>
      <c r="D397" s="124"/>
      <c r="E397" s="124"/>
      <c r="F397" s="124"/>
      <c r="G397" s="124"/>
    </row>
    <row r="398" ht="12.75">
      <c r="E398" s="123"/>
    </row>
    <row r="399" ht="12.75">
      <c r="E399" s="123"/>
    </row>
    <row r="400" ht="12.75">
      <c r="E400" s="123"/>
    </row>
    <row r="401" ht="12.75">
      <c r="E401" s="123"/>
    </row>
    <row r="402" ht="12.75">
      <c r="E402" s="123"/>
    </row>
    <row r="403" ht="12.75">
      <c r="E403" s="123"/>
    </row>
    <row r="404" ht="12.75">
      <c r="E404" s="123"/>
    </row>
    <row r="405" ht="12.75">
      <c r="E405" s="123"/>
    </row>
    <row r="406" ht="12.75">
      <c r="E406" s="123"/>
    </row>
    <row r="407" ht="12.75">
      <c r="E407" s="123"/>
    </row>
    <row r="408" ht="12.75">
      <c r="E408" s="123"/>
    </row>
    <row r="409" ht="12.75">
      <c r="E409" s="123"/>
    </row>
    <row r="410" ht="12.75">
      <c r="E410" s="123"/>
    </row>
    <row r="411" ht="12.75">
      <c r="E411" s="123"/>
    </row>
    <row r="412" ht="12.75">
      <c r="E412" s="123"/>
    </row>
    <row r="413" ht="12.75">
      <c r="E413" s="123"/>
    </row>
    <row r="414" ht="12.75">
      <c r="E414" s="123"/>
    </row>
    <row r="415" ht="12.75">
      <c r="E415" s="123"/>
    </row>
    <row r="416" ht="12.75">
      <c r="E416" s="123"/>
    </row>
    <row r="417" ht="12.75">
      <c r="E417" s="123"/>
    </row>
    <row r="418" ht="12.75">
      <c r="E418" s="123"/>
    </row>
    <row r="419" ht="12.75">
      <c r="E419" s="123"/>
    </row>
    <row r="420" spans="1:7" ht="12.75">
      <c r="A420" s="163"/>
      <c r="B420" s="163"/>
      <c r="C420" s="163"/>
      <c r="D420" s="163"/>
      <c r="E420" s="163"/>
      <c r="F420" s="163"/>
      <c r="G420" s="163"/>
    </row>
    <row r="421" spans="1:7" ht="12.75">
      <c r="A421" s="163"/>
      <c r="B421" s="163"/>
      <c r="C421" s="163"/>
      <c r="D421" s="163"/>
      <c r="E421" s="163"/>
      <c r="F421" s="163"/>
      <c r="G421" s="163"/>
    </row>
    <row r="422" spans="1:7" ht="12.75">
      <c r="A422" s="163"/>
      <c r="B422" s="163"/>
      <c r="C422" s="163"/>
      <c r="D422" s="163"/>
      <c r="E422" s="163"/>
      <c r="F422" s="163"/>
      <c r="G422" s="163"/>
    </row>
    <row r="423" spans="1:7" ht="12.75">
      <c r="A423" s="163"/>
      <c r="B423" s="163"/>
      <c r="C423" s="163"/>
      <c r="D423" s="163"/>
      <c r="E423" s="163"/>
      <c r="F423" s="163"/>
      <c r="G423" s="163"/>
    </row>
    <row r="424" ht="12.75">
      <c r="E424" s="123"/>
    </row>
    <row r="425" ht="12.75">
      <c r="E425" s="123"/>
    </row>
    <row r="426" ht="12.75">
      <c r="E426" s="123"/>
    </row>
    <row r="427" ht="12.75">
      <c r="E427" s="123"/>
    </row>
    <row r="428" ht="12.75">
      <c r="E428" s="123"/>
    </row>
    <row r="429" ht="12.75">
      <c r="E429" s="123"/>
    </row>
    <row r="430" ht="12.75">
      <c r="E430" s="123"/>
    </row>
    <row r="431" ht="12.75">
      <c r="E431" s="123"/>
    </row>
    <row r="432" ht="12.75">
      <c r="E432" s="123"/>
    </row>
    <row r="433" ht="12.75">
      <c r="E433" s="123"/>
    </row>
    <row r="434" ht="12.75">
      <c r="E434" s="123"/>
    </row>
    <row r="435" ht="12.75">
      <c r="E435" s="123"/>
    </row>
    <row r="436" ht="12.75">
      <c r="E436" s="123"/>
    </row>
    <row r="437" ht="12.75">
      <c r="E437" s="123"/>
    </row>
    <row r="438" ht="12.75">
      <c r="E438" s="123"/>
    </row>
    <row r="439" ht="12.75">
      <c r="E439" s="123"/>
    </row>
    <row r="440" ht="12.75">
      <c r="E440" s="123"/>
    </row>
    <row r="441" ht="12.75">
      <c r="E441" s="123"/>
    </row>
    <row r="442" ht="12.75">
      <c r="E442" s="123"/>
    </row>
    <row r="443" ht="12.75">
      <c r="E443" s="123"/>
    </row>
    <row r="444" ht="12.75">
      <c r="E444" s="123"/>
    </row>
    <row r="445" ht="12.75">
      <c r="E445" s="123"/>
    </row>
    <row r="446" ht="12.75">
      <c r="E446" s="123"/>
    </row>
    <row r="447" ht="12.75">
      <c r="E447" s="123"/>
    </row>
    <row r="448" ht="12.75">
      <c r="E448" s="123"/>
    </row>
    <row r="449" ht="12.75">
      <c r="E449" s="123"/>
    </row>
    <row r="450" ht="12.75">
      <c r="E450" s="123"/>
    </row>
    <row r="451" ht="12.75">
      <c r="E451" s="123"/>
    </row>
    <row r="452" ht="12.75">
      <c r="E452" s="123"/>
    </row>
    <row r="453" ht="12.75">
      <c r="E453" s="123"/>
    </row>
    <row r="454" ht="12.75">
      <c r="E454" s="123"/>
    </row>
    <row r="455" spans="1:2" ht="12.75">
      <c r="A455" s="164"/>
      <c r="B455" s="164"/>
    </row>
    <row r="456" spans="1:7" ht="12.75">
      <c r="A456" s="163"/>
      <c r="B456" s="163"/>
      <c r="C456" s="166"/>
      <c r="D456" s="166"/>
      <c r="E456" s="167"/>
      <c r="F456" s="166"/>
      <c r="G456" s="168"/>
    </row>
    <row r="457" spans="1:7" ht="12.75">
      <c r="A457" s="169"/>
      <c r="B457" s="169"/>
      <c r="C457" s="163"/>
      <c r="D457" s="163"/>
      <c r="E457" s="170"/>
      <c r="F457" s="163"/>
      <c r="G457" s="163"/>
    </row>
    <row r="458" spans="1:7" ht="12.75">
      <c r="A458" s="163"/>
      <c r="B458" s="163"/>
      <c r="C458" s="163"/>
      <c r="D458" s="163"/>
      <c r="E458" s="170"/>
      <c r="F458" s="163"/>
      <c r="G458" s="163"/>
    </row>
    <row r="459" spans="1:7" ht="12.75">
      <c r="A459" s="163"/>
      <c r="B459" s="163"/>
      <c r="C459" s="163"/>
      <c r="D459" s="163"/>
      <c r="E459" s="170"/>
      <c r="F459" s="163"/>
      <c r="G459" s="163"/>
    </row>
    <row r="460" spans="1:7" ht="12.75">
      <c r="A460" s="163"/>
      <c r="B460" s="163"/>
      <c r="C460" s="163"/>
      <c r="D460" s="163"/>
      <c r="E460" s="170"/>
      <c r="F460" s="163"/>
      <c r="G460" s="163"/>
    </row>
    <row r="461" spans="1:7" ht="12.75">
      <c r="A461" s="163"/>
      <c r="B461" s="163"/>
      <c r="C461" s="163"/>
      <c r="D461" s="163"/>
      <c r="E461" s="170"/>
      <c r="F461" s="163"/>
      <c r="G461" s="163"/>
    </row>
    <row r="462" spans="1:7" ht="12.75">
      <c r="A462" s="163"/>
      <c r="B462" s="163"/>
      <c r="C462" s="163"/>
      <c r="D462" s="163"/>
      <c r="E462" s="170"/>
      <c r="F462" s="163"/>
      <c r="G462" s="163"/>
    </row>
    <row r="463" spans="1:7" ht="12.75">
      <c r="A463" s="163"/>
      <c r="B463" s="163"/>
      <c r="C463" s="163"/>
      <c r="D463" s="163"/>
      <c r="E463" s="170"/>
      <c r="F463" s="163"/>
      <c r="G463" s="163"/>
    </row>
    <row r="464" spans="1:7" ht="12.75">
      <c r="A464" s="163"/>
      <c r="B464" s="163"/>
      <c r="C464" s="163"/>
      <c r="D464" s="163"/>
      <c r="E464" s="170"/>
      <c r="F464" s="163"/>
      <c r="G464" s="163"/>
    </row>
    <row r="465" spans="1:7" ht="12.75">
      <c r="A465" s="163"/>
      <c r="B465" s="163"/>
      <c r="C465" s="163"/>
      <c r="D465" s="163"/>
      <c r="E465" s="170"/>
      <c r="F465" s="163"/>
      <c r="G465" s="163"/>
    </row>
    <row r="466" spans="1:7" ht="12.75">
      <c r="A466" s="163"/>
      <c r="B466" s="163"/>
      <c r="C466" s="163"/>
      <c r="D466" s="163"/>
      <c r="E466" s="170"/>
      <c r="F466" s="163"/>
      <c r="G466" s="163"/>
    </row>
    <row r="467" spans="1:7" ht="12.75">
      <c r="A467" s="163"/>
      <c r="B467" s="163"/>
      <c r="C467" s="163"/>
      <c r="D467" s="163"/>
      <c r="E467" s="170"/>
      <c r="F467" s="163"/>
      <c r="G467" s="163"/>
    </row>
    <row r="468" spans="1:7" ht="12.75">
      <c r="A468" s="163"/>
      <c r="B468" s="163"/>
      <c r="C468" s="163"/>
      <c r="D468" s="163"/>
      <c r="E468" s="170"/>
      <c r="F468" s="163"/>
      <c r="G468" s="163"/>
    </row>
    <row r="469" spans="1:7" ht="12.75">
      <c r="A469" s="163"/>
      <c r="B469" s="163"/>
      <c r="C469" s="163"/>
      <c r="D469" s="163"/>
      <c r="E469" s="170"/>
      <c r="F469" s="163"/>
      <c r="G469" s="163"/>
    </row>
  </sheetData>
  <mergeCells count="4">
    <mergeCell ref="A1:G1"/>
    <mergeCell ref="A3:B3"/>
    <mergeCell ref="A4:B4"/>
    <mergeCell ref="E4:G4"/>
  </mergeCells>
  <printOptions/>
  <pageMargins left="0.5905511811023623" right="0.3937007874015748" top="0.1968503937007874" bottom="0.1968503937007874" header="0" footer="0.1968503937007874"/>
  <pageSetup horizontalDpi="300" verticalDpi="300" orientation="portrait" paperSize="9" scale="98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Viktor Kouřílek</dc:creator>
  <cp:keywords/>
  <dc:description/>
  <cp:lastModifiedBy>kouri</cp:lastModifiedBy>
  <cp:lastPrinted>2019-02-05T20:07:50Z</cp:lastPrinted>
  <dcterms:created xsi:type="dcterms:W3CDTF">2017-05-22T20:28:34Z</dcterms:created>
  <dcterms:modified xsi:type="dcterms:W3CDTF">2020-02-21T13:02:33Z</dcterms:modified>
  <cp:category/>
  <cp:version/>
  <cp:contentType/>
  <cp:contentStatus/>
</cp:coreProperties>
</file>